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8855" windowHeight="11475"/>
  </bookViews>
  <sheets>
    <sheet name="Bucharest Dispute resolution "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49" i="1"/>
  <c r="IP49" a="1"/>
  <c r="IO49"/>
  <c r="IO49" a="1"/>
  <c r="IN49"/>
  <c r="IN49" a="1"/>
  <c r="IM49"/>
  <c r="IM49" a="1"/>
  <c r="IL49"/>
  <c r="IL49" a="1"/>
  <c r="IK49"/>
  <c r="IK49" a="1"/>
  <c r="IJ49"/>
  <c r="IJ49" a="1"/>
  <c r="II49"/>
  <c r="II49" a="1"/>
  <c r="IH49"/>
  <c r="IH49" a="1"/>
  <c r="IG49"/>
  <c r="IG49" a="1"/>
  <c r="IF49"/>
  <c r="IF49" a="1"/>
  <c r="IE49"/>
  <c r="IE49" a="1"/>
  <c r="ID49"/>
  <c r="ID49" a="1"/>
  <c r="IC49"/>
  <c r="IC49" a="1"/>
  <c r="IB49"/>
  <c r="IB49" a="1"/>
  <c r="HZ49"/>
  <c r="HZ49" a="1"/>
  <c r="HY49"/>
  <c r="HY49" a="1"/>
  <c r="HX49"/>
  <c r="HX49" a="1"/>
  <c r="HW49"/>
  <c r="HW49" a="1"/>
  <c r="HV49"/>
  <c r="HV49" a="1"/>
  <c r="HU49"/>
  <c r="HU49" a="1"/>
  <c r="HT49"/>
  <c r="HT49" a="1"/>
  <c r="HS49"/>
  <c r="HS49" a="1"/>
  <c r="HR49"/>
  <c r="HR49" a="1"/>
  <c r="HQ49"/>
  <c r="HQ49" a="1"/>
  <c r="HP49"/>
  <c r="HP49" a="1"/>
  <c r="HO49"/>
  <c r="HO49" a="1"/>
  <c r="HN49"/>
  <c r="HN49" a="1"/>
  <c r="HM49"/>
  <c r="HM49" a="1"/>
  <c r="HL49"/>
  <c r="HL49" a="1"/>
  <c r="HK49"/>
  <c r="HK49" a="1"/>
  <c r="HJ49"/>
  <c r="HJ49" a="1"/>
  <c r="HI49"/>
  <c r="HI49" a="1"/>
  <c r="HH49"/>
  <c r="HH49" a="1"/>
  <c r="HG49"/>
  <c r="HG49" a="1"/>
  <c r="HF49"/>
  <c r="HF49" a="1"/>
  <c r="HE49"/>
  <c r="HE49" a="1"/>
  <c r="HD49"/>
  <c r="HD49" a="1"/>
  <c r="HC49"/>
  <c r="HC49" a="1"/>
  <c r="HB49"/>
  <c r="HB49" a="1"/>
  <c r="HA49"/>
  <c r="HA49" a="1"/>
  <c r="GZ49"/>
  <c r="GZ49" a="1"/>
  <c r="GY49"/>
  <c r="GY49" a="1"/>
  <c r="GX49"/>
  <c r="GX49" a="1"/>
  <c r="GW49"/>
  <c r="GW49" a="1"/>
  <c r="GV49"/>
  <c r="GV49" a="1"/>
  <c r="GU49"/>
  <c r="GU49" a="1"/>
  <c r="GT49"/>
  <c r="GT49" a="1"/>
  <c r="GS49"/>
  <c r="GS49" a="1"/>
  <c r="GR49"/>
  <c r="GR49" a="1"/>
  <c r="GQ49"/>
  <c r="GQ49" a="1"/>
  <c r="GP49"/>
  <c r="GP49" a="1"/>
  <c r="GO49"/>
  <c r="GO49" a="1"/>
  <c r="GN49"/>
  <c r="GN49" a="1"/>
  <c r="GM49"/>
  <c r="GM49" a="1"/>
  <c r="GL49"/>
  <c r="GL49" a="1"/>
  <c r="GK49"/>
  <c r="GK49" a="1"/>
  <c r="GJ49"/>
  <c r="GJ49" a="1"/>
  <c r="GI49"/>
  <c r="GI49" a="1"/>
  <c r="GH49"/>
  <c r="GH49" a="1"/>
  <c r="GG49"/>
  <c r="GG49" a="1"/>
  <c r="GF49"/>
  <c r="GF49" a="1"/>
  <c r="GE49"/>
  <c r="GE49" a="1"/>
  <c r="GD49"/>
  <c r="GD49" a="1"/>
  <c r="GC49"/>
  <c r="GC49" a="1"/>
  <c r="GB49"/>
  <c r="GA49"/>
  <c r="FZ49"/>
  <c r="FZ49" a="1"/>
  <c r="FY49"/>
  <c r="FY49" a="1"/>
  <c r="FX49"/>
  <c r="FX49" a="1"/>
  <c r="FW49"/>
  <c r="FW49" a="1"/>
  <c r="FV49"/>
  <c r="FV49" a="1"/>
  <c r="FU49"/>
  <c r="FU49" a="1"/>
  <c r="FS49"/>
  <c r="IP48"/>
  <c r="IP48" a="1"/>
  <c r="IO48"/>
  <c r="IO48" a="1"/>
  <c r="IN48"/>
  <c r="IN48" a="1"/>
  <c r="IM48"/>
  <c r="IM48" a="1"/>
  <c r="IL48"/>
  <c r="IL48" a="1"/>
  <c r="IK48"/>
  <c r="IK48" a="1"/>
  <c r="IJ48"/>
  <c r="IJ48" a="1"/>
  <c r="II48"/>
  <c r="II48" a="1"/>
  <c r="IH48"/>
  <c r="IH48" a="1"/>
  <c r="IG48"/>
  <c r="IG48" a="1"/>
  <c r="IF48"/>
  <c r="IF48" a="1"/>
  <c r="IE48"/>
  <c r="IE48" a="1"/>
  <c r="ID48"/>
  <c r="ID48" a="1"/>
  <c r="IC48"/>
  <c r="IC48" a="1"/>
  <c r="IB48"/>
  <c r="IB48" a="1"/>
  <c r="HZ48"/>
  <c r="HZ48" a="1"/>
  <c r="HY48"/>
  <c r="HY48" a="1"/>
  <c r="HX48"/>
  <c r="HX48" a="1"/>
  <c r="HW48"/>
  <c r="HW48" a="1"/>
  <c r="HV48"/>
  <c r="HV48" a="1"/>
  <c r="HU48"/>
  <c r="HU48" a="1"/>
  <c r="HT48"/>
  <c r="HT48" a="1"/>
  <c r="HS48"/>
  <c r="HS48" a="1"/>
  <c r="HR48"/>
  <c r="HR48" a="1"/>
  <c r="HQ48"/>
  <c r="HQ48" a="1"/>
  <c r="HP48"/>
  <c r="HP48" a="1"/>
  <c r="HO48"/>
  <c r="HO48" a="1"/>
  <c r="HN48"/>
  <c r="HN48" a="1"/>
  <c r="HM48"/>
  <c r="HM48" a="1"/>
  <c r="HL48"/>
  <c r="HL48" a="1"/>
  <c r="HK48"/>
  <c r="HK48" a="1"/>
  <c r="HJ48"/>
  <c r="HJ48" a="1"/>
  <c r="HI48"/>
  <c r="HI48" a="1"/>
  <c r="HH48"/>
  <c r="HH48" a="1"/>
  <c r="HG48"/>
  <c r="HG48" a="1"/>
  <c r="HF48"/>
  <c r="HF48" a="1"/>
  <c r="HE48"/>
  <c r="HE48" a="1"/>
  <c r="HD48"/>
  <c r="HD48" a="1"/>
  <c r="HC48"/>
  <c r="HC48" a="1"/>
  <c r="HB48"/>
  <c r="HB48" a="1"/>
  <c r="HA48"/>
  <c r="HA48" a="1"/>
  <c r="GZ48"/>
  <c r="GZ48" a="1"/>
  <c r="GY48"/>
  <c r="GY48" a="1"/>
  <c r="GX48"/>
  <c r="GX48" a="1"/>
  <c r="GW48"/>
  <c r="GW48" a="1"/>
  <c r="GV48"/>
  <c r="GV48" a="1"/>
  <c r="GU48"/>
  <c r="GU48" a="1"/>
  <c r="GT48" a="1"/>
  <c r="GT48" s="1"/>
  <c r="GS48"/>
  <c r="GS48" a="1"/>
  <c r="GR48" a="1"/>
  <c r="GR48" s="1"/>
  <c r="GQ48"/>
  <c r="GQ48" a="1"/>
  <c r="GP48" a="1"/>
  <c r="GP48" s="1"/>
  <c r="GO48"/>
  <c r="GO48" a="1"/>
  <c r="GN48" a="1"/>
  <c r="GN48" s="1"/>
  <c r="GM48"/>
  <c r="GM48" a="1"/>
  <c r="GL48" a="1"/>
  <c r="GL48" s="1"/>
  <c r="GK48"/>
  <c r="GK48" a="1"/>
  <c r="GJ48" a="1"/>
  <c r="GJ48" s="1"/>
  <c r="GI48"/>
  <c r="GI48" a="1"/>
  <c r="GH48" a="1"/>
  <c r="GH48" s="1"/>
  <c r="GG48"/>
  <c r="GG48" a="1"/>
  <c r="GF48" a="1"/>
  <c r="GF48" s="1"/>
  <c r="GE48"/>
  <c r="GE48" a="1"/>
  <c r="GD48" a="1"/>
  <c r="GD48" s="1"/>
  <c r="GC48"/>
  <c r="GC48" a="1"/>
  <c r="GB48"/>
  <c r="GA48"/>
  <c r="FZ48"/>
  <c r="FZ48" a="1"/>
  <c r="FY48" a="1"/>
  <c r="FY48" s="1"/>
  <c r="FX48" a="1"/>
  <c r="FX48" s="1"/>
  <c r="FW48" a="1"/>
  <c r="FW48" s="1"/>
  <c r="FV48" a="1"/>
  <c r="FV48" s="1"/>
  <c r="FU48" a="1"/>
  <c r="FU48" s="1"/>
  <c r="FQ48" s="1" a="1"/>
  <c r="FQ48" s="1"/>
  <c r="FS48"/>
  <c r="IP47"/>
  <c r="IP47" a="1"/>
  <c r="IO47" a="1"/>
  <c r="IO47" s="1"/>
  <c r="IN47" a="1"/>
  <c r="IN47" s="1"/>
  <c r="IM47" a="1"/>
  <c r="IM47" s="1"/>
  <c r="IL47" a="1"/>
  <c r="IL47" s="1"/>
  <c r="IK47" a="1"/>
  <c r="IK47" s="1"/>
  <c r="IJ47"/>
  <c r="IJ47" a="1"/>
  <c r="II47" a="1"/>
  <c r="II47" s="1"/>
  <c r="IH47"/>
  <c r="IH47" a="1"/>
  <c r="IG47" a="1"/>
  <c r="IG47" s="1"/>
  <c r="IF47" a="1"/>
  <c r="IF47" s="1"/>
  <c r="IE47" a="1"/>
  <c r="IE47" s="1"/>
  <c r="ID47" a="1"/>
  <c r="ID47" s="1"/>
  <c r="IC47" a="1"/>
  <c r="IC47" s="1"/>
  <c r="IB47"/>
  <c r="IB47" a="1"/>
  <c r="HZ47" a="1"/>
  <c r="HZ47" s="1"/>
  <c r="HY47"/>
  <c r="HY47" a="1"/>
  <c r="HX47" a="1"/>
  <c r="HX47" s="1"/>
  <c r="HW47" a="1"/>
  <c r="HW47" s="1"/>
  <c r="HV47" a="1"/>
  <c r="HV47" s="1"/>
  <c r="HU47" a="1"/>
  <c r="HU47" s="1"/>
  <c r="HT47" a="1"/>
  <c r="HT47" s="1"/>
  <c r="HS47"/>
  <c r="HS47" a="1"/>
  <c r="HR47" a="1"/>
  <c r="HR47" s="1"/>
  <c r="HQ47"/>
  <c r="HQ47" a="1"/>
  <c r="HP47" a="1"/>
  <c r="HP47" s="1"/>
  <c r="HO47" a="1"/>
  <c r="HO47" s="1"/>
  <c r="HN47" a="1"/>
  <c r="HN47" s="1"/>
  <c r="HM47" a="1"/>
  <c r="HM47" s="1"/>
  <c r="HL47" a="1"/>
  <c r="HL47" s="1"/>
  <c r="HK47"/>
  <c r="HK47" a="1"/>
  <c r="HJ47" a="1"/>
  <c r="HJ47" s="1"/>
  <c r="HI47"/>
  <c r="HI47" a="1"/>
  <c r="HH47" a="1"/>
  <c r="HH47" s="1"/>
  <c r="HG47" a="1"/>
  <c r="HG47" s="1"/>
  <c r="HF47" a="1"/>
  <c r="HF47" s="1"/>
  <c r="HE47" a="1"/>
  <c r="HE47" s="1"/>
  <c r="HD47" a="1"/>
  <c r="HD47" s="1"/>
  <c r="HC47"/>
  <c r="HC47" a="1"/>
  <c r="HB47" a="1"/>
  <c r="HB47" s="1"/>
  <c r="HA47"/>
  <c r="HA47" a="1"/>
  <c r="GZ47" a="1"/>
  <c r="GZ47" s="1"/>
  <c r="GY47" a="1"/>
  <c r="GY47" s="1"/>
  <c r="GX47" a="1"/>
  <c r="GX47" s="1"/>
  <c r="GW47" a="1"/>
  <c r="GW47" s="1"/>
  <c r="GV47" a="1"/>
  <c r="GV47" s="1"/>
  <c r="GU47" a="1"/>
  <c r="GU47" s="1"/>
  <c r="GT47" a="1"/>
  <c r="GT47" s="1"/>
  <c r="GS47"/>
  <c r="GS47" a="1"/>
  <c r="GR47" a="1"/>
  <c r="GR47" s="1"/>
  <c r="GQ47" a="1"/>
  <c r="GQ47" s="1"/>
  <c r="GP47" a="1"/>
  <c r="GP47" s="1"/>
  <c r="GO47" a="1"/>
  <c r="GO47" s="1"/>
  <c r="GN47" a="1"/>
  <c r="GN47" s="1"/>
  <c r="GM47" a="1"/>
  <c r="GM47" s="1"/>
  <c r="GL47" a="1"/>
  <c r="GL47" s="1"/>
  <c r="GK47"/>
  <c r="GK47" a="1"/>
  <c r="GJ47" a="1"/>
  <c r="GJ47" s="1"/>
  <c r="GI47" a="1"/>
  <c r="GI47" s="1"/>
  <c r="GH47" a="1"/>
  <c r="GH47" s="1"/>
  <c r="GG47" a="1"/>
  <c r="GG47" s="1"/>
  <c r="GF47" a="1"/>
  <c r="GF47" s="1"/>
  <c r="GE47"/>
  <c r="GE47" a="1"/>
  <c r="GD47" a="1"/>
  <c r="GD47" s="1"/>
  <c r="GC47"/>
  <c r="GC47" a="1"/>
  <c r="GB47"/>
  <c r="GA47"/>
  <c r="FZ47"/>
  <c r="FZ47" a="1"/>
  <c r="FY47" a="1"/>
  <c r="FY47" s="1"/>
  <c r="FX47" a="1"/>
  <c r="FX47" s="1"/>
  <c r="FW47" a="1"/>
  <c r="FW47" s="1"/>
  <c r="FV47" a="1"/>
  <c r="FV47" s="1"/>
  <c r="FU47" a="1"/>
  <c r="FU47" s="1"/>
  <c r="FR47" s="1"/>
  <c r="FS47"/>
  <c r="IP46"/>
  <c r="IP46" a="1"/>
  <c r="IO46" a="1"/>
  <c r="IO46" s="1"/>
  <c r="IN46"/>
  <c r="IN46" a="1"/>
  <c r="IM46" a="1"/>
  <c r="IM46" s="1"/>
  <c r="IL46" a="1"/>
  <c r="IL46" s="1"/>
  <c r="IK46" a="1"/>
  <c r="IK46" s="1"/>
  <c r="IJ46"/>
  <c r="IJ46" a="1"/>
  <c r="II46" a="1"/>
  <c r="II46" s="1"/>
  <c r="IH46"/>
  <c r="IH46" a="1"/>
  <c r="IG46" a="1"/>
  <c r="IG46" s="1"/>
  <c r="IF46" a="1"/>
  <c r="IF46" s="1"/>
  <c r="IE46" a="1"/>
  <c r="IE46" s="1"/>
  <c r="ID46" a="1"/>
  <c r="ID46" s="1"/>
  <c r="IC46" a="1"/>
  <c r="IC46" s="1"/>
  <c r="IB46"/>
  <c r="IB46" a="1"/>
  <c r="HZ46" a="1"/>
  <c r="HZ46" s="1"/>
  <c r="HY46"/>
  <c r="HY46" a="1"/>
  <c r="HX46" a="1"/>
  <c r="HX46" s="1"/>
  <c r="HW46"/>
  <c r="HW46" a="1"/>
  <c r="HV46" a="1"/>
  <c r="HV46" s="1"/>
  <c r="HU46" a="1"/>
  <c r="HU46" s="1"/>
  <c r="HT46" a="1"/>
  <c r="HT46" s="1"/>
  <c r="HS46"/>
  <c r="HS46" a="1"/>
  <c r="HR46" a="1"/>
  <c r="HR46" s="1"/>
  <c r="HQ46"/>
  <c r="HQ46" a="1"/>
  <c r="HP46" a="1"/>
  <c r="HP46" s="1"/>
  <c r="HO46" a="1"/>
  <c r="HO46" s="1"/>
  <c r="HN46" a="1"/>
  <c r="HN46" s="1"/>
  <c r="HM46" a="1"/>
  <c r="HM46" s="1"/>
  <c r="HL46" a="1"/>
  <c r="HL46" s="1"/>
  <c r="HK46"/>
  <c r="HK46" a="1"/>
  <c r="HJ46" a="1"/>
  <c r="HJ46" s="1"/>
  <c r="HI46"/>
  <c r="HI46" a="1"/>
  <c r="HH46" a="1"/>
  <c r="HH46" s="1"/>
  <c r="HG46" a="1"/>
  <c r="HG46" s="1"/>
  <c r="HF46" a="1"/>
  <c r="HF46" s="1"/>
  <c r="HE46" a="1"/>
  <c r="HE46" s="1"/>
  <c r="HD46" a="1"/>
  <c r="HD46" s="1"/>
  <c r="HC46"/>
  <c r="HC46" a="1"/>
  <c r="HB46" a="1"/>
  <c r="HB46" s="1"/>
  <c r="HA46"/>
  <c r="HA46" a="1"/>
  <c r="GZ46" a="1"/>
  <c r="GZ46" s="1"/>
  <c r="GY46" a="1"/>
  <c r="GY46" s="1"/>
  <c r="GX46" a="1"/>
  <c r="GX46" s="1"/>
  <c r="GW46" a="1"/>
  <c r="GW46" s="1"/>
  <c r="GV46" a="1"/>
  <c r="GV46" s="1"/>
  <c r="GU46"/>
  <c r="GU46" a="1"/>
  <c r="GT46" a="1"/>
  <c r="GT46" s="1"/>
  <c r="GS46"/>
  <c r="GS46" a="1"/>
  <c r="GR46" a="1"/>
  <c r="GR46" s="1"/>
  <c r="GQ46"/>
  <c r="GQ46" a="1"/>
  <c r="GP46" a="1"/>
  <c r="GP46" s="1"/>
  <c r="GO46" a="1"/>
  <c r="GO46" s="1"/>
  <c r="GN46" a="1"/>
  <c r="GN46" s="1"/>
  <c r="GM46"/>
  <c r="GM46" a="1"/>
  <c r="GL46" a="1"/>
  <c r="GL46" s="1"/>
  <c r="GK46"/>
  <c r="GK46" a="1"/>
  <c r="GJ46" a="1"/>
  <c r="GJ46" s="1"/>
  <c r="GI46" a="1"/>
  <c r="GI46" s="1"/>
  <c r="GH46" a="1"/>
  <c r="GH46" s="1"/>
  <c r="GG46" a="1"/>
  <c r="GG46" s="1"/>
  <c r="GF46" a="1"/>
  <c r="GF46" s="1"/>
  <c r="GE46"/>
  <c r="GE46" a="1"/>
  <c r="GD46" a="1"/>
  <c r="GD46" s="1"/>
  <c r="GC46"/>
  <c r="GC46" a="1"/>
  <c r="GB46"/>
  <c r="GA46"/>
  <c r="FZ46"/>
  <c r="FZ46" a="1"/>
  <c r="FY46" a="1"/>
  <c r="FY46" s="1"/>
  <c r="FX46" a="1"/>
  <c r="FX46" s="1"/>
  <c r="FW46" a="1"/>
  <c r="FW46" s="1"/>
  <c r="FV46" a="1"/>
  <c r="FV46" s="1"/>
  <c r="FU46" a="1"/>
  <c r="FU46" s="1"/>
  <c r="FS46"/>
  <c r="IP45"/>
  <c r="IP45" a="1"/>
  <c r="IO45" a="1"/>
  <c r="IO45" s="1"/>
  <c r="IN45"/>
  <c r="IN45" a="1"/>
  <c r="IM45" a="1"/>
  <c r="IM45" s="1"/>
  <c r="IL45" a="1"/>
  <c r="IL45" s="1"/>
  <c r="IK45" a="1"/>
  <c r="IK45" s="1"/>
  <c r="IJ45"/>
  <c r="IJ45" a="1"/>
  <c r="II45" a="1"/>
  <c r="II45" s="1"/>
  <c r="IH45"/>
  <c r="IH45" a="1"/>
  <c r="IG45" a="1"/>
  <c r="IG45" s="1"/>
  <c r="IF45" a="1"/>
  <c r="IF45" s="1"/>
  <c r="IE45" a="1"/>
  <c r="IE45" s="1"/>
  <c r="ID45" a="1"/>
  <c r="ID45" s="1"/>
  <c r="IC45" a="1"/>
  <c r="IC45" s="1"/>
  <c r="IB45"/>
  <c r="IB45" a="1"/>
  <c r="HZ45" a="1"/>
  <c r="HZ45" s="1"/>
  <c r="HY45"/>
  <c r="HY45" a="1"/>
  <c r="HX45" a="1"/>
  <c r="HX45" s="1"/>
  <c r="HW45"/>
  <c r="HW45" a="1"/>
  <c r="HV45" a="1"/>
  <c r="HV45" s="1"/>
  <c r="HU45" a="1"/>
  <c r="HU45" s="1"/>
  <c r="HT45" a="1"/>
  <c r="HT45" s="1"/>
  <c r="HS45"/>
  <c r="HS45" a="1"/>
  <c r="HR45" a="1"/>
  <c r="HR45" s="1"/>
  <c r="HQ45"/>
  <c r="HQ45" a="1"/>
  <c r="HP45" a="1"/>
  <c r="HP45" s="1"/>
  <c r="HO45" a="1"/>
  <c r="HO45" s="1"/>
  <c r="HN45" a="1"/>
  <c r="HN45" s="1"/>
  <c r="HM45" a="1"/>
  <c r="HM45" s="1"/>
  <c r="HL45" a="1"/>
  <c r="HL45" s="1"/>
  <c r="HK45"/>
  <c r="HK45" a="1"/>
  <c r="HJ45" a="1"/>
  <c r="HJ45" s="1"/>
  <c r="HI45"/>
  <c r="HI45" a="1"/>
  <c r="HH45" a="1"/>
  <c r="HH45" s="1"/>
  <c r="HG45"/>
  <c r="HG45" a="1"/>
  <c r="HF45" a="1"/>
  <c r="HF45" s="1"/>
  <c r="HE45" a="1"/>
  <c r="HE45" s="1"/>
  <c r="HD45" a="1"/>
  <c r="HD45" s="1"/>
  <c r="HC45"/>
  <c r="HC45" a="1"/>
  <c r="HB45" a="1"/>
  <c r="HB45" s="1"/>
  <c r="HA45"/>
  <c r="HA45" a="1"/>
  <c r="GZ45" a="1"/>
  <c r="GZ45" s="1"/>
  <c r="GY45" a="1"/>
  <c r="GY45" s="1"/>
  <c r="GX45" a="1"/>
  <c r="GX45" s="1"/>
  <c r="GW45" a="1"/>
  <c r="GW45" s="1"/>
  <c r="GV45" a="1"/>
  <c r="GV45" s="1"/>
  <c r="GU45"/>
  <c r="GU45" a="1"/>
  <c r="GT45" a="1"/>
  <c r="GT45" s="1"/>
  <c r="GS45"/>
  <c r="GS45" a="1"/>
  <c r="GR45" a="1"/>
  <c r="GR45" s="1"/>
  <c r="GQ45"/>
  <c r="GQ45" a="1"/>
  <c r="GP45" a="1"/>
  <c r="GP45" s="1"/>
  <c r="GO45" a="1"/>
  <c r="GO45" s="1"/>
  <c r="GN45" a="1"/>
  <c r="GN45" s="1"/>
  <c r="GM45"/>
  <c r="GM45" a="1"/>
  <c r="GL45" a="1"/>
  <c r="GL45" s="1"/>
  <c r="GK45"/>
  <c r="GK45" a="1"/>
  <c r="GJ45" a="1"/>
  <c r="GJ45" s="1"/>
  <c r="GI45" a="1"/>
  <c r="GI45" s="1"/>
  <c r="GH45" a="1"/>
  <c r="GH45" s="1"/>
  <c r="GG45" a="1"/>
  <c r="GG45" s="1"/>
  <c r="GF45" a="1"/>
  <c r="GF45" s="1"/>
  <c r="GE45"/>
  <c r="GE45" a="1"/>
  <c r="GD45" a="1"/>
  <c r="GD45" s="1"/>
  <c r="GC45" a="1"/>
  <c r="GC45" s="1"/>
  <c r="GB45"/>
  <c r="GA45"/>
  <c r="FZ45" a="1"/>
  <c r="FZ45" s="1"/>
  <c r="FQ45" s="1" a="1"/>
  <c r="FQ45" s="1"/>
  <c r="FY45" a="1"/>
  <c r="FY45" s="1"/>
  <c r="FX45"/>
  <c r="FX45" a="1"/>
  <c r="FW45" a="1"/>
  <c r="FW45" s="1"/>
  <c r="FV45" a="1"/>
  <c r="FV45" s="1"/>
  <c r="FU45" a="1"/>
  <c r="FU45" s="1"/>
  <c r="FS45"/>
  <c r="IP44" a="1"/>
  <c r="IP44" s="1"/>
  <c r="IO44" a="1"/>
  <c r="IO44" s="1"/>
  <c r="IN44"/>
  <c r="IN44" a="1"/>
  <c r="IM44" a="1"/>
  <c r="IM44" s="1"/>
  <c r="IL44" a="1"/>
  <c r="IL44" s="1"/>
  <c r="IK44" a="1"/>
  <c r="IK44" s="1"/>
  <c r="IJ44"/>
  <c r="IJ44" a="1"/>
  <c r="II44" a="1"/>
  <c r="II44" s="1"/>
  <c r="IH44"/>
  <c r="IH44" a="1"/>
  <c r="IG44" a="1"/>
  <c r="IG44" s="1"/>
  <c r="IF44" a="1"/>
  <c r="IF44" s="1"/>
  <c r="IE44" a="1"/>
  <c r="IE44" s="1"/>
  <c r="ID44" a="1"/>
  <c r="ID44" s="1"/>
  <c r="IC44" a="1"/>
  <c r="IC44" s="1"/>
  <c r="IB44"/>
  <c r="IB44" a="1"/>
  <c r="HZ44" a="1"/>
  <c r="HZ44" s="1"/>
  <c r="HY44" a="1"/>
  <c r="HY44" s="1"/>
  <c r="HX44" a="1"/>
  <c r="HX44" s="1"/>
  <c r="HW44"/>
  <c r="HW44" a="1"/>
  <c r="HV44" a="1"/>
  <c r="HV44" s="1"/>
  <c r="HU44" a="1"/>
  <c r="HU44" s="1"/>
  <c r="HT44" a="1"/>
  <c r="HT44" s="1"/>
  <c r="HS44"/>
  <c r="HS44" a="1"/>
  <c r="HR44" a="1"/>
  <c r="HR44" s="1"/>
  <c r="HQ44"/>
  <c r="HQ44" a="1"/>
  <c r="HP44" a="1"/>
  <c r="HP44" s="1"/>
  <c r="HO44" a="1"/>
  <c r="HO44" s="1"/>
  <c r="HN44" a="1"/>
  <c r="HN44" s="1"/>
  <c r="HM44" a="1"/>
  <c r="HM44" s="1"/>
  <c r="HL44" a="1"/>
  <c r="HL44" s="1"/>
  <c r="HK44"/>
  <c r="HK44" a="1"/>
  <c r="HJ44" a="1"/>
  <c r="HJ44" s="1"/>
  <c r="HI44" a="1"/>
  <c r="HI44" s="1"/>
  <c r="HH44" a="1"/>
  <c r="HH44" s="1"/>
  <c r="HG44"/>
  <c r="HG44" a="1"/>
  <c r="HF44" a="1"/>
  <c r="HF44" s="1"/>
  <c r="HE44" a="1"/>
  <c r="HE44" s="1"/>
  <c r="HD44" a="1"/>
  <c r="HD44" s="1"/>
  <c r="HC44"/>
  <c r="HC44" a="1"/>
  <c r="HB44" a="1"/>
  <c r="HB44" s="1"/>
  <c r="HA44"/>
  <c r="HA44" a="1"/>
  <c r="GZ44" a="1"/>
  <c r="GZ44" s="1"/>
  <c r="GY44" a="1"/>
  <c r="GY44" s="1"/>
  <c r="GX44" a="1"/>
  <c r="GX44" s="1"/>
  <c r="GW44" a="1"/>
  <c r="GW44" s="1"/>
  <c r="GV44" a="1"/>
  <c r="GV44" s="1"/>
  <c r="GU44"/>
  <c r="GU44" a="1"/>
  <c r="GT44" a="1"/>
  <c r="GT44" s="1"/>
  <c r="GS44" a="1"/>
  <c r="GS44" s="1"/>
  <c r="GR44" a="1"/>
  <c r="GR44" s="1"/>
  <c r="GQ44"/>
  <c r="GQ44" a="1"/>
  <c r="GP44" a="1"/>
  <c r="GP44" s="1"/>
  <c r="GO44" a="1"/>
  <c r="GO44" s="1"/>
  <c r="GN44" a="1"/>
  <c r="GN44" s="1"/>
  <c r="GM44"/>
  <c r="GM44" a="1"/>
  <c r="GL44" a="1"/>
  <c r="GL44" s="1"/>
  <c r="GK44"/>
  <c r="GK44" a="1"/>
  <c r="GJ44" a="1"/>
  <c r="GJ44" s="1"/>
  <c r="GI44" a="1"/>
  <c r="GI44" s="1"/>
  <c r="GH44" a="1"/>
  <c r="GH44" s="1"/>
  <c r="GG44" a="1"/>
  <c r="GG44" s="1"/>
  <c r="GF44" a="1"/>
  <c r="GF44" s="1"/>
  <c r="GE44"/>
  <c r="GE44" a="1"/>
  <c r="GD44" a="1"/>
  <c r="GD44" s="1"/>
  <c r="GC44" a="1"/>
  <c r="GC44" s="1"/>
  <c r="GB44"/>
  <c r="GA44"/>
  <c r="FZ44" a="1"/>
  <c r="FZ44" s="1"/>
  <c r="FY44" a="1"/>
  <c r="FY44" s="1"/>
  <c r="FX44"/>
  <c r="FX44" a="1"/>
  <c r="FW44" a="1"/>
  <c r="FW44" s="1"/>
  <c r="FV44" a="1"/>
  <c r="FV44" s="1"/>
  <c r="FU44" a="1"/>
  <c r="FU44" s="1"/>
  <c r="FS44"/>
  <c r="IP43" a="1"/>
  <c r="IP43" s="1"/>
  <c r="IO43" a="1"/>
  <c r="IO43" s="1"/>
  <c r="IN43"/>
  <c r="IN43" a="1"/>
  <c r="IM43" a="1"/>
  <c r="IM43" s="1"/>
  <c r="IL43" a="1"/>
  <c r="IL43" s="1"/>
  <c r="IK43" a="1"/>
  <c r="IK43" s="1"/>
  <c r="IJ43"/>
  <c r="IJ43" a="1"/>
  <c r="II43" a="1"/>
  <c r="II43" s="1"/>
  <c r="IH43"/>
  <c r="IH43" a="1"/>
  <c r="IG43" a="1"/>
  <c r="IG43" s="1"/>
  <c r="IF43" a="1"/>
  <c r="IF43" s="1"/>
  <c r="IE43" a="1"/>
  <c r="IE43" s="1"/>
  <c r="ID43" a="1"/>
  <c r="ID43" s="1"/>
  <c r="IC43" a="1"/>
  <c r="IC43" s="1"/>
  <c r="IB43"/>
  <c r="IB43" a="1"/>
  <c r="HZ43" a="1"/>
  <c r="HZ43" s="1"/>
  <c r="HY43" a="1"/>
  <c r="HY43" s="1"/>
  <c r="HX43" a="1"/>
  <c r="HX43" s="1"/>
  <c r="HW43"/>
  <c r="HW43" a="1"/>
  <c r="HV43" a="1"/>
  <c r="HV43" s="1"/>
  <c r="HU43" a="1"/>
  <c r="HU43" s="1"/>
  <c r="HT43" a="1"/>
  <c r="HT43" s="1"/>
  <c r="HS43"/>
  <c r="HS43" a="1"/>
  <c r="HR43" a="1"/>
  <c r="HR43" s="1"/>
  <c r="HQ43"/>
  <c r="HQ43" a="1"/>
  <c r="HP43" a="1"/>
  <c r="HP43" s="1"/>
  <c r="HO43" a="1"/>
  <c r="HO43" s="1"/>
  <c r="HN43" a="1"/>
  <c r="HN43" s="1"/>
  <c r="HM43" a="1"/>
  <c r="HM43" s="1"/>
  <c r="HL43" a="1"/>
  <c r="HL43" s="1"/>
  <c r="HK43"/>
  <c r="HK43" a="1"/>
  <c r="HJ43" a="1"/>
  <c r="HJ43" s="1"/>
  <c r="HI43" a="1"/>
  <c r="HI43" s="1"/>
  <c r="HH43" a="1"/>
  <c r="HH43" s="1"/>
  <c r="HG43"/>
  <c r="HG43" a="1"/>
  <c r="HF43" a="1"/>
  <c r="HF43" s="1"/>
  <c r="HE43" a="1"/>
  <c r="HE43" s="1"/>
  <c r="HD43" a="1"/>
  <c r="HD43" s="1"/>
  <c r="HC43"/>
  <c r="HC43" a="1"/>
  <c r="HB43" a="1"/>
  <c r="HB43" s="1"/>
  <c r="HA43"/>
  <c r="HA43" a="1"/>
  <c r="GZ43" a="1"/>
  <c r="GZ43" s="1"/>
  <c r="GY43" a="1"/>
  <c r="GY43" s="1"/>
  <c r="GX43" a="1"/>
  <c r="GX43" s="1"/>
  <c r="GW43" a="1"/>
  <c r="GW43" s="1"/>
  <c r="GV43" a="1"/>
  <c r="GV43" s="1"/>
  <c r="GU43"/>
  <c r="GU43" a="1"/>
  <c r="GT43" a="1"/>
  <c r="GT43" s="1"/>
  <c r="GS43" a="1"/>
  <c r="GS43" s="1"/>
  <c r="GR43" a="1"/>
  <c r="GR43" s="1"/>
  <c r="GQ43"/>
  <c r="GQ43" a="1"/>
  <c r="GP43" a="1"/>
  <c r="GP43" s="1"/>
  <c r="GO43" a="1"/>
  <c r="GO43" s="1"/>
  <c r="GN43" a="1"/>
  <c r="GN43" s="1"/>
  <c r="GM43"/>
  <c r="GM43" a="1"/>
  <c r="GL43" a="1"/>
  <c r="GL43" s="1"/>
  <c r="GK43"/>
  <c r="GK43" a="1"/>
  <c r="GJ43" a="1"/>
  <c r="GJ43" s="1"/>
  <c r="GI43" a="1"/>
  <c r="GI43" s="1"/>
  <c r="GH43" a="1"/>
  <c r="GH43" s="1"/>
  <c r="GG43" a="1"/>
  <c r="GG43" s="1"/>
  <c r="GF43" a="1"/>
  <c r="GF43" s="1"/>
  <c r="GE43"/>
  <c r="GE43" a="1"/>
  <c r="GD43" a="1"/>
  <c r="GD43" s="1"/>
  <c r="GC43" a="1"/>
  <c r="GC43" s="1"/>
  <c r="GB43"/>
  <c r="GA43"/>
  <c r="FZ43" a="1"/>
  <c r="FZ43" s="1"/>
  <c r="FQ43" s="1" a="1"/>
  <c r="FQ43" s="1"/>
  <c r="FY43" a="1"/>
  <c r="FY43" s="1"/>
  <c r="FX43"/>
  <c r="FX43" a="1"/>
  <c r="FW43" a="1"/>
  <c r="FW43" s="1"/>
  <c r="FV43" a="1"/>
  <c r="FV43" s="1"/>
  <c r="FU43" a="1"/>
  <c r="FU43" s="1"/>
  <c r="FS43"/>
  <c r="IP42" a="1"/>
  <c r="IP42" s="1"/>
  <c r="IO42" a="1"/>
  <c r="IO42" s="1"/>
  <c r="IN42"/>
  <c r="IN42" a="1"/>
  <c r="IM42" a="1"/>
  <c r="IM42" s="1"/>
  <c r="IL42" a="1"/>
  <c r="IL42" s="1"/>
  <c r="IK42" a="1"/>
  <c r="IK42" s="1"/>
  <c r="IJ42"/>
  <c r="IJ42" a="1"/>
  <c r="II42" a="1"/>
  <c r="II42" s="1"/>
  <c r="IH42"/>
  <c r="IH42" a="1"/>
  <c r="IG42" a="1"/>
  <c r="IG42" s="1"/>
  <c r="IF42" a="1"/>
  <c r="IF42" s="1"/>
  <c r="IE42" a="1"/>
  <c r="IE42" s="1"/>
  <c r="ID42" a="1"/>
  <c r="ID42" s="1"/>
  <c r="IC42" a="1"/>
  <c r="IC42" s="1"/>
  <c r="IB42"/>
  <c r="IB42" a="1"/>
  <c r="HZ42" a="1"/>
  <c r="HZ42" s="1"/>
  <c r="HY42" a="1"/>
  <c r="HY42" s="1"/>
  <c r="HX42" a="1"/>
  <c r="HX42" s="1"/>
  <c r="HW42"/>
  <c r="HW42" a="1"/>
  <c r="HV42" a="1"/>
  <c r="HV42" s="1"/>
  <c r="HU42" a="1"/>
  <c r="HU42" s="1"/>
  <c r="HT42" a="1"/>
  <c r="HT42" s="1"/>
  <c r="HS42"/>
  <c r="HS42" a="1"/>
  <c r="HR42" a="1"/>
  <c r="HR42" s="1"/>
  <c r="HQ42"/>
  <c r="HQ42" a="1"/>
  <c r="HP42" a="1"/>
  <c r="HP42" s="1"/>
  <c r="HO42" a="1"/>
  <c r="HO42" s="1"/>
  <c r="HN42" a="1"/>
  <c r="HN42" s="1"/>
  <c r="HM42" a="1"/>
  <c r="HM42" s="1"/>
  <c r="HL42" a="1"/>
  <c r="HL42" s="1"/>
  <c r="HK42"/>
  <c r="HK42" a="1"/>
  <c r="HJ42" a="1"/>
  <c r="HJ42" s="1"/>
  <c r="HI42" a="1"/>
  <c r="HI42" s="1"/>
  <c r="HH42" a="1"/>
  <c r="HH42" s="1"/>
  <c r="HG42"/>
  <c r="HG42" a="1"/>
  <c r="HF42" a="1"/>
  <c r="HF42" s="1"/>
  <c r="HE42" a="1"/>
  <c r="HE42" s="1"/>
  <c r="HD42" a="1"/>
  <c r="HD42" s="1"/>
  <c r="HC42"/>
  <c r="HC42" a="1"/>
  <c r="HB42" a="1"/>
  <c r="HB42" s="1"/>
  <c r="HA42"/>
  <c r="HA42" a="1"/>
  <c r="GZ42" a="1"/>
  <c r="GZ42" s="1"/>
  <c r="GY42" a="1"/>
  <c r="GY42" s="1"/>
  <c r="GX42" a="1"/>
  <c r="GX42" s="1"/>
  <c r="GW42" a="1"/>
  <c r="GW42" s="1"/>
  <c r="GV42" a="1"/>
  <c r="GV42" s="1"/>
  <c r="GU42"/>
  <c r="GU42" a="1"/>
  <c r="GT42" a="1"/>
  <c r="GT42" s="1"/>
  <c r="GS42" a="1"/>
  <c r="GS42" s="1"/>
  <c r="GR42" a="1"/>
  <c r="GR42" s="1"/>
  <c r="GQ42"/>
  <c r="GQ42" a="1"/>
  <c r="GP42" a="1"/>
  <c r="GP42" s="1"/>
  <c r="GO42" a="1"/>
  <c r="GO42" s="1"/>
  <c r="GN42" a="1"/>
  <c r="GN42" s="1"/>
  <c r="GM42"/>
  <c r="GM42" a="1"/>
  <c r="GL42" a="1"/>
  <c r="GL42" s="1"/>
  <c r="GK42"/>
  <c r="GK42" a="1"/>
  <c r="GJ42" a="1"/>
  <c r="GJ42" s="1"/>
  <c r="GI42" a="1"/>
  <c r="GI42" s="1"/>
  <c r="GH42" a="1"/>
  <c r="GH42" s="1"/>
  <c r="GG42" a="1"/>
  <c r="GG42" s="1"/>
  <c r="GF42" a="1"/>
  <c r="GF42" s="1"/>
  <c r="GE42"/>
  <c r="GE42" a="1"/>
  <c r="GD42" a="1"/>
  <c r="GD42" s="1"/>
  <c r="GC42" a="1"/>
  <c r="GC42" s="1"/>
  <c r="GB42"/>
  <c r="GA42"/>
  <c r="FZ42" a="1"/>
  <c r="FZ42" s="1"/>
  <c r="FY42" a="1"/>
  <c r="FY42" s="1"/>
  <c r="FX42"/>
  <c r="FX42" a="1"/>
  <c r="FW42" a="1"/>
  <c r="FW42" s="1"/>
  <c r="FV42" a="1"/>
  <c r="FV42" s="1"/>
  <c r="FU42" a="1"/>
  <c r="FU42" s="1"/>
  <c r="FS42"/>
  <c r="IP41" a="1"/>
  <c r="IP41" s="1"/>
  <c r="IO41" a="1"/>
  <c r="IO41" s="1"/>
  <c r="IN41"/>
  <c r="IN41" a="1"/>
  <c r="IM41" a="1"/>
  <c r="IM41" s="1"/>
  <c r="IL41" a="1"/>
  <c r="IL41" s="1"/>
  <c r="IK41" a="1"/>
  <c r="IK41" s="1"/>
  <c r="IJ41"/>
  <c r="IJ41" a="1"/>
  <c r="II41" a="1"/>
  <c r="II41" s="1"/>
  <c r="IH41"/>
  <c r="IH41" a="1"/>
  <c r="IG41" a="1"/>
  <c r="IG41" s="1"/>
  <c r="IF41" a="1"/>
  <c r="IF41" s="1"/>
  <c r="IE41" a="1"/>
  <c r="IE41" s="1"/>
  <c r="ID41" a="1"/>
  <c r="ID41" s="1"/>
  <c r="IC41" a="1"/>
  <c r="IC41" s="1"/>
  <c r="IB41"/>
  <c r="IB41" a="1"/>
  <c r="HZ41" a="1"/>
  <c r="HZ41" s="1"/>
  <c r="HY41" a="1"/>
  <c r="HY41" s="1"/>
  <c r="HX41" a="1"/>
  <c r="HX41" s="1"/>
  <c r="HW41"/>
  <c r="HW41" a="1"/>
  <c r="HV41" a="1"/>
  <c r="HV41" s="1"/>
  <c r="HU41" a="1"/>
  <c r="HU41" s="1"/>
  <c r="HT41" a="1"/>
  <c r="HT41" s="1"/>
  <c r="HS41"/>
  <c r="HS41" a="1"/>
  <c r="HR41" a="1"/>
  <c r="HR41" s="1"/>
  <c r="HQ41"/>
  <c r="HQ41" a="1"/>
  <c r="HP41" a="1"/>
  <c r="HP41" s="1"/>
  <c r="HO41" a="1"/>
  <c r="HO41" s="1"/>
  <c r="HN41" a="1"/>
  <c r="HN41" s="1"/>
  <c r="HM41" a="1"/>
  <c r="HM41" s="1"/>
  <c r="HL41" a="1"/>
  <c r="HL41" s="1"/>
  <c r="HK41"/>
  <c r="HK41" a="1"/>
  <c r="HJ41" a="1"/>
  <c r="HJ41" s="1"/>
  <c r="HI41" a="1"/>
  <c r="HI41" s="1"/>
  <c r="HH41" a="1"/>
  <c r="HH41" s="1"/>
  <c r="HG41"/>
  <c r="HG41" a="1"/>
  <c r="HF41" a="1"/>
  <c r="HF41" s="1"/>
  <c r="HE41" a="1"/>
  <c r="HE41" s="1"/>
  <c r="HD41" a="1"/>
  <c r="HD41" s="1"/>
  <c r="HC41"/>
  <c r="HC41" a="1"/>
  <c r="HB41" a="1"/>
  <c r="HB41" s="1"/>
  <c r="HA41"/>
  <c r="HA41" a="1"/>
  <c r="GZ41" a="1"/>
  <c r="GZ41" s="1"/>
  <c r="GY41" a="1"/>
  <c r="GY41" s="1"/>
  <c r="GX41" a="1"/>
  <c r="GX41" s="1"/>
  <c r="GW41" a="1"/>
  <c r="GW41" s="1"/>
  <c r="GV41" a="1"/>
  <c r="GV41" s="1"/>
  <c r="GU41"/>
  <c r="GU41" a="1"/>
  <c r="GT41" a="1"/>
  <c r="GT41" s="1"/>
  <c r="GS41" a="1"/>
  <c r="GS41" s="1"/>
  <c r="GR41" a="1"/>
  <c r="GR41" s="1"/>
  <c r="GQ41"/>
  <c r="GQ41" a="1"/>
  <c r="GP41" a="1"/>
  <c r="GP41" s="1"/>
  <c r="GO41" a="1"/>
  <c r="GO41" s="1"/>
  <c r="GN41"/>
  <c r="GN41" a="1"/>
  <c r="GM41" a="1"/>
  <c r="GM41" s="1"/>
  <c r="GL41" a="1"/>
  <c r="GL41" s="1"/>
  <c r="GK41" a="1"/>
  <c r="GK41" s="1"/>
  <c r="GJ41"/>
  <c r="GJ41" a="1"/>
  <c r="GI41" a="1"/>
  <c r="GI41" s="1"/>
  <c r="GH41" a="1"/>
  <c r="GH41" s="1"/>
  <c r="GG41" a="1"/>
  <c r="GG41" s="1"/>
  <c r="GF41"/>
  <c r="GF41" a="1"/>
  <c r="GE41" a="1"/>
  <c r="GE41" s="1"/>
  <c r="GD41" a="1"/>
  <c r="GD41" s="1"/>
  <c r="GC41" a="1"/>
  <c r="GC41" s="1"/>
  <c r="GB41"/>
  <c r="GA41"/>
  <c r="FZ41" a="1"/>
  <c r="FZ41" s="1"/>
  <c r="FY41" a="1"/>
  <c r="FY41" s="1"/>
  <c r="FX41" a="1"/>
  <c r="FX41" s="1"/>
  <c r="FW41"/>
  <c r="FW41" a="1"/>
  <c r="FV41" a="1"/>
  <c r="FV41" s="1"/>
  <c r="FU41" a="1"/>
  <c r="FU41" s="1"/>
  <c r="FS41"/>
  <c r="IP40" a="1"/>
  <c r="IP40" s="1"/>
  <c r="IO40"/>
  <c r="IO40" a="1"/>
  <c r="IN40" a="1"/>
  <c r="IN40" s="1"/>
  <c r="IM40" a="1"/>
  <c r="IM40" s="1"/>
  <c r="IL40" a="1"/>
  <c r="IL40" s="1"/>
  <c r="IK40"/>
  <c r="IK40" a="1"/>
  <c r="IJ40" a="1"/>
  <c r="IJ40" s="1"/>
  <c r="II40" a="1"/>
  <c r="II40" s="1"/>
  <c r="IH40" a="1"/>
  <c r="IH40" s="1"/>
  <c r="IG40"/>
  <c r="IG40" a="1"/>
  <c r="IF40" a="1"/>
  <c r="IF40" s="1"/>
  <c r="IE40" a="1"/>
  <c r="IE40" s="1"/>
  <c r="ID40" a="1"/>
  <c r="ID40" s="1"/>
  <c r="IC40"/>
  <c r="IC40" a="1"/>
  <c r="IB40" a="1"/>
  <c r="IB40" s="1"/>
  <c r="HZ40" a="1"/>
  <c r="HZ40" s="1"/>
  <c r="HY40" a="1"/>
  <c r="HY40" s="1"/>
  <c r="HX40"/>
  <c r="HX40" a="1"/>
  <c r="HW40" a="1"/>
  <c r="HW40" s="1"/>
  <c r="HV40" a="1"/>
  <c r="HV40" s="1"/>
  <c r="HU40" a="1"/>
  <c r="HU40" s="1"/>
  <c r="HT40"/>
  <c r="HT40" a="1"/>
  <c r="HS40" a="1"/>
  <c r="HS40" s="1"/>
  <c r="HR40" a="1"/>
  <c r="HR40" s="1"/>
  <c r="HQ40" a="1"/>
  <c r="HQ40" s="1"/>
  <c r="HP40"/>
  <c r="HP40" a="1"/>
  <c r="HO40" a="1"/>
  <c r="HO40" s="1"/>
  <c r="HN40" a="1"/>
  <c r="HN40" s="1"/>
  <c r="HM40" a="1"/>
  <c r="HM40" s="1"/>
  <c r="HL40"/>
  <c r="HL40" a="1"/>
  <c r="HK40" a="1"/>
  <c r="HK40" s="1"/>
  <c r="HJ40" a="1"/>
  <c r="HJ40" s="1"/>
  <c r="HI40" a="1"/>
  <c r="HI40" s="1"/>
  <c r="HH40"/>
  <c r="HH40" a="1"/>
  <c r="HG40" a="1"/>
  <c r="HG40" s="1"/>
  <c r="HF40" a="1"/>
  <c r="HF40" s="1"/>
  <c r="HE40" a="1"/>
  <c r="HE40" s="1"/>
  <c r="HD40"/>
  <c r="HD40" a="1"/>
  <c r="HC40" a="1"/>
  <c r="HC40" s="1"/>
  <c r="HB40" a="1"/>
  <c r="HB40" s="1"/>
  <c r="HA40" a="1"/>
  <c r="HA40" s="1"/>
  <c r="GZ40"/>
  <c r="GZ40" a="1"/>
  <c r="GY40" a="1"/>
  <c r="GY40" s="1"/>
  <c r="GX40" a="1"/>
  <c r="GX40" s="1"/>
  <c r="GW40" a="1"/>
  <c r="GW40" s="1"/>
  <c r="GV40"/>
  <c r="GV40" a="1"/>
  <c r="GU40" a="1"/>
  <c r="GU40" s="1"/>
  <c r="GT40" a="1"/>
  <c r="GT40" s="1"/>
  <c r="GS40" a="1"/>
  <c r="GS40" s="1"/>
  <c r="GR40"/>
  <c r="GR40" a="1"/>
  <c r="GQ40" a="1"/>
  <c r="GQ40" s="1"/>
  <c r="GP40" a="1"/>
  <c r="GP40" s="1"/>
  <c r="GO40" a="1"/>
  <c r="GO40" s="1"/>
  <c r="GN40"/>
  <c r="GN40" a="1"/>
  <c r="GM40" a="1"/>
  <c r="GM40" s="1"/>
  <c r="GL40" a="1"/>
  <c r="GL40" s="1"/>
  <c r="GK40" a="1"/>
  <c r="GK40" s="1"/>
  <c r="GJ40"/>
  <c r="GJ40" a="1"/>
  <c r="GI40" a="1"/>
  <c r="GI40" s="1"/>
  <c r="GH40" a="1"/>
  <c r="GH40" s="1"/>
  <c r="GG40" a="1"/>
  <c r="GG40" s="1"/>
  <c r="GF40"/>
  <c r="GF40" a="1"/>
  <c r="GE40" a="1"/>
  <c r="GE40" s="1"/>
  <c r="GD40" a="1"/>
  <c r="GD40" s="1"/>
  <c r="GC40" a="1"/>
  <c r="GC40" s="1"/>
  <c r="GB40"/>
  <c r="GA40"/>
  <c r="FZ40" a="1"/>
  <c r="FZ40" s="1"/>
  <c r="FY40" a="1"/>
  <c r="FY40" s="1"/>
  <c r="FX40" a="1"/>
  <c r="FX40" s="1"/>
  <c r="FW40"/>
  <c r="FW40" a="1"/>
  <c r="FV40" a="1"/>
  <c r="FV40" s="1"/>
  <c r="FU40" a="1"/>
  <c r="FU40" s="1"/>
  <c r="FS40"/>
  <c r="IP39" a="1"/>
  <c r="IP39" s="1"/>
  <c r="IO39"/>
  <c r="IO39" a="1"/>
  <c r="IN39" a="1"/>
  <c r="IN39" s="1"/>
  <c r="IM39" a="1"/>
  <c r="IM39" s="1"/>
  <c r="IL39" a="1"/>
  <c r="IL39" s="1"/>
  <c r="IK39"/>
  <c r="IK39" a="1"/>
  <c r="IJ39" a="1"/>
  <c r="IJ39" s="1"/>
  <c r="II39" a="1"/>
  <c r="II39" s="1"/>
  <c r="IH39" a="1"/>
  <c r="IH39" s="1"/>
  <c r="IG39"/>
  <c r="IG39" a="1"/>
  <c r="IF39" a="1"/>
  <c r="IF39" s="1"/>
  <c r="IE39" a="1"/>
  <c r="IE39" s="1"/>
  <c r="ID39" a="1"/>
  <c r="ID39" s="1"/>
  <c r="IC39"/>
  <c r="IC39" a="1"/>
  <c r="IB39" a="1"/>
  <c r="IB39" s="1"/>
  <c r="HZ39" a="1"/>
  <c r="HZ39" s="1"/>
  <c r="HY39" a="1"/>
  <c r="HY39" s="1"/>
  <c r="HX39"/>
  <c r="HX39" a="1"/>
  <c r="HW39" a="1"/>
  <c r="HW39" s="1"/>
  <c r="HV39" a="1"/>
  <c r="HV39" s="1"/>
  <c r="HU39" a="1"/>
  <c r="HU39" s="1"/>
  <c r="HT39"/>
  <c r="HT39" a="1"/>
  <c r="HS39" a="1"/>
  <c r="HS39" s="1"/>
  <c r="HR39" a="1"/>
  <c r="HR39" s="1"/>
  <c r="HQ39" a="1"/>
  <c r="HQ39" s="1"/>
  <c r="HP39"/>
  <c r="HP39" a="1"/>
  <c r="HO39" a="1"/>
  <c r="HO39" s="1"/>
  <c r="HN39" a="1"/>
  <c r="HN39" s="1"/>
  <c r="HM39" a="1"/>
  <c r="HM39" s="1"/>
  <c r="HL39"/>
  <c r="HL39" a="1"/>
  <c r="HK39" a="1"/>
  <c r="HK39" s="1"/>
  <c r="HJ39" a="1"/>
  <c r="HJ39" s="1"/>
  <c r="HI39" a="1"/>
  <c r="HI39" s="1"/>
  <c r="HH39"/>
  <c r="HH39" a="1"/>
  <c r="HG39" a="1"/>
  <c r="HG39" s="1"/>
  <c r="HF39" a="1"/>
  <c r="HF39" s="1"/>
  <c r="HE39" a="1"/>
  <c r="HE39" s="1"/>
  <c r="HD39"/>
  <c r="HD39" a="1"/>
  <c r="HC39" a="1"/>
  <c r="HC39" s="1"/>
  <c r="HB39" a="1"/>
  <c r="HB39" s="1"/>
  <c r="HA39" a="1"/>
  <c r="HA39" s="1"/>
  <c r="GZ39"/>
  <c r="GZ39" a="1"/>
  <c r="GY39" a="1"/>
  <c r="GY39" s="1"/>
  <c r="GX39" a="1"/>
  <c r="GX39" s="1"/>
  <c r="GW39" a="1"/>
  <c r="GW39" s="1"/>
  <c r="GV39"/>
  <c r="GV39" a="1"/>
  <c r="GU39" a="1"/>
  <c r="GU39" s="1"/>
  <c r="GT39" a="1"/>
  <c r="GT39" s="1"/>
  <c r="GS39" a="1"/>
  <c r="GS39" s="1"/>
  <c r="GR39"/>
  <c r="GR39" a="1"/>
  <c r="GQ39" a="1"/>
  <c r="GQ39" s="1"/>
  <c r="GP39" a="1"/>
  <c r="GP39" s="1"/>
  <c r="GO39" a="1"/>
  <c r="GO39" s="1"/>
  <c r="GN39"/>
  <c r="GN39" a="1"/>
  <c r="GM39" a="1"/>
  <c r="GM39" s="1"/>
  <c r="GL39" a="1"/>
  <c r="GL39" s="1"/>
  <c r="GK39" a="1"/>
  <c r="GK39" s="1"/>
  <c r="GJ39"/>
  <c r="GJ39" a="1"/>
  <c r="GI39" a="1"/>
  <c r="GI39" s="1"/>
  <c r="GH39" a="1"/>
  <c r="GH39" s="1"/>
  <c r="GG39" a="1"/>
  <c r="GG39" s="1"/>
  <c r="GF39"/>
  <c r="GF39" a="1"/>
  <c r="GE39" a="1"/>
  <c r="GE39" s="1"/>
  <c r="GD39" a="1"/>
  <c r="GD39" s="1"/>
  <c r="GC39" a="1"/>
  <c r="GC39" s="1"/>
  <c r="GB39"/>
  <c r="GA39"/>
  <c r="FZ39" a="1"/>
  <c r="FZ39" s="1"/>
  <c r="FY39" a="1"/>
  <c r="FY39" s="1"/>
  <c r="FX39" a="1"/>
  <c r="FX39" s="1"/>
  <c r="FW39"/>
  <c r="FW39" a="1"/>
  <c r="FV39" a="1"/>
  <c r="FV39" s="1"/>
  <c r="FU39" a="1"/>
  <c r="FU39" s="1"/>
  <c r="FS39"/>
  <c r="IP38" a="1"/>
  <c r="IP38" s="1"/>
  <c r="IO38"/>
  <c r="IO38" a="1"/>
  <c r="IN38" a="1"/>
  <c r="IN38" s="1"/>
  <c r="IM38" a="1"/>
  <c r="IM38" s="1"/>
  <c r="IL38" a="1"/>
  <c r="IL38" s="1"/>
  <c r="IK38"/>
  <c r="IK38" a="1"/>
  <c r="IJ38" a="1"/>
  <c r="IJ38" s="1"/>
  <c r="II38" a="1"/>
  <c r="II38" s="1"/>
  <c r="IH38" a="1"/>
  <c r="IH38" s="1"/>
  <c r="IG38"/>
  <c r="IG38" a="1"/>
  <c r="IF38" a="1"/>
  <c r="IF38" s="1"/>
  <c r="IE38" a="1"/>
  <c r="IE38" s="1"/>
  <c r="ID38" a="1"/>
  <c r="ID38" s="1"/>
  <c r="IC38"/>
  <c r="IC38" a="1"/>
  <c r="IB38" a="1"/>
  <c r="IB38" s="1"/>
  <c r="HZ38" a="1"/>
  <c r="HZ38" s="1"/>
  <c r="HY38" a="1"/>
  <c r="HY38" s="1"/>
  <c r="HX38"/>
  <c r="HX38" a="1"/>
  <c r="HW38" a="1"/>
  <c r="HW38" s="1"/>
  <c r="HV38" a="1"/>
  <c r="HV38" s="1"/>
  <c r="HU38" a="1"/>
  <c r="HU38" s="1"/>
  <c r="HT38"/>
  <c r="HT38" a="1"/>
  <c r="HS38" a="1"/>
  <c r="HS38" s="1"/>
  <c r="HR38" a="1"/>
  <c r="HR38" s="1"/>
  <c r="HQ38" a="1"/>
  <c r="HQ38" s="1"/>
  <c r="HP38"/>
  <c r="HP38" a="1"/>
  <c r="HO38" a="1"/>
  <c r="HO38" s="1"/>
  <c r="HN38" a="1"/>
  <c r="HN38" s="1"/>
  <c r="HM38" a="1"/>
  <c r="HM38" s="1"/>
  <c r="HL38"/>
  <c r="HL38" a="1"/>
  <c r="HK38" a="1"/>
  <c r="HK38" s="1"/>
  <c r="HJ38" a="1"/>
  <c r="HJ38" s="1"/>
  <c r="HI38" a="1"/>
  <c r="HI38" s="1"/>
  <c r="HH38"/>
  <c r="HH38" a="1"/>
  <c r="HG38" a="1"/>
  <c r="HG38" s="1"/>
  <c r="HF38" a="1"/>
  <c r="HF38" s="1"/>
  <c r="HE38" a="1"/>
  <c r="HE38" s="1"/>
  <c r="HD38"/>
  <c r="HD38" a="1"/>
  <c r="HC38" a="1"/>
  <c r="HC38" s="1"/>
  <c r="HB38" a="1"/>
  <c r="HB38" s="1"/>
  <c r="HA38" a="1"/>
  <c r="HA38" s="1"/>
  <c r="GZ38"/>
  <c r="GZ38" a="1"/>
  <c r="GY38" a="1"/>
  <c r="GY38" s="1"/>
  <c r="GX38" a="1"/>
  <c r="GX38" s="1"/>
  <c r="GW38" a="1"/>
  <c r="GW38" s="1"/>
  <c r="GV38"/>
  <c r="GV38" a="1"/>
  <c r="GU38" a="1"/>
  <c r="GU38" s="1"/>
  <c r="GT38" a="1"/>
  <c r="GT38" s="1"/>
  <c r="GS38" a="1"/>
  <c r="GS38" s="1"/>
  <c r="GR38"/>
  <c r="GR38" a="1"/>
  <c r="GQ38" a="1"/>
  <c r="GQ38" s="1"/>
  <c r="GP38" a="1"/>
  <c r="GP38" s="1"/>
  <c r="GO38" a="1"/>
  <c r="GO38" s="1"/>
  <c r="GN38"/>
  <c r="GN38" a="1"/>
  <c r="GM38" a="1"/>
  <c r="GM38" s="1"/>
  <c r="GL38" a="1"/>
  <c r="GL38" s="1"/>
  <c r="GK38" a="1"/>
  <c r="GK38" s="1"/>
  <c r="GJ38"/>
  <c r="GJ38" a="1"/>
  <c r="GI38" a="1"/>
  <c r="GI38" s="1"/>
  <c r="GH38" a="1"/>
  <c r="GH38" s="1"/>
  <c r="GG38" a="1"/>
  <c r="GG38" s="1"/>
  <c r="GF38"/>
  <c r="GF38" a="1"/>
  <c r="GE38" a="1"/>
  <c r="GE38" s="1"/>
  <c r="GD38" a="1"/>
  <c r="GD38" s="1"/>
  <c r="GC38" a="1"/>
  <c r="GC38" s="1"/>
  <c r="GB38"/>
  <c r="GA38"/>
  <c r="FZ38" a="1"/>
  <c r="FZ38" s="1"/>
  <c r="FY38" a="1"/>
  <c r="FY38" s="1"/>
  <c r="FX38" a="1"/>
  <c r="FX38" s="1"/>
  <c r="FW38"/>
  <c r="FW38" a="1"/>
  <c r="FV38" a="1"/>
  <c r="FV38" s="1"/>
  <c r="FU38" a="1"/>
  <c r="FU38" s="1"/>
  <c r="FS38"/>
  <c r="IP37" a="1"/>
  <c r="IP37" s="1"/>
  <c r="IO37"/>
  <c r="IO37" a="1"/>
  <c r="IN37" a="1"/>
  <c r="IN37" s="1"/>
  <c r="IM37" a="1"/>
  <c r="IM37" s="1"/>
  <c r="IL37" a="1"/>
  <c r="IL37" s="1"/>
  <c r="IK37"/>
  <c r="IK37" a="1"/>
  <c r="IJ37" a="1"/>
  <c r="IJ37" s="1"/>
  <c r="II37" a="1"/>
  <c r="II37" s="1"/>
  <c r="IH37" a="1"/>
  <c r="IH37" s="1"/>
  <c r="IG37"/>
  <c r="IG37" a="1"/>
  <c r="IF37" a="1"/>
  <c r="IF37" s="1"/>
  <c r="IE37" a="1"/>
  <c r="IE37" s="1"/>
  <c r="ID37" a="1"/>
  <c r="ID37" s="1"/>
  <c r="IC37"/>
  <c r="IC37" a="1"/>
  <c r="IB37" a="1"/>
  <c r="IB37" s="1"/>
  <c r="HZ37" a="1"/>
  <c r="HZ37" s="1"/>
  <c r="HY37" a="1"/>
  <c r="HY37" s="1"/>
  <c r="HX37"/>
  <c r="HX37" a="1"/>
  <c r="HW37" a="1"/>
  <c r="HW37" s="1"/>
  <c r="HV37" a="1"/>
  <c r="HV37" s="1"/>
  <c r="HU37" a="1"/>
  <c r="HU37" s="1"/>
  <c r="HT37"/>
  <c r="HT37" a="1"/>
  <c r="HS37" a="1"/>
  <c r="HS37" s="1"/>
  <c r="HR37" a="1"/>
  <c r="HR37" s="1"/>
  <c r="HQ37" a="1"/>
  <c r="HQ37" s="1"/>
  <c r="HP37"/>
  <c r="HP37" a="1"/>
  <c r="HO37" a="1"/>
  <c r="HO37" s="1"/>
  <c r="HN37" a="1"/>
  <c r="HN37" s="1"/>
  <c r="HM37" a="1"/>
  <c r="HM37" s="1"/>
  <c r="HL37"/>
  <c r="HL37" a="1"/>
  <c r="HK37" a="1"/>
  <c r="HK37" s="1"/>
  <c r="HJ37" a="1"/>
  <c r="HJ37" s="1"/>
  <c r="HI37" a="1"/>
  <c r="HI37" s="1"/>
  <c r="HH37"/>
  <c r="HH37" a="1"/>
  <c r="HG37" a="1"/>
  <c r="HG37" s="1"/>
  <c r="HF37" a="1"/>
  <c r="HF37" s="1"/>
  <c r="HE37" a="1"/>
  <c r="HE37" s="1"/>
  <c r="HD37"/>
  <c r="HD37" a="1"/>
  <c r="HC37" a="1"/>
  <c r="HC37" s="1"/>
  <c r="HB37" a="1"/>
  <c r="HB37" s="1"/>
  <c r="HA37" a="1"/>
  <c r="HA37" s="1"/>
  <c r="GZ37"/>
  <c r="GZ37" a="1"/>
  <c r="GY37" a="1"/>
  <c r="GY37" s="1"/>
  <c r="GX37" a="1"/>
  <c r="GX37" s="1"/>
  <c r="GW37" a="1"/>
  <c r="GW37" s="1"/>
  <c r="GV37"/>
  <c r="GV37" a="1"/>
  <c r="GU37" a="1"/>
  <c r="GU37" s="1"/>
  <c r="GT37" a="1"/>
  <c r="GT37" s="1"/>
  <c r="GS37" a="1"/>
  <c r="GS37" s="1"/>
  <c r="GR37"/>
  <c r="GR37" a="1"/>
  <c r="GQ37" a="1"/>
  <c r="GQ37" s="1"/>
  <c r="GP37" a="1"/>
  <c r="GP37" s="1"/>
  <c r="GO37" a="1"/>
  <c r="GO37" s="1"/>
  <c r="GN37"/>
  <c r="GN37" a="1"/>
  <c r="GM37" a="1"/>
  <c r="GM37" s="1"/>
  <c r="GL37" a="1"/>
  <c r="GL37" s="1"/>
  <c r="GK37" a="1"/>
  <c r="GK37" s="1"/>
  <c r="GJ37"/>
  <c r="GJ37" a="1"/>
  <c r="GI37" a="1"/>
  <c r="GI37" s="1"/>
  <c r="GH37" a="1"/>
  <c r="GH37" s="1"/>
  <c r="GG37" a="1"/>
  <c r="GG37" s="1"/>
  <c r="GF37"/>
  <c r="GF37" a="1"/>
  <c r="GE37" a="1"/>
  <c r="GE37" s="1"/>
  <c r="GD37" a="1"/>
  <c r="GD37" s="1"/>
  <c r="GC37" a="1"/>
  <c r="GC37" s="1"/>
  <c r="GB37"/>
  <c r="GA37"/>
  <c r="FZ37" a="1"/>
  <c r="FZ37" s="1"/>
  <c r="FY37" a="1"/>
  <c r="FY37" s="1"/>
  <c r="FX37" a="1"/>
  <c r="FX37" s="1"/>
  <c r="FW37"/>
  <c r="FW37" a="1"/>
  <c r="FV37" a="1"/>
  <c r="FV37" s="1"/>
  <c r="FU37" a="1"/>
  <c r="FU37" s="1"/>
  <c r="FS37"/>
  <c r="IP36" a="1"/>
  <c r="IP36" s="1"/>
  <c r="IO36"/>
  <c r="IO36" a="1"/>
  <c r="IN36" a="1"/>
  <c r="IN36" s="1"/>
  <c r="IM36" a="1"/>
  <c r="IM36" s="1"/>
  <c r="IL36" a="1"/>
  <c r="IL36" s="1"/>
  <c r="IK36"/>
  <c r="IK36" a="1"/>
  <c r="IJ36" a="1"/>
  <c r="IJ36" s="1"/>
  <c r="II36" a="1"/>
  <c r="II36" s="1"/>
  <c r="IH36" a="1"/>
  <c r="IH36" s="1"/>
  <c r="IG36"/>
  <c r="IG36" a="1"/>
  <c r="IF36" a="1"/>
  <c r="IF36" s="1"/>
  <c r="IE36" a="1"/>
  <c r="IE36" s="1"/>
  <c r="ID36" a="1"/>
  <c r="ID36" s="1"/>
  <c r="IC36"/>
  <c r="IC36" a="1"/>
  <c r="IB36" a="1"/>
  <c r="IB36" s="1"/>
  <c r="HZ36" a="1"/>
  <c r="HZ36" s="1"/>
  <c r="HY36" a="1"/>
  <c r="HY36" s="1"/>
  <c r="HX36"/>
  <c r="HX36" a="1"/>
  <c r="HW36" a="1"/>
  <c r="HW36" s="1"/>
  <c r="HV36" a="1"/>
  <c r="HV36" s="1"/>
  <c r="HU36" a="1"/>
  <c r="HU36" s="1"/>
  <c r="HT36"/>
  <c r="HT36" a="1"/>
  <c r="HS36" a="1"/>
  <c r="HS36" s="1"/>
  <c r="HR36" a="1"/>
  <c r="HR36" s="1"/>
  <c r="HQ36" a="1"/>
  <c r="HQ36" s="1"/>
  <c r="HP36"/>
  <c r="HP36" a="1"/>
  <c r="HO36" a="1"/>
  <c r="HO36" s="1"/>
  <c r="HN36" a="1"/>
  <c r="HN36" s="1"/>
  <c r="HM36" a="1"/>
  <c r="HM36" s="1"/>
  <c r="HL36"/>
  <c r="HL36" a="1"/>
  <c r="HK36" a="1"/>
  <c r="HK36" s="1"/>
  <c r="HJ36" a="1"/>
  <c r="HJ36" s="1"/>
  <c r="HI36" a="1"/>
  <c r="HI36" s="1"/>
  <c r="HH36"/>
  <c r="HH36" a="1"/>
  <c r="HG36" a="1"/>
  <c r="HG36" s="1"/>
  <c r="HF36" a="1"/>
  <c r="HF36" s="1"/>
  <c r="HE36" a="1"/>
  <c r="HE36" s="1"/>
  <c r="HD36"/>
  <c r="HD36" a="1"/>
  <c r="HC36" a="1"/>
  <c r="HC36" s="1"/>
  <c r="HB36" a="1"/>
  <c r="HB36" s="1"/>
  <c r="HA36" a="1"/>
  <c r="HA36" s="1"/>
  <c r="GZ36"/>
  <c r="GZ36" a="1"/>
  <c r="GY36" a="1"/>
  <c r="GY36" s="1"/>
  <c r="GX36" a="1"/>
  <c r="GX36" s="1"/>
  <c r="GW36" a="1"/>
  <c r="GW36" s="1"/>
  <c r="GV36"/>
  <c r="GV36" a="1"/>
  <c r="GU36" a="1"/>
  <c r="GU36" s="1"/>
  <c r="GT36" a="1"/>
  <c r="GT36" s="1"/>
  <c r="GS36" a="1"/>
  <c r="GS36" s="1"/>
  <c r="GR36"/>
  <c r="GR36" a="1"/>
  <c r="GQ36" a="1"/>
  <c r="GQ36" s="1"/>
  <c r="GP36" a="1"/>
  <c r="GP36" s="1"/>
  <c r="GO36" a="1"/>
  <c r="GO36" s="1"/>
  <c r="GN36"/>
  <c r="GN36" a="1"/>
  <c r="GM36" a="1"/>
  <c r="GM36" s="1"/>
  <c r="GL36" a="1"/>
  <c r="GL36" s="1"/>
  <c r="GK36" a="1"/>
  <c r="GK36" s="1"/>
  <c r="GJ36"/>
  <c r="GJ36" a="1"/>
  <c r="GI36" a="1"/>
  <c r="GI36" s="1"/>
  <c r="GH36" a="1"/>
  <c r="GH36" s="1"/>
  <c r="GG36" a="1"/>
  <c r="GG36" s="1"/>
  <c r="GF36"/>
  <c r="GF36" a="1"/>
  <c r="GE36" a="1"/>
  <c r="GE36" s="1"/>
  <c r="GD36" a="1"/>
  <c r="GD36" s="1"/>
  <c r="GC36" a="1"/>
  <c r="GC36" s="1"/>
  <c r="GB36"/>
  <c r="GA36"/>
  <c r="FZ36" a="1"/>
  <c r="FZ36" s="1"/>
  <c r="FY36" a="1"/>
  <c r="FY36" s="1"/>
  <c r="FX36" a="1"/>
  <c r="FX36" s="1"/>
  <c r="FW36"/>
  <c r="FW36" a="1"/>
  <c r="FV36" a="1"/>
  <c r="FV36" s="1"/>
  <c r="FU36" a="1"/>
  <c r="FU36" s="1"/>
  <c r="FS36"/>
  <c r="IP35" a="1"/>
  <c r="IP35" s="1"/>
  <c r="IO35"/>
  <c r="IO35" a="1"/>
  <c r="IN35" a="1"/>
  <c r="IN35" s="1"/>
  <c r="IM35" a="1"/>
  <c r="IM35" s="1"/>
  <c r="IL35" a="1"/>
  <c r="IL35" s="1"/>
  <c r="IK35"/>
  <c r="IK35" a="1"/>
  <c r="IJ35" a="1"/>
  <c r="IJ35" s="1"/>
  <c r="II35" a="1"/>
  <c r="II35" s="1"/>
  <c r="IH35" a="1"/>
  <c r="IH35" s="1"/>
  <c r="IG35"/>
  <c r="IG35" a="1"/>
  <c r="IF35" a="1"/>
  <c r="IF35" s="1"/>
  <c r="IE35" a="1"/>
  <c r="IE35" s="1"/>
  <c r="ID35" a="1"/>
  <c r="ID35" s="1"/>
  <c r="IC35"/>
  <c r="IC35" a="1"/>
  <c r="IB35" a="1"/>
  <c r="IB35" s="1"/>
  <c r="HZ35" a="1"/>
  <c r="HZ35" s="1"/>
  <c r="HY35" a="1"/>
  <c r="HY35" s="1"/>
  <c r="HX35"/>
  <c r="HX35" a="1"/>
  <c r="HW35" a="1"/>
  <c r="HW35" s="1"/>
  <c r="HV35" a="1"/>
  <c r="HV35" s="1"/>
  <c r="HU35" a="1"/>
  <c r="HU35" s="1"/>
  <c r="HT35"/>
  <c r="HT35" a="1"/>
  <c r="HS35" a="1"/>
  <c r="HS35" s="1"/>
  <c r="HR35" a="1"/>
  <c r="HR35" s="1"/>
  <c r="HQ35" a="1"/>
  <c r="HQ35" s="1"/>
  <c r="HP35"/>
  <c r="HP35" a="1"/>
  <c r="HO35" a="1"/>
  <c r="HO35" s="1"/>
  <c r="HN35" a="1"/>
  <c r="HN35" s="1"/>
  <c r="HM35" a="1"/>
  <c r="HM35" s="1"/>
  <c r="HL35"/>
  <c r="HL35" a="1"/>
  <c r="HK35" a="1"/>
  <c r="HK35" s="1"/>
  <c r="HJ35" a="1"/>
  <c r="HJ35" s="1"/>
  <c r="HI35" a="1"/>
  <c r="HI35" s="1"/>
  <c r="HH35"/>
  <c r="HH35" a="1"/>
  <c r="HG35" a="1"/>
  <c r="HG35" s="1"/>
  <c r="HF35" a="1"/>
  <c r="HF35" s="1"/>
  <c r="HE35" a="1"/>
  <c r="HE35" s="1"/>
  <c r="HD35"/>
  <c r="HD35" a="1"/>
  <c r="HC35" a="1"/>
  <c r="HC35" s="1"/>
  <c r="HB35" a="1"/>
  <c r="HB35" s="1"/>
  <c r="HA35" a="1"/>
  <c r="HA35" s="1"/>
  <c r="GZ35"/>
  <c r="GZ35" a="1"/>
  <c r="GY35" a="1"/>
  <c r="GY35" s="1"/>
  <c r="GX35" a="1"/>
  <c r="GX35" s="1"/>
  <c r="GW35" a="1"/>
  <c r="GW35" s="1"/>
  <c r="GV35"/>
  <c r="GV35" a="1"/>
  <c r="GU35" a="1"/>
  <c r="GU35" s="1"/>
  <c r="GT35" a="1"/>
  <c r="GT35" s="1"/>
  <c r="GS35" a="1"/>
  <c r="GS35" s="1"/>
  <c r="GR35"/>
  <c r="GR35" a="1"/>
  <c r="GQ35" a="1"/>
  <c r="GQ35" s="1"/>
  <c r="GP35" a="1"/>
  <c r="GP35" s="1"/>
  <c r="GO35" a="1"/>
  <c r="GO35" s="1"/>
  <c r="GN35"/>
  <c r="GN35" a="1"/>
  <c r="GM35" a="1"/>
  <c r="GM35" s="1"/>
  <c r="GL35" a="1"/>
  <c r="GL35" s="1"/>
  <c r="GK35" a="1"/>
  <c r="GK35" s="1"/>
  <c r="GJ35"/>
  <c r="GJ35" a="1"/>
  <c r="GI35" a="1"/>
  <c r="GI35" s="1"/>
  <c r="GH35" a="1"/>
  <c r="GH35" s="1"/>
  <c r="GG35" a="1"/>
  <c r="GG35" s="1"/>
  <c r="GF35"/>
  <c r="GF35" a="1"/>
  <c r="GE35" a="1"/>
  <c r="GE35" s="1"/>
  <c r="GD35" a="1"/>
  <c r="GD35" s="1"/>
  <c r="GC35" a="1"/>
  <c r="GC35" s="1"/>
  <c r="GB35"/>
  <c r="GA35"/>
  <c r="FZ35" a="1"/>
  <c r="FZ35" s="1"/>
  <c r="FY35" a="1"/>
  <c r="FY35" s="1"/>
  <c r="FX35" a="1"/>
  <c r="FX35" s="1"/>
  <c r="FW35"/>
  <c r="FW35" a="1"/>
  <c r="FV35" a="1"/>
  <c r="FV35" s="1"/>
  <c r="FU35" a="1"/>
  <c r="FU35" s="1"/>
  <c r="FS35"/>
  <c r="IP34" a="1"/>
  <c r="IP34" s="1"/>
  <c r="IO34"/>
  <c r="IO34" a="1"/>
  <c r="IN34" a="1"/>
  <c r="IN34" s="1"/>
  <c r="IM34" a="1"/>
  <c r="IM34" s="1"/>
  <c r="IL34" a="1"/>
  <c r="IL34" s="1"/>
  <c r="IK34"/>
  <c r="IK34" a="1"/>
  <c r="IJ34" a="1"/>
  <c r="IJ34" s="1"/>
  <c r="II34" a="1"/>
  <c r="II34" s="1"/>
  <c r="IH34" a="1"/>
  <c r="IH34" s="1"/>
  <c r="IG34"/>
  <c r="IG34" a="1"/>
  <c r="IF34" a="1"/>
  <c r="IF34" s="1"/>
  <c r="IE34" a="1"/>
  <c r="IE34" s="1"/>
  <c r="ID34" a="1"/>
  <c r="ID34" s="1"/>
  <c r="IC34"/>
  <c r="IC34" a="1"/>
  <c r="IB34" a="1"/>
  <c r="IB34" s="1"/>
  <c r="HZ34" a="1"/>
  <c r="HZ34" s="1"/>
  <c r="HY34" a="1"/>
  <c r="HY34" s="1"/>
  <c r="HX34"/>
  <c r="HX34" a="1"/>
  <c r="HW34" a="1"/>
  <c r="HW34" s="1"/>
  <c r="HV34" a="1"/>
  <c r="HV34" s="1"/>
  <c r="HU34" a="1"/>
  <c r="HU34" s="1"/>
  <c r="HT34"/>
  <c r="HT34" a="1"/>
  <c r="HS34" a="1"/>
  <c r="HS34" s="1"/>
  <c r="HR34" a="1"/>
  <c r="HR34" s="1"/>
  <c r="HQ34" a="1"/>
  <c r="HQ34" s="1"/>
  <c r="HP34"/>
  <c r="HP34" a="1"/>
  <c r="HO34" a="1"/>
  <c r="HO34" s="1"/>
  <c r="HN34" a="1"/>
  <c r="HN34" s="1"/>
  <c r="HM34" a="1"/>
  <c r="HM34" s="1"/>
  <c r="HL34"/>
  <c r="HL34" a="1"/>
  <c r="HK34" a="1"/>
  <c r="HK34" s="1"/>
  <c r="HJ34" a="1"/>
  <c r="HJ34" s="1"/>
  <c r="HI34" a="1"/>
  <c r="HI34" s="1"/>
  <c r="HH34"/>
  <c r="HH34" a="1"/>
  <c r="HG34" a="1"/>
  <c r="HG34" s="1"/>
  <c r="HF34" a="1"/>
  <c r="HF34" s="1"/>
  <c r="HE34" a="1"/>
  <c r="HE34" s="1"/>
  <c r="HD34"/>
  <c r="HD34" a="1"/>
  <c r="HC34" a="1"/>
  <c r="HC34" s="1"/>
  <c r="HB34" a="1"/>
  <c r="HB34" s="1"/>
  <c r="HA34" a="1"/>
  <c r="HA34" s="1"/>
  <c r="GZ34"/>
  <c r="GZ34" a="1"/>
  <c r="GY34" a="1"/>
  <c r="GY34" s="1"/>
  <c r="GX34" a="1"/>
  <c r="GX34" s="1"/>
  <c r="GW34" a="1"/>
  <c r="GW34" s="1"/>
  <c r="GV34"/>
  <c r="GV34" a="1"/>
  <c r="GU34" a="1"/>
  <c r="GU34" s="1"/>
  <c r="GT34" a="1"/>
  <c r="GT34" s="1"/>
  <c r="GS34" a="1"/>
  <c r="GS34" s="1"/>
  <c r="GR34"/>
  <c r="GR34" a="1"/>
  <c r="GQ34" a="1"/>
  <c r="GQ34" s="1"/>
  <c r="GP34" a="1"/>
  <c r="GP34" s="1"/>
  <c r="GO34" a="1"/>
  <c r="GO34" s="1"/>
  <c r="GN34"/>
  <c r="GN34" a="1"/>
  <c r="GM34" a="1"/>
  <c r="GM34" s="1"/>
  <c r="GL34" a="1"/>
  <c r="GL34" s="1"/>
  <c r="GK34" a="1"/>
  <c r="GK34" s="1"/>
  <c r="GJ34"/>
  <c r="GJ34" a="1"/>
  <c r="GI34" a="1"/>
  <c r="GI34" s="1"/>
  <c r="GH34" a="1"/>
  <c r="GH34" s="1"/>
  <c r="GG34" a="1"/>
  <c r="GG34" s="1"/>
  <c r="GF34"/>
  <c r="GF34" a="1"/>
  <c r="GE34" a="1"/>
  <c r="GE34" s="1"/>
  <c r="GD34" a="1"/>
  <c r="GD34" s="1"/>
  <c r="GC34" a="1"/>
  <c r="GC34" s="1"/>
  <c r="GB34"/>
  <c r="GA34"/>
  <c r="FZ34" a="1"/>
  <c r="FZ34" s="1"/>
  <c r="FY34" a="1"/>
  <c r="FY34" s="1"/>
  <c r="FX34" a="1"/>
  <c r="FX34" s="1"/>
  <c r="FW34"/>
  <c r="FW34" a="1"/>
  <c r="FV34" a="1"/>
  <c r="FV34" s="1"/>
  <c r="FU34" a="1"/>
  <c r="FU34" s="1"/>
  <c r="FS34"/>
  <c r="IP33" a="1"/>
  <c r="IP33" s="1"/>
  <c r="IO33"/>
  <c r="IO33" a="1"/>
  <c r="IN33" a="1"/>
  <c r="IN33" s="1"/>
  <c r="IM33" a="1"/>
  <c r="IM33" s="1"/>
  <c r="IL33" a="1"/>
  <c r="IL33" s="1"/>
  <c r="IK33"/>
  <c r="IK33" a="1"/>
  <c r="IJ33" a="1"/>
  <c r="IJ33" s="1"/>
  <c r="II33" a="1"/>
  <c r="II33" s="1"/>
  <c r="IH33" a="1"/>
  <c r="IH33" s="1"/>
  <c r="IG33"/>
  <c r="IG33" a="1"/>
  <c r="IF33" a="1"/>
  <c r="IF33" s="1"/>
  <c r="IE33" a="1"/>
  <c r="IE33" s="1"/>
  <c r="ID33" a="1"/>
  <c r="ID33" s="1"/>
  <c r="IC33"/>
  <c r="IC33" a="1"/>
  <c r="IB33" a="1"/>
  <c r="IB33" s="1"/>
  <c r="HZ33" a="1"/>
  <c r="HZ33" s="1"/>
  <c r="HY33" a="1"/>
  <c r="HY33" s="1"/>
  <c r="HX33"/>
  <c r="HX33" a="1"/>
  <c r="HW33" a="1"/>
  <c r="HW33" s="1"/>
  <c r="HV33" a="1"/>
  <c r="HV33" s="1"/>
  <c r="HU33" a="1"/>
  <c r="HU33" s="1"/>
  <c r="HT33"/>
  <c r="HT33" a="1"/>
  <c r="HS33" a="1"/>
  <c r="HS33" s="1"/>
  <c r="HR33" a="1"/>
  <c r="HR33" s="1"/>
  <c r="HQ33" a="1"/>
  <c r="HQ33" s="1"/>
  <c r="HP33"/>
  <c r="HP33" a="1"/>
  <c r="HO33" a="1"/>
  <c r="HO33" s="1"/>
  <c r="HN33" a="1"/>
  <c r="HN33" s="1"/>
  <c r="HM33" a="1"/>
  <c r="HM33" s="1"/>
  <c r="HL33"/>
  <c r="HL33" a="1"/>
  <c r="HK33" a="1"/>
  <c r="HK33" s="1"/>
  <c r="HJ33" a="1"/>
  <c r="HJ33" s="1"/>
  <c r="HI33" a="1"/>
  <c r="HI33" s="1"/>
  <c r="HH33"/>
  <c r="HH33" a="1"/>
  <c r="HG33" a="1"/>
  <c r="HG33" s="1"/>
  <c r="HF33" a="1"/>
  <c r="HF33" s="1"/>
  <c r="HE33" a="1"/>
  <c r="HE33" s="1"/>
  <c r="HD33"/>
  <c r="HD33" a="1"/>
  <c r="HC33" a="1"/>
  <c r="HC33" s="1"/>
  <c r="HB33" a="1"/>
  <c r="HB33" s="1"/>
  <c r="HA33" a="1"/>
  <c r="HA33" s="1"/>
  <c r="GZ33"/>
  <c r="GZ33" a="1"/>
  <c r="GY33" a="1"/>
  <c r="GY33" s="1"/>
  <c r="GX33" a="1"/>
  <c r="GX33" s="1"/>
  <c r="GW33" a="1"/>
  <c r="GW33" s="1"/>
  <c r="GV33"/>
  <c r="GV33" a="1"/>
  <c r="GU33" a="1"/>
  <c r="GU33" s="1"/>
  <c r="GT33" a="1"/>
  <c r="GT33" s="1"/>
  <c r="GS33" a="1"/>
  <c r="GS33" s="1"/>
  <c r="GR33"/>
  <c r="GR33" a="1"/>
  <c r="GQ33" a="1"/>
  <c r="GQ33" s="1"/>
  <c r="GP33" a="1"/>
  <c r="GP33" s="1"/>
  <c r="GO33" a="1"/>
  <c r="GO33" s="1"/>
  <c r="GN33"/>
  <c r="GN33" a="1"/>
  <c r="GM33" a="1"/>
  <c r="GM33" s="1"/>
  <c r="GL33" a="1"/>
  <c r="GL33" s="1"/>
  <c r="GK33" a="1"/>
  <c r="GK33" s="1"/>
  <c r="GJ33"/>
  <c r="GJ33" a="1"/>
  <c r="GI33" a="1"/>
  <c r="GI33" s="1"/>
  <c r="GH33" a="1"/>
  <c r="GH33" s="1"/>
  <c r="GG33" a="1"/>
  <c r="GG33" s="1"/>
  <c r="GF33"/>
  <c r="GF33" a="1"/>
  <c r="GE33" a="1"/>
  <c r="GE33" s="1"/>
  <c r="GD33" a="1"/>
  <c r="GD33" s="1"/>
  <c r="GC33" a="1"/>
  <c r="GC33" s="1"/>
  <c r="GB33"/>
  <c r="GA33"/>
  <c r="FZ33" a="1"/>
  <c r="FZ33" s="1"/>
  <c r="FY33" a="1"/>
  <c r="FY33" s="1"/>
  <c r="FX33" a="1"/>
  <c r="FX33" s="1"/>
  <c r="FW33"/>
  <c r="FW33" a="1"/>
  <c r="FV33" a="1"/>
  <c r="FV33" s="1"/>
  <c r="FU33" a="1"/>
  <c r="FU33" s="1"/>
  <c r="FS33"/>
  <c r="IP32" a="1"/>
  <c r="IP32" s="1"/>
  <c r="IO32"/>
  <c r="IO32" a="1"/>
  <c r="IN32" a="1"/>
  <c r="IN32" s="1"/>
  <c r="IM32" a="1"/>
  <c r="IM32" s="1"/>
  <c r="IL32" a="1"/>
  <c r="IL32" s="1"/>
  <c r="IK32"/>
  <c r="IK32" a="1"/>
  <c r="IJ32" a="1"/>
  <c r="IJ32" s="1"/>
  <c r="II32" a="1"/>
  <c r="II32" s="1"/>
  <c r="IH32" a="1"/>
  <c r="IH32" s="1"/>
  <c r="IG32"/>
  <c r="IG32" a="1"/>
  <c r="IF32" a="1"/>
  <c r="IF32" s="1"/>
  <c r="IE32" a="1"/>
  <c r="IE32" s="1"/>
  <c r="ID32" a="1"/>
  <c r="ID32" s="1"/>
  <c r="IC32"/>
  <c r="IC32" a="1"/>
  <c r="IB32" a="1"/>
  <c r="IB32" s="1"/>
  <c r="HZ32" a="1"/>
  <c r="HZ32" s="1"/>
  <c r="HY32" a="1"/>
  <c r="HY32" s="1"/>
  <c r="HX32"/>
  <c r="HX32" a="1"/>
  <c r="HW32" a="1"/>
  <c r="HW32" s="1"/>
  <c r="HV32" a="1"/>
  <c r="HV32" s="1"/>
  <c r="HU32" a="1"/>
  <c r="HU32" s="1"/>
  <c r="HT32"/>
  <c r="HT32" a="1"/>
  <c r="HS32" a="1"/>
  <c r="HS32" s="1"/>
  <c r="HR32" a="1"/>
  <c r="HR32" s="1"/>
  <c r="HQ32" a="1"/>
  <c r="HQ32" s="1"/>
  <c r="HP32"/>
  <c r="HP32" a="1"/>
  <c r="HO32" a="1"/>
  <c r="HO32" s="1"/>
  <c r="HN32" a="1"/>
  <c r="HN32" s="1"/>
  <c r="HM32" a="1"/>
  <c r="HM32" s="1"/>
  <c r="HL32"/>
  <c r="HL32" a="1"/>
  <c r="HK32" a="1"/>
  <c r="HK32" s="1"/>
  <c r="HJ32" a="1"/>
  <c r="HJ32" s="1"/>
  <c r="HI32" a="1"/>
  <c r="HI32" s="1"/>
  <c r="HH32"/>
  <c r="HH32" a="1"/>
  <c r="HG32" a="1"/>
  <c r="HG32" s="1"/>
  <c r="HF32" a="1"/>
  <c r="HF32" s="1"/>
  <c r="HE32" a="1"/>
  <c r="HE32" s="1"/>
  <c r="HD32"/>
  <c r="HD32" a="1"/>
  <c r="HC32" a="1"/>
  <c r="HC32" s="1"/>
  <c r="HB32" a="1"/>
  <c r="HB32" s="1"/>
  <c r="HA32" a="1"/>
  <c r="HA32" s="1"/>
  <c r="GZ32"/>
  <c r="GZ32" a="1"/>
  <c r="GY32" a="1"/>
  <c r="GY32" s="1"/>
  <c r="GX32" a="1"/>
  <c r="GX32" s="1"/>
  <c r="GW32" a="1"/>
  <c r="GW32" s="1"/>
  <c r="GV32"/>
  <c r="GV32" a="1"/>
  <c r="GU32" a="1"/>
  <c r="GU32" s="1"/>
  <c r="GT32" a="1"/>
  <c r="GT32" s="1"/>
  <c r="GS32" a="1"/>
  <c r="GS32" s="1"/>
  <c r="GR32"/>
  <c r="GR32" a="1"/>
  <c r="GQ32" a="1"/>
  <c r="GQ32" s="1"/>
  <c r="GP32" a="1"/>
  <c r="GP32" s="1"/>
  <c r="GO32" a="1"/>
  <c r="GO32" s="1"/>
  <c r="GN32"/>
  <c r="GN32" a="1"/>
  <c r="GM32" a="1"/>
  <c r="GM32" s="1"/>
  <c r="GL32" a="1"/>
  <c r="GL32" s="1"/>
  <c r="GK32" a="1"/>
  <c r="GK32" s="1"/>
  <c r="GJ32"/>
  <c r="GJ32" a="1"/>
  <c r="GI32" a="1"/>
  <c r="GI32" s="1"/>
  <c r="GH32" a="1"/>
  <c r="GH32" s="1"/>
  <c r="GG32" a="1"/>
  <c r="GG32" s="1"/>
  <c r="GF32"/>
  <c r="GF32" a="1"/>
  <c r="GE32" a="1"/>
  <c r="GE32" s="1"/>
  <c r="GD32" a="1"/>
  <c r="GD32" s="1"/>
  <c r="GC32" a="1"/>
  <c r="GC32" s="1"/>
  <c r="GB32"/>
  <c r="GA32"/>
  <c r="FZ32" a="1"/>
  <c r="FZ32" s="1"/>
  <c r="FY32" a="1"/>
  <c r="FY32" s="1"/>
  <c r="FX32" a="1"/>
  <c r="FX32" s="1"/>
  <c r="FW32"/>
  <c r="FW32" a="1"/>
  <c r="FV32" a="1"/>
  <c r="FV32" s="1"/>
  <c r="FU32" a="1"/>
  <c r="FU32" s="1"/>
  <c r="FS32"/>
  <c r="IP31" a="1"/>
  <c r="IP31" s="1"/>
  <c r="IO31"/>
  <c r="IO31" a="1"/>
  <c r="IN31" a="1"/>
  <c r="IN31" s="1"/>
  <c r="IM31" a="1"/>
  <c r="IM31" s="1"/>
  <c r="IL31" a="1"/>
  <c r="IL31" s="1"/>
  <c r="IK31"/>
  <c r="IK31" a="1"/>
  <c r="IJ31" a="1"/>
  <c r="IJ31" s="1"/>
  <c r="II31" a="1"/>
  <c r="II31" s="1"/>
  <c r="IH31" a="1"/>
  <c r="IH31" s="1"/>
  <c r="IG31"/>
  <c r="IG31" a="1"/>
  <c r="IF31" a="1"/>
  <c r="IF31" s="1"/>
  <c r="IE31" a="1"/>
  <c r="IE31" s="1"/>
  <c r="ID31" a="1"/>
  <c r="ID31" s="1"/>
  <c r="IC31"/>
  <c r="IC31" a="1"/>
  <c r="IB31" a="1"/>
  <c r="IB31" s="1"/>
  <c r="HZ31" a="1"/>
  <c r="HZ31" s="1"/>
  <c r="HY31" a="1"/>
  <c r="HY31" s="1"/>
  <c r="HX31"/>
  <c r="HX31" a="1"/>
  <c r="HW31" a="1"/>
  <c r="HW31" s="1"/>
  <c r="HV31" a="1"/>
  <c r="HV31" s="1"/>
  <c r="HU31" a="1"/>
  <c r="HU31" s="1"/>
  <c r="HT31"/>
  <c r="HT31" a="1"/>
  <c r="HS31" a="1"/>
  <c r="HS31" s="1"/>
  <c r="HR31" a="1"/>
  <c r="HR31" s="1"/>
  <c r="HQ31" a="1"/>
  <c r="HQ31" s="1"/>
  <c r="HP31"/>
  <c r="HP31" a="1"/>
  <c r="HO31" a="1"/>
  <c r="HO31" s="1"/>
  <c r="HN31" a="1"/>
  <c r="HN31" s="1"/>
  <c r="HM31" a="1"/>
  <c r="HM31" s="1"/>
  <c r="HL31"/>
  <c r="HL31" a="1"/>
  <c r="HK31" a="1"/>
  <c r="HK31" s="1"/>
  <c r="HJ31" a="1"/>
  <c r="HJ31" s="1"/>
  <c r="HI31" a="1"/>
  <c r="HI31" s="1"/>
  <c r="HH31"/>
  <c r="HH31" a="1"/>
  <c r="HG31" a="1"/>
  <c r="HG31" s="1"/>
  <c r="HF31" a="1"/>
  <c r="HF31" s="1"/>
  <c r="HE31" a="1"/>
  <c r="HE31" s="1"/>
  <c r="HD31"/>
  <c r="HD31" a="1"/>
  <c r="HC31" a="1"/>
  <c r="HC31" s="1"/>
  <c r="HB31" a="1"/>
  <c r="HB31" s="1"/>
  <c r="HA31" a="1"/>
  <c r="HA31" s="1"/>
  <c r="GZ31"/>
  <c r="GZ31" a="1"/>
  <c r="GY31" a="1"/>
  <c r="GY31" s="1"/>
  <c r="GX31" a="1"/>
  <c r="GX31" s="1"/>
  <c r="GW31" a="1"/>
  <c r="GW31" s="1"/>
  <c r="GV31"/>
  <c r="GV31" a="1"/>
  <c r="GU31" a="1"/>
  <c r="GU31" s="1"/>
  <c r="GT31" a="1"/>
  <c r="GT31" s="1"/>
  <c r="GS31" a="1"/>
  <c r="GS31" s="1"/>
  <c r="GR31"/>
  <c r="GR31" a="1"/>
  <c r="GQ31" a="1"/>
  <c r="GQ31" s="1"/>
  <c r="GP31" a="1"/>
  <c r="GP31" s="1"/>
  <c r="GO31" a="1"/>
  <c r="GO31" s="1"/>
  <c r="GN31"/>
  <c r="GN31" a="1"/>
  <c r="GM31" a="1"/>
  <c r="GM31" s="1"/>
  <c r="GL31" a="1"/>
  <c r="GL31" s="1"/>
  <c r="GK31" a="1"/>
  <c r="GK31" s="1"/>
  <c r="GJ31"/>
  <c r="GJ31" a="1"/>
  <c r="GI31" a="1"/>
  <c r="GI31" s="1"/>
  <c r="GH31" a="1"/>
  <c r="GH31" s="1"/>
  <c r="GG31" a="1"/>
  <c r="GG31" s="1"/>
  <c r="GF31"/>
  <c r="GF31" a="1"/>
  <c r="GE31" a="1"/>
  <c r="GE31" s="1"/>
  <c r="GD31" a="1"/>
  <c r="GD31" s="1"/>
  <c r="GC31" a="1"/>
  <c r="GC31" s="1"/>
  <c r="GB31"/>
  <c r="GA31"/>
  <c r="FZ31" a="1"/>
  <c r="FZ31" s="1"/>
  <c r="FY31" a="1"/>
  <c r="FY31" s="1"/>
  <c r="FX31" a="1"/>
  <c r="FX31" s="1"/>
  <c r="FW31"/>
  <c r="FW31" a="1"/>
  <c r="FV31" a="1"/>
  <c r="FV31" s="1"/>
  <c r="FU31" a="1"/>
  <c r="FU31" s="1"/>
  <c r="FS31"/>
  <c r="FQ31" a="1"/>
  <c r="FQ31" s="1"/>
  <c r="IP30" a="1"/>
  <c r="IP30" s="1"/>
  <c r="IO30"/>
  <c r="IO30" a="1"/>
  <c r="IN30" a="1"/>
  <c r="IN30" s="1"/>
  <c r="IM30" a="1"/>
  <c r="IM30" s="1"/>
  <c r="IL30" a="1"/>
  <c r="IL30" s="1"/>
  <c r="IK30"/>
  <c r="IK30" a="1"/>
  <c r="IJ30" a="1"/>
  <c r="IJ30" s="1"/>
  <c r="II30" a="1"/>
  <c r="II30" s="1"/>
  <c r="IH30" a="1"/>
  <c r="IH30" s="1"/>
  <c r="IG30"/>
  <c r="IG30" a="1"/>
  <c r="IF30" a="1"/>
  <c r="IF30" s="1"/>
  <c r="IE30" a="1"/>
  <c r="IE30" s="1"/>
  <c r="ID30" a="1"/>
  <c r="ID30" s="1"/>
  <c r="IC30"/>
  <c r="IC30" a="1"/>
  <c r="IB30" a="1"/>
  <c r="IB30" s="1"/>
  <c r="HZ30" a="1"/>
  <c r="HZ30" s="1"/>
  <c r="HY30" a="1"/>
  <c r="HY30" s="1"/>
  <c r="HX30"/>
  <c r="HX30" a="1"/>
  <c r="HW30" a="1"/>
  <c r="HW30" s="1"/>
  <c r="HV30" a="1"/>
  <c r="HV30" s="1"/>
  <c r="HU30" a="1"/>
  <c r="HU30" s="1"/>
  <c r="HT30"/>
  <c r="HT30" a="1"/>
  <c r="HS30" a="1"/>
  <c r="HS30" s="1"/>
  <c r="HR30" a="1"/>
  <c r="HR30" s="1"/>
  <c r="HQ30" a="1"/>
  <c r="HQ30" s="1"/>
  <c r="HP30"/>
  <c r="HP30" a="1"/>
  <c r="HO30" a="1"/>
  <c r="HO30" s="1"/>
  <c r="HN30" a="1"/>
  <c r="HN30" s="1"/>
  <c r="HM30" a="1"/>
  <c r="HM30" s="1"/>
  <c r="HL30"/>
  <c r="HL30" a="1"/>
  <c r="HK30" a="1"/>
  <c r="HK30" s="1"/>
  <c r="HJ30" a="1"/>
  <c r="HJ30" s="1"/>
  <c r="HI30" a="1"/>
  <c r="HI30" s="1"/>
  <c r="HH30"/>
  <c r="HH30" a="1"/>
  <c r="HG30" a="1"/>
  <c r="HG30" s="1"/>
  <c r="HF30" a="1"/>
  <c r="HF30" s="1"/>
  <c r="HE30" a="1"/>
  <c r="HE30" s="1"/>
  <c r="HD30"/>
  <c r="HD30" a="1"/>
  <c r="HC30" a="1"/>
  <c r="HC30" s="1"/>
  <c r="HB30" a="1"/>
  <c r="HB30" s="1"/>
  <c r="HA30" a="1"/>
  <c r="HA30" s="1"/>
  <c r="GZ30"/>
  <c r="GZ30" a="1"/>
  <c r="GY30" a="1"/>
  <c r="GY30" s="1"/>
  <c r="GX30" a="1"/>
  <c r="GX30" s="1"/>
  <c r="GW30" a="1"/>
  <c r="GW30" s="1"/>
  <c r="GV30"/>
  <c r="GV30" a="1"/>
  <c r="GU30" a="1"/>
  <c r="GU30" s="1"/>
  <c r="GT30" a="1"/>
  <c r="GT30" s="1"/>
  <c r="GS30" a="1"/>
  <c r="GS30" s="1"/>
  <c r="GR30"/>
  <c r="GR30" a="1"/>
  <c r="GQ30" a="1"/>
  <c r="GQ30" s="1"/>
  <c r="GP30" a="1"/>
  <c r="GP30" s="1"/>
  <c r="GO30" a="1"/>
  <c r="GO30" s="1"/>
  <c r="GN30"/>
  <c r="GN30" a="1"/>
  <c r="GM30" a="1"/>
  <c r="GM30" s="1"/>
  <c r="GL30" a="1"/>
  <c r="GL30" s="1"/>
  <c r="GK30" a="1"/>
  <c r="GK30" s="1"/>
  <c r="GJ30"/>
  <c r="GJ30" a="1"/>
  <c r="GI30" a="1"/>
  <c r="GI30" s="1"/>
  <c r="GH30" a="1"/>
  <c r="GH30" s="1"/>
  <c r="GG30" a="1"/>
  <c r="GG30" s="1"/>
  <c r="GF30"/>
  <c r="GF30" a="1"/>
  <c r="GE30" a="1"/>
  <c r="GE30" s="1"/>
  <c r="GD30" a="1"/>
  <c r="GD30" s="1"/>
  <c r="GC30" a="1"/>
  <c r="GC30" s="1"/>
  <c r="GB30"/>
  <c r="GA30"/>
  <c r="FZ30" a="1"/>
  <c r="FZ30" s="1"/>
  <c r="FY30" a="1"/>
  <c r="FY30" s="1"/>
  <c r="FX30" a="1"/>
  <c r="FX30" s="1"/>
  <c r="FW30"/>
  <c r="FW30" a="1"/>
  <c r="FV30" a="1"/>
  <c r="FV30" s="1"/>
  <c r="FU30" a="1"/>
  <c r="FU30" s="1"/>
  <c r="FS30"/>
  <c r="FQ30" a="1"/>
  <c r="FQ30" s="1"/>
  <c r="IP29" a="1"/>
  <c r="IP29" s="1"/>
  <c r="IO29"/>
  <c r="IO29" a="1"/>
  <c r="IN29" a="1"/>
  <c r="IN29" s="1"/>
  <c r="IM29" a="1"/>
  <c r="IM29" s="1"/>
  <c r="IL29" a="1"/>
  <c r="IL29" s="1"/>
  <c r="IK29"/>
  <c r="IK29" a="1"/>
  <c r="IJ29" a="1"/>
  <c r="IJ29" s="1"/>
  <c r="II29" a="1"/>
  <c r="II29" s="1"/>
  <c r="IH29" a="1"/>
  <c r="IH29" s="1"/>
  <c r="IG29"/>
  <c r="IG29" a="1"/>
  <c r="IF29" a="1"/>
  <c r="IF29" s="1"/>
  <c r="IE29" a="1"/>
  <c r="IE29" s="1"/>
  <c r="ID29" a="1"/>
  <c r="ID29" s="1"/>
  <c r="IC29"/>
  <c r="IC29" a="1"/>
  <c r="IB29" a="1"/>
  <c r="IB29" s="1"/>
  <c r="HZ29" a="1"/>
  <c r="HZ29" s="1"/>
  <c r="HY29" a="1"/>
  <c r="HY29" s="1"/>
  <c r="HX29"/>
  <c r="HX29" a="1"/>
  <c r="HW29" a="1"/>
  <c r="HW29" s="1"/>
  <c r="HV29" a="1"/>
  <c r="HV29" s="1"/>
  <c r="HU29" a="1"/>
  <c r="HU29" s="1"/>
  <c r="HT29"/>
  <c r="HT29" a="1"/>
  <c r="HS29" a="1"/>
  <c r="HS29" s="1"/>
  <c r="HR29" a="1"/>
  <c r="HR29" s="1"/>
  <c r="HQ29" a="1"/>
  <c r="HQ29" s="1"/>
  <c r="HP29"/>
  <c r="HP29" a="1"/>
  <c r="HO29" a="1"/>
  <c r="HO29" s="1"/>
  <c r="HN29" a="1"/>
  <c r="HN29" s="1"/>
  <c r="HM29" a="1"/>
  <c r="HM29" s="1"/>
  <c r="HL29"/>
  <c r="HL29" a="1"/>
  <c r="HK29" a="1"/>
  <c r="HK29" s="1"/>
  <c r="HJ29" a="1"/>
  <c r="HJ29" s="1"/>
  <c r="HI29" a="1"/>
  <c r="HI29" s="1"/>
  <c r="HH29"/>
  <c r="HH29" a="1"/>
  <c r="HG29" a="1"/>
  <c r="HG29" s="1"/>
  <c r="HF29" a="1"/>
  <c r="HF29" s="1"/>
  <c r="HE29" a="1"/>
  <c r="HE29" s="1"/>
  <c r="HD29"/>
  <c r="HD29" a="1"/>
  <c r="HC29" a="1"/>
  <c r="HC29" s="1"/>
  <c r="HB29" a="1"/>
  <c r="HB29" s="1"/>
  <c r="HA29" a="1"/>
  <c r="HA29" s="1"/>
  <c r="GZ29"/>
  <c r="GZ29" a="1"/>
  <c r="GY29" a="1"/>
  <c r="GY29" s="1"/>
  <c r="GX29" a="1"/>
  <c r="GX29" s="1"/>
  <c r="GW29" a="1"/>
  <c r="GW29" s="1"/>
  <c r="GV29"/>
  <c r="GV29" a="1"/>
  <c r="GU29" a="1"/>
  <c r="GU29" s="1"/>
  <c r="GT29" a="1"/>
  <c r="GT29" s="1"/>
  <c r="GS29" a="1"/>
  <c r="GS29" s="1"/>
  <c r="GR29"/>
  <c r="GR29" a="1"/>
  <c r="GQ29" a="1"/>
  <c r="GQ29" s="1"/>
  <c r="GP29" a="1"/>
  <c r="GP29" s="1"/>
  <c r="GO29" a="1"/>
  <c r="GO29" s="1"/>
  <c r="GN29"/>
  <c r="GN29" a="1"/>
  <c r="GM29" a="1"/>
  <c r="GM29" s="1"/>
  <c r="GL29" a="1"/>
  <c r="GL29" s="1"/>
  <c r="GK29" a="1"/>
  <c r="GK29" s="1"/>
  <c r="GJ29"/>
  <c r="GJ29" a="1"/>
  <c r="GI29" a="1"/>
  <c r="GI29" s="1"/>
  <c r="GH29" a="1"/>
  <c r="GH29" s="1"/>
  <c r="GG29" a="1"/>
  <c r="GG29" s="1"/>
  <c r="GF29"/>
  <c r="GF29" a="1"/>
  <c r="GE29" a="1"/>
  <c r="GE29" s="1"/>
  <c r="GD29" a="1"/>
  <c r="GD29" s="1"/>
  <c r="GC29" a="1"/>
  <c r="GC29" s="1"/>
  <c r="GB29"/>
  <c r="GA29"/>
  <c r="FZ29" a="1"/>
  <c r="FZ29" s="1"/>
  <c r="FY29" a="1"/>
  <c r="FY29" s="1"/>
  <c r="FX29" a="1"/>
  <c r="FX29" s="1"/>
  <c r="FW29"/>
  <c r="FW29" a="1"/>
  <c r="FV29" a="1"/>
  <c r="FV29" s="1"/>
  <c r="FU29" a="1"/>
  <c r="FU29" s="1"/>
  <c r="FS29"/>
  <c r="FQ29" a="1"/>
  <c r="FQ29" s="1"/>
  <c r="IP28" a="1"/>
  <c r="IP28" s="1"/>
  <c r="IO28"/>
  <c r="IO28" a="1"/>
  <c r="IN28"/>
  <c r="IN28" a="1"/>
  <c r="IM28"/>
  <c r="IM28" a="1"/>
  <c r="IL28"/>
  <c r="IL28" a="1"/>
  <c r="IK28"/>
  <c r="IK28" a="1"/>
  <c r="IJ28"/>
  <c r="IJ28" a="1"/>
  <c r="II28"/>
  <c r="II28" a="1"/>
  <c r="IH28"/>
  <c r="IH28" a="1"/>
  <c r="IG28"/>
  <c r="IG28" a="1"/>
  <c r="IF28"/>
  <c r="IF28" a="1"/>
  <c r="IE28"/>
  <c r="IE28" a="1"/>
  <c r="ID28"/>
  <c r="ID28" a="1"/>
  <c r="IC28"/>
  <c r="IC28" a="1"/>
  <c r="IB28"/>
  <c r="IB28" a="1"/>
  <c r="HZ28"/>
  <c r="HZ28" a="1"/>
  <c r="HY28"/>
  <c r="HY28" a="1"/>
  <c r="HX28"/>
  <c r="HX28" a="1"/>
  <c r="HW28"/>
  <c r="HW28" a="1"/>
  <c r="HV28"/>
  <c r="HV28" a="1"/>
  <c r="HU28"/>
  <c r="HU28" a="1"/>
  <c r="HT28"/>
  <c r="HT28" a="1"/>
  <c r="HS28"/>
  <c r="HS28" a="1"/>
  <c r="HR28"/>
  <c r="HR28" a="1"/>
  <c r="HQ28"/>
  <c r="HQ28" a="1"/>
  <c r="HP28"/>
  <c r="HP28" a="1"/>
  <c r="HO28"/>
  <c r="HO28" a="1"/>
  <c r="HN28"/>
  <c r="HN28" a="1"/>
  <c r="HM28"/>
  <c r="HM28" a="1"/>
  <c r="HL28"/>
  <c r="HL28" a="1"/>
  <c r="HK28"/>
  <c r="HK28" a="1"/>
  <c r="HJ28"/>
  <c r="HJ28" a="1"/>
  <c r="HI28"/>
  <c r="HI28" a="1"/>
  <c r="HH28"/>
  <c r="HH28" a="1"/>
  <c r="HG28"/>
  <c r="HG28" a="1"/>
  <c r="HF28"/>
  <c r="HF28" a="1"/>
  <c r="HE28"/>
  <c r="HE28" a="1"/>
  <c r="HD28"/>
  <c r="HD28" a="1"/>
  <c r="HC28"/>
  <c r="HC28" a="1"/>
  <c r="HB28"/>
  <c r="HB28" a="1"/>
  <c r="HA28"/>
  <c r="HA28" a="1"/>
  <c r="GZ28"/>
  <c r="GZ28" a="1"/>
  <c r="GY28"/>
  <c r="GY28" a="1"/>
  <c r="GX28"/>
  <c r="GX28" a="1"/>
  <c r="GW28"/>
  <c r="GW28" a="1"/>
  <c r="GV28"/>
  <c r="GV28" a="1"/>
  <c r="GU28"/>
  <c r="GU28" a="1"/>
  <c r="GT28"/>
  <c r="GT28" a="1"/>
  <c r="GS28"/>
  <c r="GS28" a="1"/>
  <c r="GR28"/>
  <c r="GR28" a="1"/>
  <c r="GQ28"/>
  <c r="GQ28" a="1"/>
  <c r="GP28"/>
  <c r="GP28" a="1"/>
  <c r="GO28"/>
  <c r="GO28" a="1"/>
  <c r="GN28"/>
  <c r="GN28" a="1"/>
  <c r="GM28"/>
  <c r="GM28" a="1"/>
  <c r="GL28"/>
  <c r="GL28" a="1"/>
  <c r="GK28"/>
  <c r="GK28" a="1"/>
  <c r="GJ28"/>
  <c r="GJ28" a="1"/>
  <c r="GI28"/>
  <c r="GI28" a="1"/>
  <c r="GH28"/>
  <c r="GH28" a="1"/>
  <c r="GG28"/>
  <c r="GG28" a="1"/>
  <c r="GF28"/>
  <c r="GF28" a="1"/>
  <c r="GE28"/>
  <c r="GE28" a="1"/>
  <c r="GD28"/>
  <c r="GD28" a="1"/>
  <c r="GC28"/>
  <c r="GC28" a="1"/>
  <c r="GB28"/>
  <c r="GA28"/>
  <c r="FZ28"/>
  <c r="FZ28" a="1"/>
  <c r="FY28"/>
  <c r="FY28" a="1"/>
  <c r="FX28"/>
  <c r="FX28" a="1"/>
  <c r="FW28"/>
  <c r="FW28" a="1"/>
  <c r="FV28"/>
  <c r="FV28" a="1"/>
  <c r="FU28"/>
  <c r="FU28" a="1"/>
  <c r="FS28"/>
  <c r="IP27"/>
  <c r="IP27" a="1"/>
  <c r="IO27"/>
  <c r="IO27" a="1"/>
  <c r="IN27"/>
  <c r="IN27" a="1"/>
  <c r="IM27"/>
  <c r="IM27" a="1"/>
  <c r="IL27"/>
  <c r="IL27" a="1"/>
  <c r="IK27"/>
  <c r="IK27" a="1"/>
  <c r="IJ27"/>
  <c r="IJ27" a="1"/>
  <c r="II27"/>
  <c r="II27" a="1"/>
  <c r="IH27"/>
  <c r="IH27" a="1"/>
  <c r="IG27"/>
  <c r="IG27" a="1"/>
  <c r="IF27"/>
  <c r="IF27" a="1"/>
  <c r="IE27"/>
  <c r="IE27" a="1"/>
  <c r="ID27"/>
  <c r="ID27" a="1"/>
  <c r="IC27"/>
  <c r="IC27" a="1"/>
  <c r="IB27"/>
  <c r="IB27" a="1"/>
  <c r="HZ27"/>
  <c r="HZ27" a="1"/>
  <c r="HY27"/>
  <c r="HY27" a="1"/>
  <c r="HX27"/>
  <c r="HX27" a="1"/>
  <c r="HW27"/>
  <c r="HW27" a="1"/>
  <c r="HV27"/>
  <c r="HV27" a="1"/>
  <c r="HU27"/>
  <c r="HU27" a="1"/>
  <c r="HT27"/>
  <c r="HT27" a="1"/>
  <c r="HS27"/>
  <c r="HS27" a="1"/>
  <c r="HR27"/>
  <c r="HR27" a="1"/>
  <c r="HQ27"/>
  <c r="HQ27" a="1"/>
  <c r="HP27"/>
  <c r="HP27" a="1"/>
  <c r="HO27"/>
  <c r="HO27" a="1"/>
  <c r="HN27"/>
  <c r="HN27" a="1"/>
  <c r="HM27"/>
  <c r="HM27" a="1"/>
  <c r="HL27"/>
  <c r="HL27" a="1"/>
  <c r="HK27"/>
  <c r="HK27" a="1"/>
  <c r="HJ27"/>
  <c r="HJ27" a="1"/>
  <c r="HI27"/>
  <c r="HI27" a="1"/>
  <c r="HH27"/>
  <c r="HH27" a="1"/>
  <c r="HG27"/>
  <c r="HG27" a="1"/>
  <c r="HF27"/>
  <c r="HF27" a="1"/>
  <c r="HE27"/>
  <c r="HE27" a="1"/>
  <c r="HD27"/>
  <c r="HD27" a="1"/>
  <c r="HC27"/>
  <c r="HC27" a="1"/>
  <c r="HB27"/>
  <c r="HB27" a="1"/>
  <c r="HA27"/>
  <c r="HA27" a="1"/>
  <c r="GZ27"/>
  <c r="GZ27" a="1"/>
  <c r="GY27"/>
  <c r="GY27" a="1"/>
  <c r="GX27"/>
  <c r="GX27" a="1"/>
  <c r="GW27"/>
  <c r="GW27" a="1"/>
  <c r="GV27"/>
  <c r="GV27" a="1"/>
  <c r="GU27"/>
  <c r="GU27" a="1"/>
  <c r="GT27"/>
  <c r="GT27" a="1"/>
  <c r="GS27"/>
  <c r="GS27" a="1"/>
  <c r="GR27"/>
  <c r="GR27" a="1"/>
  <c r="GQ27"/>
  <c r="GQ27" a="1"/>
  <c r="GP27"/>
  <c r="GP27" a="1"/>
  <c r="GO27"/>
  <c r="GO27" a="1"/>
  <c r="GN27"/>
  <c r="GN27" a="1"/>
  <c r="GM27"/>
  <c r="GM27" a="1"/>
  <c r="GL27"/>
  <c r="GL27" a="1"/>
  <c r="GK27"/>
  <c r="GK27" a="1"/>
  <c r="GJ27"/>
  <c r="GJ27" a="1"/>
  <c r="GI27"/>
  <c r="GI27" a="1"/>
  <c r="GH27"/>
  <c r="GH27" a="1"/>
  <c r="GG27"/>
  <c r="GG27" a="1"/>
  <c r="GF27"/>
  <c r="GF27" a="1"/>
  <c r="GE27"/>
  <c r="GE27" a="1"/>
  <c r="GD27"/>
  <c r="GD27" a="1"/>
  <c r="GC27"/>
  <c r="GC27" a="1"/>
  <c r="GB27"/>
  <c r="GA27"/>
  <c r="FZ27"/>
  <c r="FZ27" a="1"/>
  <c r="FY27"/>
  <c r="FY27" a="1"/>
  <c r="FX27"/>
  <c r="FX27" a="1"/>
  <c r="FW27"/>
  <c r="FW27" a="1"/>
  <c r="FV27"/>
  <c r="FV27" a="1"/>
  <c r="FU27"/>
  <c r="FR27" s="1"/>
  <c r="FU27" a="1"/>
  <c r="FS27"/>
  <c r="IP26"/>
  <c r="IP26" a="1"/>
  <c r="IO26"/>
  <c r="IO26" a="1"/>
  <c r="IN26"/>
  <c r="IN26" a="1"/>
  <c r="IM26"/>
  <c r="IM26" a="1"/>
  <c r="IL26"/>
  <c r="IL26" a="1"/>
  <c r="IK26"/>
  <c r="IK26" a="1"/>
  <c r="IJ26"/>
  <c r="IJ26" a="1"/>
  <c r="II26"/>
  <c r="II26" a="1"/>
  <c r="IH26"/>
  <c r="IH26" a="1"/>
  <c r="IG26"/>
  <c r="IG26" a="1"/>
  <c r="IF26"/>
  <c r="IF26" a="1"/>
  <c r="IE26"/>
  <c r="IE26" a="1"/>
  <c r="ID26"/>
  <c r="ID26" a="1"/>
  <c r="IC26"/>
  <c r="IC26" a="1"/>
  <c r="IB26"/>
  <c r="IB26" a="1"/>
  <c r="HZ26"/>
  <c r="HZ26" a="1"/>
  <c r="HY26"/>
  <c r="HY26" a="1"/>
  <c r="HX26"/>
  <c r="HX26" a="1"/>
  <c r="HW26"/>
  <c r="HW26" a="1"/>
  <c r="HV26"/>
  <c r="HV26" a="1"/>
  <c r="HU26"/>
  <c r="HU26" a="1"/>
  <c r="HT26"/>
  <c r="HT26" a="1"/>
  <c r="HS26"/>
  <c r="HS26" a="1"/>
  <c r="HR26"/>
  <c r="HR26" a="1"/>
  <c r="HQ26"/>
  <c r="HQ26" a="1"/>
  <c r="HP26"/>
  <c r="HP26" a="1"/>
  <c r="HO26"/>
  <c r="HO26" a="1"/>
  <c r="HN26"/>
  <c r="HN26" a="1"/>
  <c r="HM26"/>
  <c r="HM26" a="1"/>
  <c r="HL26"/>
  <c r="HL26" a="1"/>
  <c r="HK26"/>
  <c r="HK26" a="1"/>
  <c r="HJ26"/>
  <c r="HJ26" a="1"/>
  <c r="HI26"/>
  <c r="HI26" a="1"/>
  <c r="HH26"/>
  <c r="HH26" a="1"/>
  <c r="HG26"/>
  <c r="HG26" a="1"/>
  <c r="HF26"/>
  <c r="HF26" a="1"/>
  <c r="HE26"/>
  <c r="HE26" a="1"/>
  <c r="HD26"/>
  <c r="HD26" a="1"/>
  <c r="HC26"/>
  <c r="HC26" a="1"/>
  <c r="HB26"/>
  <c r="HB26" a="1"/>
  <c r="HA26"/>
  <c r="HA26" a="1"/>
  <c r="GZ26"/>
  <c r="GZ26" a="1"/>
  <c r="GY26"/>
  <c r="GY26" a="1"/>
  <c r="GX26"/>
  <c r="GX26" a="1"/>
  <c r="GW26"/>
  <c r="GW26" a="1"/>
  <c r="GV26"/>
  <c r="GV26" a="1"/>
  <c r="GU26"/>
  <c r="GU26" a="1"/>
  <c r="GT26"/>
  <c r="GT26" a="1"/>
  <c r="GS26"/>
  <c r="GS26" a="1"/>
  <c r="GR26"/>
  <c r="GR26" a="1"/>
  <c r="GQ26"/>
  <c r="GQ26" a="1"/>
  <c r="GP26"/>
  <c r="GP26" a="1"/>
  <c r="GO26"/>
  <c r="GO26" a="1"/>
  <c r="GN26"/>
  <c r="GN26" a="1"/>
  <c r="GM26"/>
  <c r="GM26" a="1"/>
  <c r="GL26"/>
  <c r="GL26" a="1"/>
  <c r="GK26"/>
  <c r="GK26" a="1"/>
  <c r="GJ26"/>
  <c r="GJ26" a="1"/>
  <c r="GI26"/>
  <c r="GI26" a="1"/>
  <c r="GH26"/>
  <c r="GH26" a="1"/>
  <c r="GG26"/>
  <c r="GG26" a="1"/>
  <c r="GF26"/>
  <c r="GF26" a="1"/>
  <c r="GE26"/>
  <c r="GE26" a="1"/>
  <c r="GD26"/>
  <c r="GD26" a="1"/>
  <c r="GC26"/>
  <c r="GC26" a="1"/>
  <c r="GB26"/>
  <c r="GA26"/>
  <c r="FZ26"/>
  <c r="FZ26" a="1"/>
  <c r="FY26"/>
  <c r="FY26" a="1"/>
  <c r="FX26"/>
  <c r="FX26" a="1"/>
  <c r="FW26"/>
  <c r="FW26" a="1"/>
  <c r="FV26"/>
  <c r="FV26" a="1"/>
  <c r="FU26"/>
  <c r="FR26" s="1"/>
  <c r="FU26" a="1"/>
  <c r="FS26"/>
  <c r="IP25"/>
  <c r="IP25" a="1"/>
  <c r="IO25"/>
  <c r="IO25" a="1"/>
  <c r="IN25"/>
  <c r="IN25" a="1"/>
  <c r="IM25"/>
  <c r="IM25" a="1"/>
  <c r="IL25"/>
  <c r="IL25" a="1"/>
  <c r="IK25"/>
  <c r="IK25" a="1"/>
  <c r="IJ25"/>
  <c r="IJ25" a="1"/>
  <c r="II25"/>
  <c r="II25" a="1"/>
  <c r="IH25"/>
  <c r="IH25" a="1"/>
  <c r="IG25"/>
  <c r="IG25" a="1"/>
  <c r="IF25"/>
  <c r="IF25" a="1"/>
  <c r="IE25"/>
  <c r="IE25" a="1"/>
  <c r="ID25"/>
  <c r="ID25" a="1"/>
  <c r="IC25"/>
  <c r="IC25" a="1"/>
  <c r="IB25"/>
  <c r="IB25" a="1"/>
  <c r="HZ25"/>
  <c r="HZ25" a="1"/>
  <c r="HY25"/>
  <c r="HY25" a="1"/>
  <c r="HX25"/>
  <c r="HX25" a="1"/>
  <c r="HW25"/>
  <c r="HW25" a="1"/>
  <c r="HV25"/>
  <c r="HV25" a="1"/>
  <c r="HU25"/>
  <c r="HU25" a="1"/>
  <c r="HT25"/>
  <c r="HT25" a="1"/>
  <c r="HS25"/>
  <c r="HS25" a="1"/>
  <c r="HR25"/>
  <c r="HR25" a="1"/>
  <c r="HQ25"/>
  <c r="HQ25" a="1"/>
  <c r="HP25"/>
  <c r="HP25" a="1"/>
  <c r="HO25"/>
  <c r="HO25" a="1"/>
  <c r="HN25"/>
  <c r="HN25" a="1"/>
  <c r="HM25"/>
  <c r="HM25" a="1"/>
  <c r="HL25"/>
  <c r="HL25" a="1"/>
  <c r="HK25"/>
  <c r="HK25" a="1"/>
  <c r="HJ25"/>
  <c r="HJ25" a="1"/>
  <c r="HI25"/>
  <c r="HI25" a="1"/>
  <c r="HH25"/>
  <c r="HH25" a="1"/>
  <c r="HG25"/>
  <c r="HG25" a="1"/>
  <c r="HF25"/>
  <c r="HF25" a="1"/>
  <c r="HE25"/>
  <c r="HE25" a="1"/>
  <c r="HD25"/>
  <c r="HD25" a="1"/>
  <c r="HC25"/>
  <c r="HC25" a="1"/>
  <c r="HB25"/>
  <c r="HB25" a="1"/>
  <c r="HA25"/>
  <c r="HA25" a="1"/>
  <c r="GZ25"/>
  <c r="GZ25" a="1"/>
  <c r="GY25"/>
  <c r="GY25" a="1"/>
  <c r="GX25"/>
  <c r="GX25" a="1"/>
  <c r="GW25"/>
  <c r="GW25" a="1"/>
  <c r="GV25"/>
  <c r="GV25" a="1"/>
  <c r="GU25"/>
  <c r="GU25" a="1"/>
  <c r="GT25"/>
  <c r="GT25" a="1"/>
  <c r="GS25"/>
  <c r="GS25" a="1"/>
  <c r="GR25"/>
  <c r="GR25" a="1"/>
  <c r="GQ25"/>
  <c r="GQ25" a="1"/>
  <c r="GP25"/>
  <c r="GP25" a="1"/>
  <c r="GO25"/>
  <c r="GO25" a="1"/>
  <c r="GN25"/>
  <c r="GN25" a="1"/>
  <c r="GM25"/>
  <c r="GM25" a="1"/>
  <c r="GL25"/>
  <c r="GL25" a="1"/>
  <c r="GK25"/>
  <c r="GK25" a="1"/>
  <c r="GJ25"/>
  <c r="GJ25" a="1"/>
  <c r="GI25"/>
  <c r="GI25" a="1"/>
  <c r="GH25"/>
  <c r="GH25" a="1"/>
  <c r="GG25"/>
  <c r="GG25" a="1"/>
  <c r="GF25"/>
  <c r="GF25" a="1"/>
  <c r="GE25"/>
  <c r="GE25" a="1"/>
  <c r="GD25"/>
  <c r="GD25" a="1"/>
  <c r="GC25"/>
  <c r="GC25" a="1"/>
  <c r="GB25"/>
  <c r="GA25"/>
  <c r="FZ25"/>
  <c r="FZ25" a="1"/>
  <c r="FY25"/>
  <c r="FY25" a="1"/>
  <c r="FX25"/>
  <c r="FX25" a="1"/>
  <c r="FW25"/>
  <c r="FW25" a="1"/>
  <c r="FV25"/>
  <c r="FV25" a="1"/>
  <c r="FU25"/>
  <c r="FR25" s="1"/>
  <c r="FU25" a="1"/>
  <c r="FS25"/>
  <c r="IP24"/>
  <c r="IP24" a="1"/>
  <c r="IO24"/>
  <c r="IO24" a="1"/>
  <c r="IN24"/>
  <c r="IN24" a="1"/>
  <c r="IM24"/>
  <c r="IM24" a="1"/>
  <c r="IL24"/>
  <c r="IL24" a="1"/>
  <c r="IK24"/>
  <c r="IK24" a="1"/>
  <c r="IJ24"/>
  <c r="IJ24" a="1"/>
  <c r="II24"/>
  <c r="II24" a="1"/>
  <c r="IH24"/>
  <c r="IH24" a="1"/>
  <c r="IG24"/>
  <c r="IG24" a="1"/>
  <c r="IF24"/>
  <c r="IF24" a="1"/>
  <c r="IE24"/>
  <c r="IE24" a="1"/>
  <c r="ID24"/>
  <c r="ID24" a="1"/>
  <c r="IC24"/>
  <c r="IC24" a="1"/>
  <c r="IB24"/>
  <c r="IB24" a="1"/>
  <c r="HZ24"/>
  <c r="HZ24" a="1"/>
  <c r="HY24"/>
  <c r="HY24" a="1"/>
  <c r="HX24"/>
  <c r="HX24" a="1"/>
  <c r="HW24"/>
  <c r="HW24" a="1"/>
  <c r="HV24"/>
  <c r="HV24" a="1"/>
  <c r="HU24"/>
  <c r="HU24" a="1"/>
  <c r="HT24"/>
  <c r="HT24" a="1"/>
  <c r="HS24"/>
  <c r="HS24" a="1"/>
  <c r="HR24"/>
  <c r="HR24" a="1"/>
  <c r="HQ24"/>
  <c r="HQ24" a="1"/>
  <c r="HP24"/>
  <c r="HP24" a="1"/>
  <c r="HO24"/>
  <c r="HO24" a="1"/>
  <c r="HN24"/>
  <c r="HN24" a="1"/>
  <c r="HM24"/>
  <c r="HM24" a="1"/>
  <c r="HL24"/>
  <c r="HL24" a="1"/>
  <c r="HK24"/>
  <c r="HK24" a="1"/>
  <c r="HJ24"/>
  <c r="HJ24" a="1"/>
  <c r="HI24"/>
  <c r="HI24" a="1"/>
  <c r="HH24"/>
  <c r="HH24" a="1"/>
  <c r="HG24"/>
  <c r="HG24" a="1"/>
  <c r="HF24"/>
  <c r="HF24" a="1"/>
  <c r="HE24"/>
  <c r="HE24" a="1"/>
  <c r="HD24"/>
  <c r="HD24" a="1"/>
  <c r="HC24"/>
  <c r="HC24" a="1"/>
  <c r="HB24"/>
  <c r="HB24" a="1"/>
  <c r="HA24"/>
  <c r="HA24" a="1"/>
  <c r="GZ24"/>
  <c r="GZ24" a="1"/>
  <c r="GY24"/>
  <c r="GY24" a="1"/>
  <c r="GX24"/>
  <c r="GX24" a="1"/>
  <c r="GW24"/>
  <c r="GW24" a="1"/>
  <c r="GV24"/>
  <c r="GV24" a="1"/>
  <c r="GU24"/>
  <c r="GU24" a="1"/>
  <c r="GT24"/>
  <c r="GT24" a="1"/>
  <c r="GS24"/>
  <c r="GS24" a="1"/>
  <c r="GR24"/>
  <c r="GR24" a="1"/>
  <c r="GQ24"/>
  <c r="GQ24" a="1"/>
  <c r="GP24"/>
  <c r="GP24" a="1"/>
  <c r="GO24"/>
  <c r="GO24" a="1"/>
  <c r="GN24"/>
  <c r="GN24" a="1"/>
  <c r="GM24"/>
  <c r="GM24" a="1"/>
  <c r="GL24"/>
  <c r="GL24" a="1"/>
  <c r="GK24"/>
  <c r="GK24" a="1"/>
  <c r="GJ24"/>
  <c r="GJ24" a="1"/>
  <c r="GI24"/>
  <c r="GI24" a="1"/>
  <c r="GH24"/>
  <c r="GH24" a="1"/>
  <c r="GG24"/>
  <c r="GG24" a="1"/>
  <c r="GF24"/>
  <c r="GF24" a="1"/>
  <c r="GE24"/>
  <c r="GE24" a="1"/>
  <c r="GD24"/>
  <c r="GD24" a="1"/>
  <c r="GC24"/>
  <c r="GC24" a="1"/>
  <c r="GB24"/>
  <c r="GA24"/>
  <c r="FZ24"/>
  <c r="FZ24" a="1"/>
  <c r="FY24"/>
  <c r="FY24" a="1"/>
  <c r="FX24"/>
  <c r="FX24" a="1"/>
  <c r="FW24"/>
  <c r="FW24" a="1"/>
  <c r="FV24"/>
  <c r="FV24" a="1"/>
  <c r="FU24"/>
  <c r="FU24" a="1"/>
  <c r="FS24"/>
  <c r="IP23"/>
  <c r="IP23" a="1"/>
  <c r="IO23"/>
  <c r="IO23" a="1"/>
  <c r="IN23"/>
  <c r="IN23" a="1"/>
  <c r="IM23"/>
  <c r="IM23" a="1"/>
  <c r="IL23"/>
  <c r="IL23" a="1"/>
  <c r="IK23"/>
  <c r="IK23" a="1"/>
  <c r="IJ23"/>
  <c r="IJ23" a="1"/>
  <c r="II23"/>
  <c r="II23" a="1"/>
  <c r="IH23"/>
  <c r="IH23" a="1"/>
  <c r="IG23"/>
  <c r="IG23" a="1"/>
  <c r="IF23"/>
  <c r="IF23" a="1"/>
  <c r="IE23"/>
  <c r="IE23" a="1"/>
  <c r="ID23"/>
  <c r="ID23" a="1"/>
  <c r="IC23"/>
  <c r="IC23" a="1"/>
  <c r="IB23"/>
  <c r="IB23" a="1"/>
  <c r="HZ23"/>
  <c r="HZ23" a="1"/>
  <c r="HY23"/>
  <c r="HY23" a="1"/>
  <c r="HX23"/>
  <c r="HX23" a="1"/>
  <c r="HW23"/>
  <c r="HW23" a="1"/>
  <c r="HV23"/>
  <c r="HV23" a="1"/>
  <c r="HU23"/>
  <c r="HU23" a="1"/>
  <c r="HT23"/>
  <c r="HT23" a="1"/>
  <c r="HS23"/>
  <c r="HS23" a="1"/>
  <c r="HR23"/>
  <c r="HR23" a="1"/>
  <c r="HQ23"/>
  <c r="HQ23" a="1"/>
  <c r="HP23"/>
  <c r="HP23" a="1"/>
  <c r="HO23"/>
  <c r="HO23" a="1"/>
  <c r="HN23"/>
  <c r="HN23" a="1"/>
  <c r="HM23"/>
  <c r="HM23" a="1"/>
  <c r="HL23"/>
  <c r="HL23" a="1"/>
  <c r="HK23"/>
  <c r="HK23" a="1"/>
  <c r="HJ23"/>
  <c r="HJ23" a="1"/>
  <c r="HI23"/>
  <c r="HI23" a="1"/>
  <c r="HH23"/>
  <c r="HH23" a="1"/>
  <c r="HG23"/>
  <c r="HG23" a="1"/>
  <c r="HF23"/>
  <c r="HF23" a="1"/>
  <c r="HE23"/>
  <c r="HE23" a="1"/>
  <c r="HD23"/>
  <c r="HD23" a="1"/>
  <c r="HC23"/>
  <c r="HC23" a="1"/>
  <c r="HB23"/>
  <c r="HB23" a="1"/>
  <c r="HA23"/>
  <c r="HA23" a="1"/>
  <c r="GZ23"/>
  <c r="GZ23" a="1"/>
  <c r="GY23"/>
  <c r="GY23" a="1"/>
  <c r="GX23"/>
  <c r="GX23" a="1"/>
  <c r="GW23"/>
  <c r="GW23" a="1"/>
  <c r="GV23"/>
  <c r="GV23" a="1"/>
  <c r="GU23"/>
  <c r="GU23" a="1"/>
  <c r="GT23"/>
  <c r="GT23" a="1"/>
  <c r="GS23"/>
  <c r="GS23" a="1"/>
  <c r="GR23"/>
  <c r="GR23" a="1"/>
  <c r="GQ23"/>
  <c r="GQ23" a="1"/>
  <c r="GP23"/>
  <c r="GP23" a="1"/>
  <c r="GO23"/>
  <c r="GO23" a="1"/>
  <c r="GN23"/>
  <c r="GN23" a="1"/>
  <c r="GM23"/>
  <c r="GM23" a="1"/>
  <c r="GL23"/>
  <c r="GL23" a="1"/>
  <c r="GK23"/>
  <c r="GK23" a="1"/>
  <c r="GJ23"/>
  <c r="GJ23" a="1"/>
  <c r="GI23"/>
  <c r="GI23" a="1"/>
  <c r="GH23"/>
  <c r="GH23" a="1"/>
  <c r="GG23"/>
  <c r="GG23" a="1"/>
  <c r="GF23"/>
  <c r="GF23" a="1"/>
  <c r="GE23"/>
  <c r="GE23" a="1"/>
  <c r="GD23"/>
  <c r="GD23" a="1"/>
  <c r="GC23"/>
  <c r="GC23" a="1"/>
  <c r="GB23"/>
  <c r="GA23"/>
  <c r="FZ23"/>
  <c r="FZ23" a="1"/>
  <c r="FY23"/>
  <c r="FY23" a="1"/>
  <c r="FX23"/>
  <c r="FX23" a="1"/>
  <c r="FW23"/>
  <c r="FW23" a="1"/>
  <c r="FV23"/>
  <c r="FV23" a="1"/>
  <c r="FU23"/>
  <c r="FR23" s="1"/>
  <c r="FU23" a="1"/>
  <c r="FS23"/>
  <c r="IP22"/>
  <c r="IP22" a="1"/>
  <c r="IO22"/>
  <c r="IO22" a="1"/>
  <c r="IN22"/>
  <c r="IN22" a="1"/>
  <c r="IM22"/>
  <c r="IM22" a="1"/>
  <c r="IL22"/>
  <c r="IL22" a="1"/>
  <c r="IK22"/>
  <c r="IK22" a="1"/>
  <c r="IJ22"/>
  <c r="IJ22" a="1"/>
  <c r="II22"/>
  <c r="II22" a="1"/>
  <c r="IH22"/>
  <c r="IH22" a="1"/>
  <c r="IG22"/>
  <c r="IG22" a="1"/>
  <c r="IF22"/>
  <c r="IF22" a="1"/>
  <c r="IE22"/>
  <c r="IE22" a="1"/>
  <c r="ID22"/>
  <c r="ID22" a="1"/>
  <c r="IC22"/>
  <c r="IC22" a="1"/>
  <c r="IB22"/>
  <c r="IB22" a="1"/>
  <c r="HZ22"/>
  <c r="HZ22" a="1"/>
  <c r="HY22"/>
  <c r="HY22" a="1"/>
  <c r="HX22"/>
  <c r="HX22" a="1"/>
  <c r="HW22"/>
  <c r="HW22" a="1"/>
  <c r="HV22"/>
  <c r="HV22" a="1"/>
  <c r="HU22"/>
  <c r="HU22" a="1"/>
  <c r="HT22"/>
  <c r="HT22" a="1"/>
  <c r="HS22"/>
  <c r="HS22" a="1"/>
  <c r="HR22"/>
  <c r="HR22" a="1"/>
  <c r="HQ22"/>
  <c r="HQ22" a="1"/>
  <c r="HP22"/>
  <c r="HP22" a="1"/>
  <c r="HO22"/>
  <c r="HO22" a="1"/>
  <c r="HN22"/>
  <c r="HN22" a="1"/>
  <c r="HM22"/>
  <c r="HM22" a="1"/>
  <c r="HL22"/>
  <c r="HL22" a="1"/>
  <c r="HK22"/>
  <c r="HK22" a="1"/>
  <c r="HJ22"/>
  <c r="HJ22" a="1"/>
  <c r="HI22"/>
  <c r="HI22" a="1"/>
  <c r="HH22"/>
  <c r="HH22" a="1"/>
  <c r="HG22"/>
  <c r="HG22" a="1"/>
  <c r="HF22"/>
  <c r="HF22" a="1"/>
  <c r="HE22"/>
  <c r="HE22" a="1"/>
  <c r="HD22"/>
  <c r="HD22" a="1"/>
  <c r="HC22"/>
  <c r="HC22" a="1"/>
  <c r="HB22"/>
  <c r="HB22" a="1"/>
  <c r="HA22"/>
  <c r="HA22" a="1"/>
  <c r="GZ22"/>
  <c r="GZ22" a="1"/>
  <c r="GY22"/>
  <c r="GY22" a="1"/>
  <c r="GX22"/>
  <c r="GX22" a="1"/>
  <c r="GW22"/>
  <c r="GW22" a="1"/>
  <c r="GV22"/>
  <c r="GV22" a="1"/>
  <c r="GU22"/>
  <c r="GU22" a="1"/>
  <c r="GT22"/>
  <c r="GT22" a="1"/>
  <c r="GS22"/>
  <c r="GS22" a="1"/>
  <c r="GR22"/>
  <c r="GR22" a="1"/>
  <c r="GQ22"/>
  <c r="GQ22" a="1"/>
  <c r="GP22"/>
  <c r="GP22" a="1"/>
  <c r="GO22"/>
  <c r="GO22" a="1"/>
  <c r="GN22"/>
  <c r="GN22" a="1"/>
  <c r="GM22"/>
  <c r="GM22" a="1"/>
  <c r="GL22"/>
  <c r="GL22" a="1"/>
  <c r="GK22"/>
  <c r="GK22" a="1"/>
  <c r="GJ22"/>
  <c r="GJ22" a="1"/>
  <c r="GI22"/>
  <c r="GI22" a="1"/>
  <c r="GH22"/>
  <c r="GH22" a="1"/>
  <c r="GG22"/>
  <c r="GG22" a="1"/>
  <c r="GF22"/>
  <c r="GF22" a="1"/>
  <c r="GE22"/>
  <c r="GE22" a="1"/>
  <c r="GD22"/>
  <c r="GD22" a="1"/>
  <c r="GC22"/>
  <c r="GC22" a="1"/>
  <c r="GB22"/>
  <c r="GA22"/>
  <c r="FZ22"/>
  <c r="FZ22" a="1"/>
  <c r="FY22"/>
  <c r="FY22" a="1"/>
  <c r="FX22" a="1"/>
  <c r="FX22" s="1"/>
  <c r="FW22"/>
  <c r="FW22" a="1"/>
  <c r="FV22" a="1"/>
  <c r="FV22" s="1"/>
  <c r="FR22" s="1"/>
  <c r="FU22"/>
  <c r="FU22" a="1"/>
  <c r="FS22"/>
  <c r="IP21"/>
  <c r="IP21" a="1"/>
  <c r="IO21"/>
  <c r="IO21" a="1"/>
  <c r="IN21"/>
  <c r="IN21" a="1"/>
  <c r="IM21"/>
  <c r="IM21" a="1"/>
  <c r="IL21"/>
  <c r="IL21" a="1"/>
  <c r="IK21"/>
  <c r="IK21" a="1"/>
  <c r="IJ21"/>
  <c r="IJ21" a="1"/>
  <c r="II21"/>
  <c r="II21" a="1"/>
  <c r="IH21"/>
  <c r="IH21" a="1"/>
  <c r="IG21"/>
  <c r="IG21" a="1"/>
  <c r="IF21"/>
  <c r="IF21" a="1"/>
  <c r="IE21"/>
  <c r="IE21" a="1"/>
  <c r="ID21"/>
  <c r="ID21" a="1"/>
  <c r="IC21"/>
  <c r="IC21" a="1"/>
  <c r="IB21"/>
  <c r="IB21" a="1"/>
  <c r="HZ21"/>
  <c r="HZ21" a="1"/>
  <c r="HY21"/>
  <c r="HY21" a="1"/>
  <c r="HX21"/>
  <c r="HX21" a="1"/>
  <c r="HW21"/>
  <c r="HW21" a="1"/>
  <c r="HV21"/>
  <c r="HV21" a="1"/>
  <c r="HU21"/>
  <c r="HU21" a="1"/>
  <c r="HT21"/>
  <c r="HT21" a="1"/>
  <c r="HS21"/>
  <c r="HS21" a="1"/>
  <c r="HR21"/>
  <c r="HR21" a="1"/>
  <c r="HQ21"/>
  <c r="HQ21" a="1"/>
  <c r="HP21"/>
  <c r="HP21" a="1"/>
  <c r="HO21"/>
  <c r="HO21" a="1"/>
  <c r="HN21"/>
  <c r="HN21" a="1"/>
  <c r="HM21"/>
  <c r="HM21" a="1"/>
  <c r="HL21"/>
  <c r="HL21" a="1"/>
  <c r="HK21"/>
  <c r="HK21" a="1"/>
  <c r="HJ21"/>
  <c r="HJ21" a="1"/>
  <c r="HI21"/>
  <c r="HI21" a="1"/>
  <c r="HH21"/>
  <c r="HH21" a="1"/>
  <c r="HG21"/>
  <c r="HG21" a="1"/>
  <c r="HF21"/>
  <c r="HF21" a="1"/>
  <c r="HE21"/>
  <c r="HE21" a="1"/>
  <c r="HD21"/>
  <c r="HD21" a="1"/>
  <c r="HC21"/>
  <c r="HC21" a="1"/>
  <c r="HB21"/>
  <c r="HB21" a="1"/>
  <c r="HA21"/>
  <c r="HA21" a="1"/>
  <c r="GZ21"/>
  <c r="GZ21" a="1"/>
  <c r="GY21"/>
  <c r="GY21" a="1"/>
  <c r="GX21"/>
  <c r="GX21" a="1"/>
  <c r="GW21"/>
  <c r="GW21" a="1"/>
  <c r="GV21"/>
  <c r="GV21" a="1"/>
  <c r="GU21"/>
  <c r="GU21" a="1"/>
  <c r="GT21"/>
  <c r="GT21" a="1"/>
  <c r="GS21"/>
  <c r="GS21" a="1"/>
  <c r="GR21"/>
  <c r="GR21" a="1"/>
  <c r="GQ21"/>
  <c r="GQ21" a="1"/>
  <c r="GP21"/>
  <c r="GP21" a="1"/>
  <c r="GO21"/>
  <c r="GO21" a="1"/>
  <c r="GN21"/>
  <c r="GN21" a="1"/>
  <c r="GM21"/>
  <c r="GM21" a="1"/>
  <c r="GL21"/>
  <c r="GL21" a="1"/>
  <c r="GK21"/>
  <c r="GK21" a="1"/>
  <c r="GJ21"/>
  <c r="GJ21" a="1"/>
  <c r="GI21"/>
  <c r="GI21" a="1"/>
  <c r="GH21"/>
  <c r="GH21" a="1"/>
  <c r="GG21"/>
  <c r="GG21" a="1"/>
  <c r="GF21"/>
  <c r="GF21" a="1"/>
  <c r="GE21"/>
  <c r="GE21" a="1"/>
  <c r="GD21"/>
  <c r="GD21" a="1"/>
  <c r="GC21"/>
  <c r="GC21" a="1"/>
  <c r="GB21"/>
  <c r="GA21"/>
  <c r="FZ21"/>
  <c r="FZ21" a="1"/>
  <c r="FY21"/>
  <c r="FY21" a="1"/>
  <c r="FX21"/>
  <c r="FX21" a="1"/>
  <c r="FW21"/>
  <c r="FW21" a="1"/>
  <c r="FV21" a="1"/>
  <c r="FV21" s="1"/>
  <c r="FR21" s="1"/>
  <c r="FU21"/>
  <c r="FU21" a="1"/>
  <c r="FS21"/>
  <c r="IP20" a="1"/>
  <c r="IP20" s="1"/>
  <c r="IO20"/>
  <c r="IO20" a="1"/>
  <c r="IN20" a="1"/>
  <c r="IN20" s="1"/>
  <c r="IM20"/>
  <c r="IM20" a="1"/>
  <c r="IL20" a="1"/>
  <c r="IL20" s="1"/>
  <c r="IK20"/>
  <c r="IK20" a="1"/>
  <c r="IJ20" a="1"/>
  <c r="IJ20" s="1"/>
  <c r="II20"/>
  <c r="II20" a="1"/>
  <c r="IH20" a="1"/>
  <c r="IH20" s="1"/>
  <c r="IG20"/>
  <c r="IG20" a="1"/>
  <c r="IF20" a="1"/>
  <c r="IF20" s="1"/>
  <c r="IE20"/>
  <c r="IE20" a="1"/>
  <c r="ID20" a="1"/>
  <c r="ID20" s="1"/>
  <c r="IC20"/>
  <c r="IC20" a="1"/>
  <c r="IB20" a="1"/>
  <c r="IB20" s="1"/>
  <c r="HZ20"/>
  <c r="HZ20" a="1"/>
  <c r="HY20" a="1"/>
  <c r="HY20" s="1"/>
  <c r="HX20"/>
  <c r="HX20" a="1"/>
  <c r="HW20" a="1"/>
  <c r="HW20" s="1"/>
  <c r="HV20"/>
  <c r="HV20" a="1"/>
  <c r="HU20" a="1"/>
  <c r="HU20" s="1"/>
  <c r="HT20"/>
  <c r="HT20" a="1"/>
  <c r="HS20" a="1"/>
  <c r="HS20" s="1"/>
  <c r="HR20"/>
  <c r="HR20" a="1"/>
  <c r="HQ20" a="1"/>
  <c r="HQ20" s="1"/>
  <c r="HP20"/>
  <c r="HP20" a="1"/>
  <c r="HO20" a="1"/>
  <c r="HO20" s="1"/>
  <c r="HN20"/>
  <c r="HN20" a="1"/>
  <c r="HM20" a="1"/>
  <c r="HM20" s="1"/>
  <c r="HL20"/>
  <c r="HL20" a="1"/>
  <c r="HK20" a="1"/>
  <c r="HK20" s="1"/>
  <c r="HJ20"/>
  <c r="HJ20" a="1"/>
  <c r="HI20" a="1"/>
  <c r="HI20" s="1"/>
  <c r="HH20"/>
  <c r="HH20" a="1"/>
  <c r="HG20" a="1"/>
  <c r="HG20" s="1"/>
  <c r="HF20"/>
  <c r="HF20" a="1"/>
  <c r="HE20" a="1"/>
  <c r="HE20" s="1"/>
  <c r="HD20"/>
  <c r="HD20" a="1"/>
  <c r="HC20" a="1"/>
  <c r="HC20" s="1"/>
  <c r="HB20"/>
  <c r="HB20" a="1"/>
  <c r="HA20" a="1"/>
  <c r="HA20" s="1"/>
  <c r="GZ20"/>
  <c r="GZ20" a="1"/>
  <c r="GY20" a="1"/>
  <c r="GY20" s="1"/>
  <c r="GX20"/>
  <c r="GX20" a="1"/>
  <c r="GW20" a="1"/>
  <c r="GW20" s="1"/>
  <c r="GV20"/>
  <c r="GV20" a="1"/>
  <c r="GU20" a="1"/>
  <c r="GU20" s="1"/>
  <c r="GT20"/>
  <c r="GT20" a="1"/>
  <c r="GS20" a="1"/>
  <c r="GS20" s="1"/>
  <c r="GR20"/>
  <c r="GR20" a="1"/>
  <c r="GQ20" a="1"/>
  <c r="GQ20" s="1"/>
  <c r="GP20"/>
  <c r="GP20" a="1"/>
  <c r="GO20" a="1"/>
  <c r="GO20" s="1"/>
  <c r="GN20"/>
  <c r="GN20" a="1"/>
  <c r="GM20" a="1"/>
  <c r="GM20" s="1"/>
  <c r="GL20"/>
  <c r="GL20" a="1"/>
  <c r="GK20" a="1"/>
  <c r="GK20" s="1"/>
  <c r="GJ20"/>
  <c r="GJ20" a="1"/>
  <c r="GI20" a="1"/>
  <c r="GI20" s="1"/>
  <c r="GH20"/>
  <c r="GH20" a="1"/>
  <c r="GG20" a="1"/>
  <c r="GG20" s="1"/>
  <c r="GF20"/>
  <c r="GF20" a="1"/>
  <c r="GE20" a="1"/>
  <c r="GE20" s="1"/>
  <c r="GD20"/>
  <c r="GD20" a="1"/>
  <c r="GC20" a="1"/>
  <c r="GC20" s="1"/>
  <c r="GB20"/>
  <c r="GA20"/>
  <c r="FZ20" a="1"/>
  <c r="FZ20" s="1"/>
  <c r="FY20"/>
  <c r="FY20" a="1"/>
  <c r="FX20" a="1"/>
  <c r="FX20" s="1"/>
  <c r="FW20"/>
  <c r="FW20" a="1"/>
  <c r="FV20" a="1"/>
  <c r="FV20" s="1"/>
  <c r="FU20" a="1"/>
  <c r="FU20" s="1"/>
  <c r="FS20"/>
  <c r="IP19" a="1"/>
  <c r="IP19" s="1"/>
  <c r="IO19" a="1"/>
  <c r="IO19" s="1"/>
  <c r="IN19"/>
  <c r="IN19" a="1"/>
  <c r="IM19" a="1"/>
  <c r="IM19" s="1"/>
  <c r="IL19" a="1"/>
  <c r="IL19" s="1"/>
  <c r="IK19" a="1"/>
  <c r="IK19" s="1"/>
  <c r="IJ19"/>
  <c r="IJ19" a="1"/>
  <c r="II19" a="1"/>
  <c r="II19" s="1"/>
  <c r="IH19" a="1"/>
  <c r="IH19" s="1"/>
  <c r="IG19" a="1"/>
  <c r="IG19" s="1"/>
  <c r="IF19"/>
  <c r="IF19" a="1"/>
  <c r="IE19" a="1"/>
  <c r="IE19" s="1"/>
  <c r="ID19" a="1"/>
  <c r="ID19" s="1"/>
  <c r="IC19" a="1"/>
  <c r="IC19" s="1"/>
  <c r="IB19"/>
  <c r="IB19" a="1"/>
  <c r="HZ19" a="1"/>
  <c r="HZ19" s="1"/>
  <c r="HY19" a="1"/>
  <c r="HY19" s="1"/>
  <c r="HX19" a="1"/>
  <c r="HX19" s="1"/>
  <c r="HW19"/>
  <c r="HW19" a="1"/>
  <c r="HV19" a="1"/>
  <c r="HV19" s="1"/>
  <c r="HU19" a="1"/>
  <c r="HU19" s="1"/>
  <c r="HT19" a="1"/>
  <c r="HT19" s="1"/>
  <c r="HS19"/>
  <c r="HS19" a="1"/>
  <c r="HR19" a="1"/>
  <c r="HR19" s="1"/>
  <c r="HQ19" a="1"/>
  <c r="HQ19" s="1"/>
  <c r="HP19" a="1"/>
  <c r="HP19" s="1"/>
  <c r="HO19"/>
  <c r="HO19" a="1"/>
  <c r="HN19" a="1"/>
  <c r="HN19" s="1"/>
  <c r="HM19" a="1"/>
  <c r="HM19" s="1"/>
  <c r="HL19" a="1"/>
  <c r="HL19" s="1"/>
  <c r="HK19"/>
  <c r="HK19" a="1"/>
  <c r="HJ19" a="1"/>
  <c r="HJ19" s="1"/>
  <c r="HI19" a="1"/>
  <c r="HI19" s="1"/>
  <c r="HH19" a="1"/>
  <c r="HH19" s="1"/>
  <c r="HG19"/>
  <c r="HG19" a="1"/>
  <c r="HF19" a="1"/>
  <c r="HF19" s="1"/>
  <c r="HE19" a="1"/>
  <c r="HE19" s="1"/>
  <c r="HD19" a="1"/>
  <c r="HD19" s="1"/>
  <c r="HC19"/>
  <c r="HC19" a="1"/>
  <c r="HB19" a="1"/>
  <c r="HB19" s="1"/>
  <c r="HA19" a="1"/>
  <c r="HA19" s="1"/>
  <c r="GZ19" a="1"/>
  <c r="GZ19" s="1"/>
  <c r="GY19"/>
  <c r="GY19" a="1"/>
  <c r="GX19" a="1"/>
  <c r="GX19" s="1"/>
  <c r="GW19" a="1"/>
  <c r="GW19" s="1"/>
  <c r="GV19" a="1"/>
  <c r="GV19" s="1"/>
  <c r="GU19"/>
  <c r="GU19" a="1"/>
  <c r="GT19" a="1"/>
  <c r="GT19" s="1"/>
  <c r="GS19" a="1"/>
  <c r="GS19" s="1"/>
  <c r="GR19" a="1"/>
  <c r="GR19" s="1"/>
  <c r="GQ19"/>
  <c r="GQ19" a="1"/>
  <c r="GP19" a="1"/>
  <c r="GP19" s="1"/>
  <c r="GO19" a="1"/>
  <c r="GO19" s="1"/>
  <c r="GN19" a="1"/>
  <c r="GN19" s="1"/>
  <c r="GM19"/>
  <c r="GM19" a="1"/>
  <c r="GL19" a="1"/>
  <c r="GL19" s="1"/>
  <c r="GK19" a="1"/>
  <c r="GK19" s="1"/>
  <c r="GJ19" a="1"/>
  <c r="GJ19" s="1"/>
  <c r="GI19"/>
  <c r="GI19" a="1"/>
  <c r="GH19" a="1"/>
  <c r="GH19" s="1"/>
  <c r="GG19" a="1"/>
  <c r="GG19" s="1"/>
  <c r="GF19" a="1"/>
  <c r="GF19" s="1"/>
  <c r="GE19"/>
  <c r="GE19" a="1"/>
  <c r="GD19" a="1"/>
  <c r="GD19" s="1"/>
  <c r="GC19" a="1"/>
  <c r="GC19" s="1"/>
  <c r="GB19"/>
  <c r="GA19"/>
  <c r="FZ19" a="1"/>
  <c r="FZ19" s="1"/>
  <c r="FY19" a="1"/>
  <c r="FY19" s="1"/>
  <c r="FX19"/>
  <c r="FX19" a="1"/>
  <c r="FW19" a="1"/>
  <c r="FW19" s="1"/>
  <c r="FV19" a="1"/>
  <c r="FV19" s="1"/>
  <c r="FQ19" s="1" a="1"/>
  <c r="FQ19" s="1"/>
  <c r="FU19" a="1"/>
  <c r="FU19" s="1"/>
  <c r="FS19"/>
  <c r="IP18" a="1"/>
  <c r="IP18" s="1"/>
  <c r="IO18" a="1"/>
  <c r="IO18" s="1"/>
  <c r="IN18"/>
  <c r="IN18" a="1"/>
  <c r="IM18" a="1"/>
  <c r="IM18" s="1"/>
  <c r="IL18" a="1"/>
  <c r="IL18" s="1"/>
  <c r="IK18" a="1"/>
  <c r="IK18" s="1"/>
  <c r="IJ18"/>
  <c r="IJ18" a="1"/>
  <c r="II18" a="1"/>
  <c r="II18" s="1"/>
  <c r="IH18" a="1"/>
  <c r="IH18" s="1"/>
  <c r="IG18" a="1"/>
  <c r="IG18" s="1"/>
  <c r="IF18"/>
  <c r="IF18" a="1"/>
  <c r="IE18" a="1"/>
  <c r="IE18" s="1"/>
  <c r="ID18" a="1"/>
  <c r="ID18" s="1"/>
  <c r="IC18" a="1"/>
  <c r="IC18" s="1"/>
  <c r="IB18"/>
  <c r="IB18" a="1"/>
  <c r="HZ18" a="1"/>
  <c r="HZ18" s="1"/>
  <c r="HY18" a="1"/>
  <c r="HY18" s="1"/>
  <c r="HX18" a="1"/>
  <c r="HX18" s="1"/>
  <c r="HW18"/>
  <c r="HW18" a="1"/>
  <c r="HV18" a="1"/>
  <c r="HV18" s="1"/>
  <c r="HU18" a="1"/>
  <c r="HU18" s="1"/>
  <c r="HT18" a="1"/>
  <c r="HT18" s="1"/>
  <c r="HS18"/>
  <c r="HS18" a="1"/>
  <c r="HR18" a="1"/>
  <c r="HR18" s="1"/>
  <c r="HQ18" a="1"/>
  <c r="HQ18" s="1"/>
  <c r="HP18" a="1"/>
  <c r="HP18" s="1"/>
  <c r="HO18"/>
  <c r="HO18" a="1"/>
  <c r="HN18" a="1"/>
  <c r="HN18" s="1"/>
  <c r="HM18" a="1"/>
  <c r="HM18" s="1"/>
  <c r="HL18" a="1"/>
  <c r="HL18" s="1"/>
  <c r="HK18"/>
  <c r="HK18" a="1"/>
  <c r="HJ18" a="1"/>
  <c r="HJ18" s="1"/>
  <c r="HI18" a="1"/>
  <c r="HI18" s="1"/>
  <c r="HH18" a="1"/>
  <c r="HH18" s="1"/>
  <c r="HG18"/>
  <c r="HG18" a="1"/>
  <c r="HF18" a="1"/>
  <c r="HF18" s="1"/>
  <c r="HE18" a="1"/>
  <c r="HE18" s="1"/>
  <c r="HD18" a="1"/>
  <c r="HD18" s="1"/>
  <c r="HC18"/>
  <c r="HC18" a="1"/>
  <c r="HB18" a="1"/>
  <c r="HB18" s="1"/>
  <c r="HA18" a="1"/>
  <c r="HA18" s="1"/>
  <c r="GZ18" a="1"/>
  <c r="GZ18" s="1"/>
  <c r="GY18"/>
  <c r="GY18" a="1"/>
  <c r="GX18" a="1"/>
  <c r="GX18" s="1"/>
  <c r="GW18" a="1"/>
  <c r="GW18" s="1"/>
  <c r="GV18" a="1"/>
  <c r="GV18" s="1"/>
  <c r="GU18"/>
  <c r="GU18" a="1"/>
  <c r="GT18" a="1"/>
  <c r="GT18" s="1"/>
  <c r="GS18" a="1"/>
  <c r="GS18" s="1"/>
  <c r="GR18" a="1"/>
  <c r="GR18" s="1"/>
  <c r="GQ18"/>
  <c r="GQ18" a="1"/>
  <c r="GP18" a="1"/>
  <c r="GP18" s="1"/>
  <c r="GO18" a="1"/>
  <c r="GO18" s="1"/>
  <c r="GN18" a="1"/>
  <c r="GN18" s="1"/>
  <c r="GM18"/>
  <c r="GM18" a="1"/>
  <c r="GL18" a="1"/>
  <c r="GL18" s="1"/>
  <c r="GK18" a="1"/>
  <c r="GK18" s="1"/>
  <c r="GJ18" a="1"/>
  <c r="GJ18" s="1"/>
  <c r="GI18"/>
  <c r="GI18" a="1"/>
  <c r="GH18" a="1"/>
  <c r="GH18" s="1"/>
  <c r="GG18" a="1"/>
  <c r="GG18" s="1"/>
  <c r="GF18" a="1"/>
  <c r="GF18" s="1"/>
  <c r="GE18"/>
  <c r="GE18" a="1"/>
  <c r="GD18" a="1"/>
  <c r="GD18" s="1"/>
  <c r="GC18" a="1"/>
  <c r="GC18" s="1"/>
  <c r="GB18"/>
  <c r="GA18"/>
  <c r="FZ18" a="1"/>
  <c r="FZ18" s="1"/>
  <c r="FY18" a="1"/>
  <c r="FY18" s="1"/>
  <c r="FX18"/>
  <c r="FX18" a="1"/>
  <c r="FW18" a="1"/>
  <c r="FW18" s="1"/>
  <c r="FV18" a="1"/>
  <c r="FV18" s="1"/>
  <c r="FU18" a="1"/>
  <c r="FU18" s="1"/>
  <c r="FR18" s="1"/>
  <c r="FS18"/>
  <c r="IP17"/>
  <c r="IP17" a="1"/>
  <c r="IO17" a="1"/>
  <c r="IO17" s="1"/>
  <c r="IN17"/>
  <c r="IN17" a="1"/>
  <c r="IM17" a="1"/>
  <c r="IM17" s="1"/>
  <c r="IL17" a="1"/>
  <c r="IL17" s="1"/>
  <c r="IK17" a="1"/>
  <c r="IK17" s="1"/>
  <c r="IJ17"/>
  <c r="IJ17" a="1"/>
  <c r="II17" a="1"/>
  <c r="II17" s="1"/>
  <c r="IH17"/>
  <c r="IH17" a="1"/>
  <c r="IG17" a="1"/>
  <c r="IG17" s="1"/>
  <c r="IF17"/>
  <c r="IF17" a="1"/>
  <c r="IE17" a="1"/>
  <c r="IE17" s="1"/>
  <c r="ID17" a="1"/>
  <c r="ID17" s="1"/>
  <c r="IC17" a="1"/>
  <c r="IC17" s="1"/>
  <c r="IB17"/>
  <c r="IB17" a="1"/>
  <c r="HZ17" a="1"/>
  <c r="HZ17" s="1"/>
  <c r="HY17"/>
  <c r="HY17" a="1"/>
  <c r="HX17" a="1"/>
  <c r="HX17" s="1"/>
  <c r="HW17"/>
  <c r="HW17" a="1"/>
  <c r="HV17" a="1"/>
  <c r="HV17" s="1"/>
  <c r="HU17" a="1"/>
  <c r="HU17" s="1"/>
  <c r="HT17" a="1"/>
  <c r="HT17" s="1"/>
  <c r="HS17"/>
  <c r="HS17" a="1"/>
  <c r="HR17" a="1"/>
  <c r="HR17" s="1"/>
  <c r="HQ17"/>
  <c r="HQ17" a="1"/>
  <c r="HP17" a="1"/>
  <c r="HP17" s="1"/>
  <c r="HO17"/>
  <c r="HO17" a="1"/>
  <c r="HN17" a="1"/>
  <c r="HN17" s="1"/>
  <c r="HM17" a="1"/>
  <c r="HM17" s="1"/>
  <c r="HL17" a="1"/>
  <c r="HL17" s="1"/>
  <c r="HK17"/>
  <c r="HK17" a="1"/>
  <c r="HJ17" a="1"/>
  <c r="HJ17" s="1"/>
  <c r="HI17"/>
  <c r="HI17" a="1"/>
  <c r="HH17" a="1"/>
  <c r="HH17" s="1"/>
  <c r="HG17"/>
  <c r="HG17" a="1"/>
  <c r="HF17" a="1"/>
  <c r="HF17" s="1"/>
  <c r="HE17" a="1"/>
  <c r="HE17" s="1"/>
  <c r="HD17" a="1"/>
  <c r="HD17" s="1"/>
  <c r="HC17"/>
  <c r="HC17" a="1"/>
  <c r="HB17" a="1"/>
  <c r="HB17" s="1"/>
  <c r="HA17"/>
  <c r="HA17" a="1"/>
  <c r="GZ17" a="1"/>
  <c r="GZ17" s="1"/>
  <c r="GY17"/>
  <c r="GY17" a="1"/>
  <c r="GX17" a="1"/>
  <c r="GX17" s="1"/>
  <c r="GW17" a="1"/>
  <c r="GW17" s="1"/>
  <c r="GV17" a="1"/>
  <c r="GV17" s="1"/>
  <c r="GU17"/>
  <c r="GU17" a="1"/>
  <c r="GT17" a="1"/>
  <c r="GT17" s="1"/>
  <c r="GS17"/>
  <c r="GS17" a="1"/>
  <c r="GR17" a="1"/>
  <c r="GR17" s="1"/>
  <c r="GQ17"/>
  <c r="GQ17" a="1"/>
  <c r="GP17" a="1"/>
  <c r="GP17" s="1"/>
  <c r="GO17" a="1"/>
  <c r="GO17" s="1"/>
  <c r="GN17" a="1"/>
  <c r="GN17" s="1"/>
  <c r="GM17"/>
  <c r="GM17" a="1"/>
  <c r="GL17" a="1"/>
  <c r="GL17" s="1"/>
  <c r="GK17"/>
  <c r="GK17" a="1"/>
  <c r="GJ17" a="1"/>
  <c r="GJ17" s="1"/>
  <c r="GI17"/>
  <c r="GI17" a="1"/>
  <c r="GH17" a="1"/>
  <c r="GH17" s="1"/>
  <c r="GG17" a="1"/>
  <c r="GG17" s="1"/>
  <c r="GF17" a="1"/>
  <c r="GF17" s="1"/>
  <c r="GE17"/>
  <c r="GE17" a="1"/>
  <c r="GD17" a="1"/>
  <c r="GD17" s="1"/>
  <c r="GC17" a="1"/>
  <c r="GC17" s="1"/>
  <c r="GB17"/>
  <c r="GA17"/>
  <c r="FZ17" a="1"/>
  <c r="FZ17" s="1"/>
  <c r="FY17" a="1"/>
  <c r="FY17" s="1"/>
  <c r="FX17"/>
  <c r="FX17" a="1"/>
  <c r="FW17" a="1"/>
  <c r="FW17" s="1"/>
  <c r="FV17" a="1"/>
  <c r="FV17" s="1"/>
  <c r="FU17" a="1"/>
  <c r="FU17" s="1"/>
  <c r="FS17"/>
  <c r="IP16"/>
  <c r="IP16" a="1"/>
  <c r="IO16" a="1"/>
  <c r="IO16" s="1"/>
  <c r="IN16"/>
  <c r="IN16" a="1"/>
  <c r="IM16" a="1"/>
  <c r="IM16" s="1"/>
  <c r="IL16" a="1"/>
  <c r="IL16" s="1"/>
  <c r="IK16" a="1"/>
  <c r="IK16" s="1"/>
  <c r="IJ16"/>
  <c r="IJ16" a="1"/>
  <c r="II16" a="1"/>
  <c r="II16" s="1"/>
  <c r="IH16"/>
  <c r="IH16" a="1"/>
  <c r="IG16" a="1"/>
  <c r="IG16" s="1"/>
  <c r="IF16"/>
  <c r="IF16" a="1"/>
  <c r="IE16" a="1"/>
  <c r="IE16" s="1"/>
  <c r="ID16" a="1"/>
  <c r="ID16" s="1"/>
  <c r="IC16" a="1"/>
  <c r="IC16" s="1"/>
  <c r="IB16"/>
  <c r="IB16" a="1"/>
  <c r="HZ16" a="1"/>
  <c r="HZ16" s="1"/>
  <c r="HY16"/>
  <c r="HY16" a="1"/>
  <c r="HX16" a="1"/>
  <c r="HX16" s="1"/>
  <c r="HW16"/>
  <c r="HW16" a="1"/>
  <c r="HV16" a="1"/>
  <c r="HV16" s="1"/>
  <c r="HU16" a="1"/>
  <c r="HU16" s="1"/>
  <c r="HT16" a="1"/>
  <c r="HT16" s="1"/>
  <c r="HS16"/>
  <c r="HS16" a="1"/>
  <c r="HR16" a="1"/>
  <c r="HR16" s="1"/>
  <c r="HQ16"/>
  <c r="HQ16" a="1"/>
  <c r="HP16" a="1"/>
  <c r="HP16" s="1"/>
  <c r="HO16"/>
  <c r="HO16" a="1"/>
  <c r="HN16" a="1"/>
  <c r="HN16" s="1"/>
  <c r="HM16" a="1"/>
  <c r="HM16" s="1"/>
  <c r="HL16" a="1"/>
  <c r="HL16" s="1"/>
  <c r="HK16"/>
  <c r="HK16" a="1"/>
  <c r="HJ16" a="1"/>
  <c r="HJ16" s="1"/>
  <c r="HI16"/>
  <c r="HI16" a="1"/>
  <c r="HH16" a="1"/>
  <c r="HH16" s="1"/>
  <c r="HG16"/>
  <c r="HG16" a="1"/>
  <c r="HF16" a="1"/>
  <c r="HF16" s="1"/>
  <c r="HE16" a="1"/>
  <c r="HE16" s="1"/>
  <c r="HD16" a="1"/>
  <c r="HD16" s="1"/>
  <c r="HC16"/>
  <c r="HC16" a="1"/>
  <c r="HB16" a="1"/>
  <c r="HB16" s="1"/>
  <c r="HA16"/>
  <c r="HA16" a="1"/>
  <c r="GZ16" a="1"/>
  <c r="GZ16" s="1"/>
  <c r="GY16"/>
  <c r="GY16" a="1"/>
  <c r="GX16" a="1"/>
  <c r="GX16" s="1"/>
  <c r="GW16" a="1"/>
  <c r="GW16" s="1"/>
  <c r="GV16" a="1"/>
  <c r="GV16" s="1"/>
  <c r="GU16"/>
  <c r="GU16" a="1"/>
  <c r="GT16" a="1"/>
  <c r="GT16" s="1"/>
  <c r="GS16"/>
  <c r="GS16" a="1"/>
  <c r="GR16" a="1"/>
  <c r="GR16" s="1"/>
  <c r="GQ16"/>
  <c r="GQ16" a="1"/>
  <c r="GP16" a="1"/>
  <c r="GP16" s="1"/>
  <c r="GO16" a="1"/>
  <c r="GO16" s="1"/>
  <c r="GN16" a="1"/>
  <c r="GN16" s="1"/>
  <c r="GM16"/>
  <c r="GM16" a="1"/>
  <c r="GL16" a="1"/>
  <c r="GL16" s="1"/>
  <c r="GK16"/>
  <c r="GK16" a="1"/>
  <c r="GJ16" a="1"/>
  <c r="GJ16" s="1"/>
  <c r="GI16"/>
  <c r="GI16" a="1"/>
  <c r="GH16" a="1"/>
  <c r="GH16" s="1"/>
  <c r="GG16" a="1"/>
  <c r="GG16" s="1"/>
  <c r="GF16" a="1"/>
  <c r="GF16" s="1"/>
  <c r="GE16"/>
  <c r="GE16" a="1"/>
  <c r="GD16" a="1"/>
  <c r="GD16" s="1"/>
  <c r="GC16" a="1"/>
  <c r="GC16" s="1"/>
  <c r="GB16"/>
  <c r="GA16"/>
  <c r="FZ16" a="1"/>
  <c r="FZ16" s="1"/>
  <c r="FY16" a="1"/>
  <c r="FY16" s="1"/>
  <c r="FX16"/>
  <c r="FX16" a="1"/>
  <c r="FW16" a="1"/>
  <c r="FW16" s="1"/>
  <c r="FV16" a="1"/>
  <c r="FV16" s="1"/>
  <c r="FU16" a="1"/>
  <c r="FU16" s="1"/>
  <c r="FS16"/>
  <c r="IP15"/>
  <c r="IP15" a="1"/>
  <c r="IO15" a="1"/>
  <c r="IO15" s="1"/>
  <c r="IN15"/>
  <c r="IN15" a="1"/>
  <c r="IM15" a="1"/>
  <c r="IM15" s="1"/>
  <c r="IL15" a="1"/>
  <c r="IL15" s="1"/>
  <c r="IK15" a="1"/>
  <c r="IK15" s="1"/>
  <c r="IJ15"/>
  <c r="IJ15" a="1"/>
  <c r="II15" a="1"/>
  <c r="II15" s="1"/>
  <c r="IH15"/>
  <c r="IH15" a="1"/>
  <c r="IG15" a="1"/>
  <c r="IG15" s="1"/>
  <c r="IF15"/>
  <c r="IF15" a="1"/>
  <c r="IE15" a="1"/>
  <c r="IE15" s="1"/>
  <c r="ID15" a="1"/>
  <c r="ID15" s="1"/>
  <c r="IC15" a="1"/>
  <c r="IC15" s="1"/>
  <c r="IB15"/>
  <c r="IB15" a="1"/>
  <c r="HZ15" a="1"/>
  <c r="HZ15" s="1"/>
  <c r="HY15"/>
  <c r="HY15" a="1"/>
  <c r="HX15" a="1"/>
  <c r="HX15" s="1"/>
  <c r="HW15"/>
  <c r="HW15" a="1"/>
  <c r="HV15" a="1"/>
  <c r="HV15" s="1"/>
  <c r="HU15" a="1"/>
  <c r="HU15" s="1"/>
  <c r="HT15" a="1"/>
  <c r="HT15" s="1"/>
  <c r="HS15"/>
  <c r="HS15" a="1"/>
  <c r="HR15" a="1"/>
  <c r="HR15" s="1"/>
  <c r="HQ15"/>
  <c r="HQ15" a="1"/>
  <c r="HP15" a="1"/>
  <c r="HP15" s="1"/>
  <c r="HO15"/>
  <c r="HO15" a="1"/>
  <c r="HN15" a="1"/>
  <c r="HN15" s="1"/>
  <c r="HM15" a="1"/>
  <c r="HM15" s="1"/>
  <c r="HL15" a="1"/>
  <c r="HL15" s="1"/>
  <c r="HK15"/>
  <c r="HK15" a="1"/>
  <c r="HJ15" a="1"/>
  <c r="HJ15" s="1"/>
  <c r="HI15"/>
  <c r="HI15" a="1"/>
  <c r="HH15" a="1"/>
  <c r="HH15" s="1"/>
  <c r="HG15"/>
  <c r="HG15" a="1"/>
  <c r="HF15" a="1"/>
  <c r="HF15" s="1"/>
  <c r="HE15" a="1"/>
  <c r="HE15" s="1"/>
  <c r="HD15" a="1"/>
  <c r="HD15" s="1"/>
  <c r="HC15"/>
  <c r="HC15" a="1"/>
  <c r="HB15" a="1"/>
  <c r="HB15" s="1"/>
  <c r="HA15"/>
  <c r="HA15" a="1"/>
  <c r="GZ15" a="1"/>
  <c r="GZ15" s="1"/>
  <c r="GY15"/>
  <c r="GY15" a="1"/>
  <c r="GX15" a="1"/>
  <c r="GX15" s="1"/>
  <c r="GW15" a="1"/>
  <c r="GW15" s="1"/>
  <c r="GV15" a="1"/>
  <c r="GV15" s="1"/>
  <c r="GU15"/>
  <c r="GU15" a="1"/>
  <c r="GT15" a="1"/>
  <c r="GT15" s="1"/>
  <c r="GS15"/>
  <c r="GS15" a="1"/>
  <c r="GR15" a="1"/>
  <c r="GR15" s="1"/>
  <c r="GQ15"/>
  <c r="GQ15" a="1"/>
  <c r="GP15" a="1"/>
  <c r="GP15" s="1"/>
  <c r="GO15" a="1"/>
  <c r="GO15" s="1"/>
  <c r="GN15" a="1"/>
  <c r="GN15" s="1"/>
  <c r="GM15"/>
  <c r="GM15" a="1"/>
  <c r="GL15" a="1"/>
  <c r="GL15" s="1"/>
  <c r="GK15"/>
  <c r="GK15" a="1"/>
  <c r="GJ15" a="1"/>
  <c r="GJ15" s="1"/>
  <c r="GI15"/>
  <c r="GI15" a="1"/>
  <c r="GH15" a="1"/>
  <c r="GH15" s="1"/>
  <c r="GG15" a="1"/>
  <c r="GG15" s="1"/>
  <c r="GF15" a="1"/>
  <c r="GF15" s="1"/>
  <c r="GE15"/>
  <c r="GE15" a="1"/>
  <c r="GD15" a="1"/>
  <c r="GD15" s="1"/>
  <c r="GC15"/>
  <c r="GC15" a="1"/>
  <c r="GB15"/>
  <c r="GA15"/>
  <c r="FZ15"/>
  <c r="FZ15" a="1"/>
  <c r="FY15" a="1"/>
  <c r="FY15" s="1"/>
  <c r="FX15"/>
  <c r="FX15" a="1"/>
  <c r="FW15" a="1"/>
  <c r="FW15" s="1"/>
  <c r="FV15" a="1"/>
  <c r="FV15" s="1"/>
  <c r="FU15" a="1"/>
  <c r="FU15" s="1"/>
  <c r="FS15"/>
  <c r="IP14"/>
  <c r="IP14" a="1"/>
  <c r="IO14" a="1"/>
  <c r="IO14" s="1"/>
  <c r="IN14"/>
  <c r="IN14" a="1"/>
  <c r="IM14" a="1"/>
  <c r="IM14" s="1"/>
  <c r="IL14" a="1"/>
  <c r="IL14" s="1"/>
  <c r="IK14" a="1"/>
  <c r="IK14" s="1"/>
  <c r="IJ14"/>
  <c r="IJ14" a="1"/>
  <c r="II14" a="1"/>
  <c r="II14" s="1"/>
  <c r="IH14"/>
  <c r="IH14" a="1"/>
  <c r="IG14" a="1"/>
  <c r="IG14" s="1"/>
  <c r="IF14"/>
  <c r="IF14" a="1"/>
  <c r="IE14" a="1"/>
  <c r="IE14" s="1"/>
  <c r="ID14" a="1"/>
  <c r="ID14" s="1"/>
  <c r="IC14" a="1"/>
  <c r="IC14" s="1"/>
  <c r="IB14"/>
  <c r="IB14" a="1"/>
  <c r="HZ14" a="1"/>
  <c r="HZ14" s="1"/>
  <c r="HY14"/>
  <c r="HY14" a="1"/>
  <c r="HX14" a="1"/>
  <c r="HX14" s="1"/>
  <c r="HW14"/>
  <c r="HW14" a="1"/>
  <c r="HV14" a="1"/>
  <c r="HV14" s="1"/>
  <c r="HU14" a="1"/>
  <c r="HU14" s="1"/>
  <c r="HT14" a="1"/>
  <c r="HT14" s="1"/>
  <c r="HS14"/>
  <c r="HS14" a="1"/>
  <c r="HR14" a="1"/>
  <c r="HR14" s="1"/>
  <c r="HQ14"/>
  <c r="HQ14" a="1"/>
  <c r="HP14" a="1"/>
  <c r="HP14" s="1"/>
  <c r="HO14"/>
  <c r="HO14" a="1"/>
  <c r="HN14" a="1"/>
  <c r="HN14" s="1"/>
  <c r="HM14" a="1"/>
  <c r="HM14" s="1"/>
  <c r="HL14" a="1"/>
  <c r="HL14" s="1"/>
  <c r="HK14"/>
  <c r="HK14" a="1"/>
  <c r="HJ14" a="1"/>
  <c r="HJ14" s="1"/>
  <c r="HI14"/>
  <c r="HI14" a="1"/>
  <c r="HH14" a="1"/>
  <c r="HH14" s="1"/>
  <c r="HG14"/>
  <c r="HG14" a="1"/>
  <c r="HF14" a="1"/>
  <c r="HF14" s="1"/>
  <c r="HE14" a="1"/>
  <c r="HE14" s="1"/>
  <c r="HD14" a="1"/>
  <c r="HD14" s="1"/>
  <c r="HC14"/>
  <c r="HC14" a="1"/>
  <c r="HB14" a="1"/>
  <c r="HB14" s="1"/>
  <c r="HA14"/>
  <c r="HA14" a="1"/>
  <c r="GZ14" a="1"/>
  <c r="GZ14" s="1"/>
  <c r="GY14"/>
  <c r="GY14" a="1"/>
  <c r="GX14" a="1"/>
  <c r="GX14" s="1"/>
  <c r="GW14" a="1"/>
  <c r="GW14" s="1"/>
  <c r="GV14" a="1"/>
  <c r="GV14" s="1"/>
  <c r="GU14"/>
  <c r="GU14" a="1"/>
  <c r="GT14" a="1"/>
  <c r="GT14" s="1"/>
  <c r="GS14"/>
  <c r="GS14" a="1"/>
  <c r="GR14" a="1"/>
  <c r="GR14" s="1"/>
  <c r="GQ14"/>
  <c r="GQ14" a="1"/>
  <c r="GP14" a="1"/>
  <c r="GP14" s="1"/>
  <c r="GO14" a="1"/>
  <c r="GO14" s="1"/>
  <c r="GN14" a="1"/>
  <c r="GN14" s="1"/>
  <c r="GM14"/>
  <c r="GM14" a="1"/>
  <c r="GL14" a="1"/>
  <c r="GL14" s="1"/>
  <c r="GK14"/>
  <c r="GK14" a="1"/>
  <c r="GJ14" a="1"/>
  <c r="GJ14" s="1"/>
  <c r="GI14"/>
  <c r="GI14" a="1"/>
  <c r="GH14" a="1"/>
  <c r="GH14" s="1"/>
  <c r="GG14" a="1"/>
  <c r="GG14" s="1"/>
  <c r="GF14" a="1"/>
  <c r="GF14" s="1"/>
  <c r="GE14"/>
  <c r="GE14" a="1"/>
  <c r="GD14" a="1"/>
  <c r="GD14" s="1"/>
  <c r="GC14"/>
  <c r="GC14" a="1"/>
  <c r="GB14"/>
  <c r="GA14"/>
  <c r="FZ14"/>
  <c r="FZ14" a="1"/>
  <c r="FY14" a="1"/>
  <c r="FY14" s="1"/>
  <c r="FX14"/>
  <c r="FX14" a="1"/>
  <c r="FW14" a="1"/>
  <c r="FW14" s="1"/>
  <c r="FV14" a="1"/>
  <c r="FV14" s="1"/>
  <c r="FQ14" s="1" a="1"/>
  <c r="FQ14" s="1"/>
  <c r="FU14" a="1"/>
  <c r="FU14" s="1"/>
  <c r="FR14" s="1"/>
  <c r="FS14"/>
  <c r="IP13"/>
  <c r="IP13" a="1"/>
  <c r="IO13" a="1"/>
  <c r="IO13" s="1"/>
  <c r="IN13"/>
  <c r="IN13" a="1"/>
  <c r="IM13" a="1"/>
  <c r="IM13" s="1"/>
  <c r="IL13" a="1"/>
  <c r="IL13" s="1"/>
  <c r="IK13" a="1"/>
  <c r="IK13" s="1"/>
  <c r="IJ13"/>
  <c r="IJ13" a="1"/>
  <c r="II13" a="1"/>
  <c r="II13" s="1"/>
  <c r="IH13"/>
  <c r="IH13" a="1"/>
  <c r="IG13" a="1"/>
  <c r="IG13" s="1"/>
  <c r="IF13"/>
  <c r="IF13" a="1"/>
  <c r="IE13" a="1"/>
  <c r="IE13" s="1"/>
  <c r="ID13" a="1"/>
  <c r="ID13" s="1"/>
  <c r="IC13" a="1"/>
  <c r="IC13" s="1"/>
  <c r="IB13"/>
  <c r="IB13" a="1"/>
  <c r="HZ13" a="1"/>
  <c r="HZ13" s="1"/>
  <c r="HY13"/>
  <c r="HY13" a="1"/>
  <c r="HX13" a="1"/>
  <c r="HX13" s="1"/>
  <c r="HW13"/>
  <c r="HW13" a="1"/>
  <c r="HV13" a="1"/>
  <c r="HV13" s="1"/>
  <c r="HU13" a="1"/>
  <c r="HU13" s="1"/>
  <c r="HT13" a="1"/>
  <c r="HT13" s="1"/>
  <c r="HS13"/>
  <c r="HS13" a="1"/>
  <c r="HR13" a="1"/>
  <c r="HR13" s="1"/>
  <c r="HQ13"/>
  <c r="HQ13" a="1"/>
  <c r="HP13" a="1"/>
  <c r="HP13" s="1"/>
  <c r="HO13"/>
  <c r="HO13" a="1"/>
  <c r="HN13" a="1"/>
  <c r="HN13" s="1"/>
  <c r="HM13"/>
  <c r="HM13" a="1"/>
  <c r="HL13" a="1"/>
  <c r="HL13" s="1"/>
  <c r="HK13"/>
  <c r="HK13" a="1"/>
  <c r="HJ13" a="1"/>
  <c r="HJ13" s="1"/>
  <c r="HI13"/>
  <c r="HI13" a="1"/>
  <c r="HH13" a="1"/>
  <c r="HH13" s="1"/>
  <c r="HG13"/>
  <c r="HG13" a="1"/>
  <c r="HF13" a="1"/>
  <c r="HF13" s="1"/>
  <c r="HE13"/>
  <c r="HE13" a="1"/>
  <c r="HD13" a="1"/>
  <c r="HD13" s="1"/>
  <c r="HC13"/>
  <c r="HC13" a="1"/>
  <c r="HB13" a="1"/>
  <c r="HB13" s="1"/>
  <c r="HA13"/>
  <c r="HA13" a="1"/>
  <c r="GZ13" a="1"/>
  <c r="GZ13" s="1"/>
  <c r="GY13"/>
  <c r="GY13" a="1"/>
  <c r="GX13" a="1"/>
  <c r="GX13" s="1"/>
  <c r="GW13"/>
  <c r="GW13" a="1"/>
  <c r="GV13" a="1"/>
  <c r="GV13" s="1"/>
  <c r="GU13"/>
  <c r="GU13" a="1"/>
  <c r="GT13" a="1"/>
  <c r="GT13" s="1"/>
  <c r="GS13"/>
  <c r="GS13" a="1"/>
  <c r="GR13" a="1"/>
  <c r="GR13" s="1"/>
  <c r="GQ13"/>
  <c r="GQ13" a="1"/>
  <c r="GP13" a="1"/>
  <c r="GP13" s="1"/>
  <c r="GO13"/>
  <c r="GO13" a="1"/>
  <c r="GN13" a="1"/>
  <c r="GN13" s="1"/>
  <c r="GM13"/>
  <c r="GM13" a="1"/>
  <c r="GL13" a="1"/>
  <c r="GL13" s="1"/>
  <c r="GK13"/>
  <c r="GK13" a="1"/>
  <c r="GJ13" a="1"/>
  <c r="GJ13" s="1"/>
  <c r="GI13"/>
  <c r="GI13" a="1"/>
  <c r="GH13" a="1"/>
  <c r="GH13" s="1"/>
  <c r="GG13"/>
  <c r="GG13" a="1"/>
  <c r="GF13" a="1"/>
  <c r="GF13" s="1"/>
  <c r="GE13"/>
  <c r="GE13" a="1"/>
  <c r="GD13" a="1"/>
  <c r="GD13" s="1"/>
  <c r="GC13"/>
  <c r="GC13" a="1"/>
  <c r="GB13"/>
  <c r="GA13"/>
  <c r="FZ13"/>
  <c r="FZ13" a="1"/>
  <c r="FY13" a="1"/>
  <c r="FY13" s="1"/>
  <c r="FX13"/>
  <c r="FX13" a="1"/>
  <c r="FW13" a="1"/>
  <c r="FW13" s="1"/>
  <c r="FV13"/>
  <c r="FV13" a="1"/>
  <c r="FU13" a="1"/>
  <c r="FU13" s="1"/>
  <c r="FS13"/>
  <c r="IP12"/>
  <c r="IP12" a="1"/>
  <c r="IO12" a="1"/>
  <c r="IO12" s="1"/>
  <c r="IN12"/>
  <c r="IN12" a="1"/>
  <c r="IM12" a="1"/>
  <c r="IM12" s="1"/>
  <c r="IL12"/>
  <c r="IL12" a="1"/>
  <c r="IK12" a="1"/>
  <c r="IK12" s="1"/>
  <c r="IJ12"/>
  <c r="IJ12" a="1"/>
  <c r="II12" a="1"/>
  <c r="II12" s="1"/>
  <c r="IH12"/>
  <c r="IH12" a="1"/>
  <c r="IG12" a="1"/>
  <c r="IG12" s="1"/>
  <c r="IF12"/>
  <c r="IF12" a="1"/>
  <c r="IE12" a="1"/>
  <c r="IE12" s="1"/>
  <c r="ID12"/>
  <c r="ID12" a="1"/>
  <c r="IC12" a="1"/>
  <c r="IC12" s="1"/>
  <c r="IB12"/>
  <c r="IB12" a="1"/>
  <c r="HZ12" a="1"/>
  <c r="HZ12" s="1"/>
  <c r="HY12"/>
  <c r="HY12" a="1"/>
  <c r="HX12" a="1"/>
  <c r="HX12" s="1"/>
  <c r="HW12"/>
  <c r="HW12" a="1"/>
  <c r="HV12" a="1"/>
  <c r="HV12" s="1"/>
  <c r="HU12"/>
  <c r="HU12" a="1"/>
  <c r="HT12" a="1"/>
  <c r="HT12" s="1"/>
  <c r="HS12"/>
  <c r="HS12" a="1"/>
  <c r="HR12" a="1"/>
  <c r="HR12" s="1"/>
  <c r="HQ12"/>
  <c r="HQ12" a="1"/>
  <c r="HP12" a="1"/>
  <c r="HP12" s="1"/>
  <c r="HO12"/>
  <c r="HO12" a="1"/>
  <c r="HN12" a="1"/>
  <c r="HN12" s="1"/>
  <c r="HM12"/>
  <c r="HM12" a="1"/>
  <c r="HL12" a="1"/>
  <c r="HL12" s="1"/>
  <c r="HK12"/>
  <c r="HK12" a="1"/>
  <c r="HJ12" a="1"/>
  <c r="HJ12" s="1"/>
  <c r="HI12"/>
  <c r="HI12" a="1"/>
  <c r="HH12" a="1"/>
  <c r="HH12" s="1"/>
  <c r="HG12"/>
  <c r="HG12" a="1"/>
  <c r="HF12" a="1"/>
  <c r="HF12" s="1"/>
  <c r="HE12"/>
  <c r="HE12" a="1"/>
  <c r="HD12" a="1"/>
  <c r="HD12" s="1"/>
  <c r="HC12"/>
  <c r="HC12" a="1"/>
  <c r="HB12" a="1"/>
  <c r="HB12" s="1"/>
  <c r="HA12"/>
  <c r="HA12" a="1"/>
  <c r="GZ12" a="1"/>
  <c r="GZ12" s="1"/>
  <c r="GY12"/>
  <c r="GY12" a="1"/>
  <c r="GX12" a="1"/>
  <c r="GX12" s="1"/>
  <c r="GW12"/>
  <c r="GW12" a="1"/>
  <c r="GV12" a="1"/>
  <c r="GV12" s="1"/>
  <c r="GU12"/>
  <c r="GU12" a="1"/>
  <c r="GT12" a="1"/>
  <c r="GT12" s="1"/>
  <c r="GS12"/>
  <c r="GS12" a="1"/>
  <c r="GR12" a="1"/>
  <c r="GR12" s="1"/>
  <c r="GQ12"/>
  <c r="GQ12" a="1"/>
  <c r="GP12" a="1"/>
  <c r="GP12" s="1"/>
  <c r="GO12"/>
  <c r="GO12" a="1"/>
  <c r="GN12" a="1"/>
  <c r="GN12" s="1"/>
  <c r="GM12"/>
  <c r="GM12" a="1"/>
  <c r="GL12" a="1"/>
  <c r="GL12" s="1"/>
  <c r="GK12"/>
  <c r="GK12" a="1"/>
  <c r="GJ12" a="1"/>
  <c r="GJ12" s="1"/>
  <c r="GI12"/>
  <c r="GI12" a="1"/>
  <c r="GH12" a="1"/>
  <c r="GH12" s="1"/>
  <c r="GG12"/>
  <c r="GG12" a="1"/>
  <c r="GF12" a="1"/>
  <c r="GF12" s="1"/>
  <c r="GE12"/>
  <c r="GE12" a="1"/>
  <c r="GD12" a="1"/>
  <c r="GD12" s="1"/>
  <c r="GC12"/>
  <c r="GC12" a="1"/>
  <c r="GB12"/>
  <c r="GA12"/>
  <c r="FZ12" a="1"/>
  <c r="FZ12" s="1"/>
  <c r="FY12" a="1"/>
  <c r="FY12" s="1"/>
  <c r="FX12" a="1"/>
  <c r="FX12" s="1"/>
  <c r="FW12" a="1"/>
  <c r="FW12" s="1"/>
  <c r="FV12" a="1"/>
  <c r="FV12" s="1"/>
  <c r="FU12" a="1"/>
  <c r="FU12" s="1"/>
  <c r="FS12"/>
  <c r="IP11" a="1"/>
  <c r="IP11" s="1"/>
  <c r="IO11" a="1"/>
  <c r="IO11" s="1"/>
  <c r="IN11" a="1"/>
  <c r="IN11" s="1"/>
  <c r="IM11" a="1"/>
  <c r="IM11" s="1"/>
  <c r="IL11" a="1"/>
  <c r="IL11" s="1"/>
  <c r="IK11" a="1"/>
  <c r="IK11" s="1"/>
  <c r="IJ11" a="1"/>
  <c r="IJ11" s="1"/>
  <c r="II11" a="1"/>
  <c r="II11" s="1"/>
  <c r="IH11" a="1"/>
  <c r="IH11" s="1"/>
  <c r="IG11" a="1"/>
  <c r="IG11" s="1"/>
  <c r="IF11" a="1"/>
  <c r="IF11" s="1"/>
  <c r="IE11" a="1"/>
  <c r="IE11" s="1"/>
  <c r="ID11" a="1"/>
  <c r="ID11" s="1"/>
  <c r="IC11" a="1"/>
  <c r="IC11" s="1"/>
  <c r="IB11" a="1"/>
  <c r="IB11" s="1"/>
  <c r="HZ11" a="1"/>
  <c r="HZ11" s="1"/>
  <c r="HY11" a="1"/>
  <c r="HY11" s="1"/>
  <c r="HX11" a="1"/>
  <c r="HX11" s="1"/>
  <c r="HW11" a="1"/>
  <c r="HW11" s="1"/>
  <c r="HV11" a="1"/>
  <c r="HV11" s="1"/>
  <c r="HU11" a="1"/>
  <c r="HU11" s="1"/>
  <c r="HT11" a="1"/>
  <c r="HT11" s="1"/>
  <c r="HS11" a="1"/>
  <c r="HS11" s="1"/>
  <c r="HR11" a="1"/>
  <c r="HR11" s="1"/>
  <c r="HQ11" a="1"/>
  <c r="HQ11" s="1"/>
  <c r="HP11" a="1"/>
  <c r="HP11" s="1"/>
  <c r="HO11" a="1"/>
  <c r="HO11" s="1"/>
  <c r="HN11" a="1"/>
  <c r="HN11" s="1"/>
  <c r="HM11" a="1"/>
  <c r="HM11" s="1"/>
  <c r="HL11" a="1"/>
  <c r="HL11" s="1"/>
  <c r="HK11" a="1"/>
  <c r="HK11" s="1"/>
  <c r="HJ11" a="1"/>
  <c r="HJ11" s="1"/>
  <c r="HI11" a="1"/>
  <c r="HI11" s="1"/>
  <c r="HH11" a="1"/>
  <c r="HH11" s="1"/>
  <c r="HG11" a="1"/>
  <c r="HG11" s="1"/>
  <c r="HF11" a="1"/>
  <c r="HF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a="1"/>
  <c r="GN11" s="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a="1"/>
  <c r="FW11" s="1"/>
  <c r="FV11" a="1"/>
  <c r="FV11" s="1"/>
  <c r="FU11" a="1"/>
  <c r="FU11" s="1"/>
  <c r="FS11"/>
  <c r="IP10" a="1"/>
  <c r="IP10" s="1"/>
  <c r="IO10" a="1"/>
  <c r="IO10" s="1"/>
  <c r="IN10" a="1"/>
  <c r="IN10" s="1"/>
  <c r="IM10" a="1"/>
  <c r="IM10" s="1"/>
  <c r="IL10" a="1"/>
  <c r="IL10" s="1"/>
  <c r="IK10" a="1"/>
  <c r="IK10" s="1"/>
  <c r="IJ10" a="1"/>
  <c r="IJ10" s="1"/>
  <c r="II10" a="1"/>
  <c r="II10" s="1"/>
  <c r="IH10" a="1"/>
  <c r="IH10" s="1"/>
  <c r="IG10" a="1"/>
  <c r="IG10" s="1"/>
  <c r="IF10" a="1"/>
  <c r="IF10" s="1"/>
  <c r="IE10" a="1"/>
  <c r="IE10" s="1"/>
  <c r="ID10" a="1"/>
  <c r="ID10" s="1"/>
  <c r="IC10" a="1"/>
  <c r="IC10" s="1"/>
  <c r="IB10" a="1"/>
  <c r="IB10" s="1"/>
  <c r="HZ10" a="1"/>
  <c r="HZ10" s="1"/>
  <c r="HY10" a="1"/>
  <c r="HY10" s="1"/>
  <c r="HX10" a="1"/>
  <c r="HX10" s="1"/>
  <c r="HW10" a="1"/>
  <c r="HW10" s="1"/>
  <c r="HV10" a="1"/>
  <c r="HV10" s="1"/>
  <c r="HU10" a="1"/>
  <c r="HU10" s="1"/>
  <c r="HT10" a="1"/>
  <c r="HT10" s="1"/>
  <c r="HS10" a="1"/>
  <c r="HS10" s="1"/>
  <c r="HR10" a="1"/>
  <c r="HR10" s="1"/>
  <c r="HQ10" a="1"/>
  <c r="HQ10" s="1"/>
  <c r="HP10" a="1"/>
  <c r="HP10" s="1"/>
  <c r="HO10" a="1"/>
  <c r="HO10" s="1"/>
  <c r="HN10" a="1"/>
  <c r="HN10" s="1"/>
  <c r="HM10" a="1"/>
  <c r="HM10" s="1"/>
  <c r="HL10" a="1"/>
  <c r="HL10" s="1"/>
  <c r="HK10" a="1"/>
  <c r="HK10" s="1"/>
  <c r="HJ10" a="1"/>
  <c r="HJ10" s="1"/>
  <c r="HI10" a="1"/>
  <c r="HI10" s="1"/>
  <c r="HH10" a="1"/>
  <c r="HH10" s="1"/>
  <c r="HG10" a="1"/>
  <c r="HG10" s="1"/>
  <c r="HF10" a="1"/>
  <c r="HF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a="1"/>
  <c r="GN10" s="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O9" a="1"/>
  <c r="IO9" s="1"/>
  <c r="IN9" a="1"/>
  <c r="IN9" s="1"/>
  <c r="IM9" a="1"/>
  <c r="IM9" s="1"/>
  <c r="IL9" a="1"/>
  <c r="IL9" s="1"/>
  <c r="IK9" a="1"/>
  <c r="IK9" s="1"/>
  <c r="IJ9" a="1"/>
  <c r="IJ9" s="1"/>
  <c r="II9" a="1"/>
  <c r="II9" s="1"/>
  <c r="IH9" a="1"/>
  <c r="IH9" s="1"/>
  <c r="IG9" a="1"/>
  <c r="IG9" s="1"/>
  <c r="IF9" a="1"/>
  <c r="IF9" s="1"/>
  <c r="IE9" a="1"/>
  <c r="IE9" s="1"/>
  <c r="ID9" a="1"/>
  <c r="ID9" s="1"/>
  <c r="IC9" a="1"/>
  <c r="IC9" s="1"/>
  <c r="IB9" a="1"/>
  <c r="IB9" s="1"/>
  <c r="HZ9" a="1"/>
  <c r="HZ9" s="1"/>
  <c r="HY9" a="1"/>
  <c r="HY9" s="1"/>
  <c r="HX9" a="1"/>
  <c r="HX9" s="1"/>
  <c r="HW9" a="1"/>
  <c r="HW9" s="1"/>
  <c r="HV9" a="1"/>
  <c r="HV9" s="1"/>
  <c r="HU9" a="1"/>
  <c r="HU9" s="1"/>
  <c r="HT9" a="1"/>
  <c r="HT9" s="1"/>
  <c r="HS9" a="1"/>
  <c r="HS9" s="1"/>
  <c r="HR9" a="1"/>
  <c r="HR9" s="1"/>
  <c r="HQ9" a="1"/>
  <c r="HQ9" s="1"/>
  <c r="HP9" a="1"/>
  <c r="HP9" s="1"/>
  <c r="HO9" a="1"/>
  <c r="HO9" s="1"/>
  <c r="HN9" a="1"/>
  <c r="HN9" s="1"/>
  <c r="HM9" a="1"/>
  <c r="HM9" s="1"/>
  <c r="HL9" a="1"/>
  <c r="HL9" s="1"/>
  <c r="HK9" a="1"/>
  <c r="HK9" s="1"/>
  <c r="HJ9" a="1"/>
  <c r="HJ9" s="1"/>
  <c r="HI9" a="1"/>
  <c r="HI9" s="1"/>
  <c r="HH9" a="1"/>
  <c r="HH9" s="1"/>
  <c r="HG9" a="1"/>
  <c r="HG9" s="1"/>
  <c r="HF9" a="1"/>
  <c r="HF9" s="1"/>
  <c r="HE9" a="1"/>
  <c r="HE9" s="1"/>
  <c r="HD9" a="1"/>
  <c r="HD9" s="1"/>
  <c r="HC9" a="1"/>
  <c r="HC9" s="1"/>
  <c r="HB9" a="1"/>
  <c r="HB9" s="1"/>
  <c r="HA9" a="1"/>
  <c r="HA9" s="1"/>
  <c r="GZ9" a="1"/>
  <c r="GZ9" s="1"/>
  <c r="GY9" a="1"/>
  <c r="GY9" s="1"/>
  <c r="GX9" a="1"/>
  <c r="GX9" s="1"/>
  <c r="GW9" a="1"/>
  <c r="GW9" s="1"/>
  <c r="GV9" a="1"/>
  <c r="GV9" s="1"/>
  <c r="GU9" a="1"/>
  <c r="GU9" s="1"/>
  <c r="GT9" a="1"/>
  <c r="GT9" s="1"/>
  <c r="GS9" a="1"/>
  <c r="GS9" s="1"/>
  <c r="GR9" a="1"/>
  <c r="GR9" s="1"/>
  <c r="GQ9" a="1"/>
  <c r="GQ9" s="1"/>
  <c r="GP9" a="1"/>
  <c r="GP9" s="1"/>
  <c r="GO9" a="1"/>
  <c r="GO9" s="1"/>
  <c r="GN9" a="1"/>
  <c r="GN9" s="1"/>
  <c r="GM9" a="1"/>
  <c r="GM9" s="1"/>
  <c r="GL9" a="1"/>
  <c r="GL9" s="1"/>
  <c r="GK9" a="1"/>
  <c r="GK9" s="1"/>
  <c r="GJ9" a="1"/>
  <c r="GJ9" s="1"/>
  <c r="GI9" a="1"/>
  <c r="GI9" s="1"/>
  <c r="GH9" a="1"/>
  <c r="GH9" s="1"/>
  <c r="GG9" a="1"/>
  <c r="GG9" s="1"/>
  <c r="GF9" a="1"/>
  <c r="GF9" s="1"/>
  <c r="GE9" a="1"/>
  <c r="GE9" s="1"/>
  <c r="GD9" a="1"/>
  <c r="GD9" s="1"/>
  <c r="GC9" a="1"/>
  <c r="GC9" s="1"/>
  <c r="GB9"/>
  <c r="GA9"/>
  <c r="FZ9" a="1"/>
  <c r="FZ9" s="1"/>
  <c r="FY9" a="1"/>
  <c r="FY9" s="1"/>
  <c r="FX9" a="1"/>
  <c r="FX9" s="1"/>
  <c r="FW9" a="1"/>
  <c r="FW9" s="1"/>
  <c r="FV9" a="1"/>
  <c r="FV9" s="1"/>
  <c r="FU9" a="1"/>
  <c r="FU9" s="1"/>
  <c r="FS9"/>
  <c r="IP8" a="1"/>
  <c r="IP8" s="1"/>
  <c r="IO8" a="1"/>
  <c r="IO8" s="1"/>
  <c r="IN8" a="1"/>
  <c r="IN8" s="1"/>
  <c r="IM8" a="1"/>
  <c r="IM8" s="1"/>
  <c r="IL8" a="1"/>
  <c r="IL8" s="1"/>
  <c r="IK8" a="1"/>
  <c r="IK8" s="1"/>
  <c r="IJ8" a="1"/>
  <c r="IJ8" s="1"/>
  <c r="II8" a="1"/>
  <c r="II8" s="1"/>
  <c r="IH8" a="1"/>
  <c r="IH8" s="1"/>
  <c r="IG8" a="1"/>
  <c r="IG8" s="1"/>
  <c r="IF8" a="1"/>
  <c r="IF8" s="1"/>
  <c r="IE8" a="1"/>
  <c r="IE8" s="1"/>
  <c r="ID8" a="1"/>
  <c r="ID8" s="1"/>
  <c r="IC8" a="1"/>
  <c r="IC8" s="1"/>
  <c r="IB8" a="1"/>
  <c r="IB8" s="1"/>
  <c r="HZ8" a="1"/>
  <c r="HZ8" s="1"/>
  <c r="HY8" a="1"/>
  <c r="HY8" s="1"/>
  <c r="HX8" a="1"/>
  <c r="HX8" s="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C4"/>
  <c r="FQ46" l="1" a="1"/>
  <c r="FQ46" s="1"/>
  <c r="FQ16" a="1"/>
  <c r="FQ16" s="1"/>
  <c r="FR19"/>
  <c r="FQ20" a="1"/>
  <c r="FQ20" s="1"/>
  <c r="FR8"/>
  <c r="FQ8" a="1"/>
  <c r="FQ8" s="1"/>
  <c r="FQ10" a="1"/>
  <c r="FQ10" s="1"/>
  <c r="FR10"/>
  <c r="FR12"/>
  <c r="FQ12" a="1"/>
  <c r="FQ12" s="1"/>
  <c r="FQ15" a="1"/>
  <c r="FQ15" s="1"/>
  <c r="FR16"/>
  <c r="FQ17" a="1"/>
  <c r="FQ17" s="1"/>
  <c r="FR20"/>
  <c r="FR13"/>
  <c r="FQ13" a="1"/>
  <c r="FQ13" s="1"/>
  <c r="FR15"/>
  <c r="FR17"/>
  <c r="FQ18" a="1"/>
  <c r="FQ18" s="1"/>
  <c r="FQ7" a="1"/>
  <c r="FQ7" s="1"/>
  <c r="FR7"/>
  <c r="FQ9" a="1"/>
  <c r="FQ9" s="1"/>
  <c r="FR9"/>
  <c r="FR11"/>
  <c r="FQ11" a="1"/>
  <c r="FQ11" s="1"/>
  <c r="FQ35" a="1"/>
  <c r="FQ35" s="1"/>
  <c r="FR35"/>
  <c r="FQ39" a="1"/>
  <c r="FQ39" s="1"/>
  <c r="FR39"/>
  <c r="FQ21" a="1"/>
  <c r="FQ21" s="1"/>
  <c r="FR24"/>
  <c r="FR28"/>
  <c r="FR29"/>
  <c r="FR30"/>
  <c r="FR31"/>
  <c r="FQ32" a="1"/>
  <c r="FQ32" s="1"/>
  <c r="FR32"/>
  <c r="FQ36" a="1"/>
  <c r="FQ36" s="1"/>
  <c r="FR36"/>
  <c r="FQ40" a="1"/>
  <c r="FQ40" s="1"/>
  <c r="FR40"/>
  <c r="FQ42" a="1"/>
  <c r="FQ42" s="1"/>
  <c r="FQ33" a="1"/>
  <c r="FQ33" s="1"/>
  <c r="FR33"/>
  <c r="FQ37" a="1"/>
  <c r="FQ37" s="1"/>
  <c r="FR37"/>
  <c r="FQ41" a="1"/>
  <c r="FQ41" s="1"/>
  <c r="FR41"/>
  <c r="FQ22" a="1"/>
  <c r="FQ22" s="1"/>
  <c r="FQ34" a="1"/>
  <c r="FQ34" s="1"/>
  <c r="FR34"/>
  <c r="FQ38" a="1"/>
  <c r="FQ38" s="1"/>
  <c r="FR38"/>
  <c r="FQ44" a="1"/>
  <c r="FQ44" s="1"/>
  <c r="FR43"/>
  <c r="FR45"/>
  <c r="FQ23" a="1"/>
  <c r="FQ23" s="1"/>
  <c r="FQ24" a="1"/>
  <c r="FQ24" s="1"/>
  <c r="FQ25" a="1"/>
  <c r="FQ25" s="1"/>
  <c r="FQ26" a="1"/>
  <c r="FQ26" s="1"/>
  <c r="FQ27" a="1"/>
  <c r="FQ27" s="1"/>
  <c r="FQ28" a="1"/>
  <c r="FQ28" s="1"/>
  <c r="FR42"/>
  <c r="FR44"/>
  <c r="FR46"/>
  <c r="FQ47" a="1"/>
  <c r="FQ47" s="1"/>
  <c r="FR48"/>
  <c r="FQ49" a="1"/>
  <c r="FQ49" s="1"/>
  <c r="FR49"/>
</calcChain>
</file>

<file path=xl/sharedStrings.xml><?xml version="1.0" encoding="utf-8"?>
<sst xmlns="http://schemas.openxmlformats.org/spreadsheetml/2006/main" count="1373" uniqueCount="431">
  <si>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</si>
  <si>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</si>
  <si>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</si>
  <si>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</si>
  <si>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</si>
  <si>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</si>
  <si>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</si>
  <si>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</si>
  <si>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</si>
  <si>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</si>
  <si>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</si>
  <si>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</si>
  <si>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</si>
  <si>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</si>
  <si>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</si>
  <si>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</si>
  <si>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</si>
  <si>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</si>
  <si>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</si>
  <si>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</si>
  <si>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</si>
  <si>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</si>
  <si>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</si>
  <si>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</si>
  <si>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</si>
  <si>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</si>
  <si>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</si>
  <si>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</si>
  <si>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</si>
  <si>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</si>
  <si>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</si>
  <si>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</si>
  <si>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</si>
  <si>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</si>
  <si>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</si>
  <si>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</si>
  <si>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</si>
  <si>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</si>
  <si>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</si>
  <si>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</si>
  <si>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</si>
  <si>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</si>
  <si>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</si>
  <si>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</si>
  <si>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</si>
  <si>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</si>
  <si>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</si>
  <si>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</si>
  <si>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</si>
  <si>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</si>
  <si>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</si>
  <si>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</si>
  <si>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</si>
  <si>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</si>
  <si>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</si>
  <si>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</si>
  <si>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</si>
  <si>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</si>
  <si>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</si>
  <si>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</si>
  <si>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</si>
  <si>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</si>
  <si>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</si>
  <si>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</si>
  <si>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</si>
  <si>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</si>
  <si>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</si>
  <si>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</si>
  <si>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</si>
  <si>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</si>
  <si>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</si>
  <si>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</si>
  <si>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</si>
  <si>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</si>
  <si>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</si>
  <si>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</si>
  <si>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</si>
  <si>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</si>
  <si>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</si>
  <si>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</si>
  <si>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</si>
  <si>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</si>
  <si>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</si>
  <si>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</si>
  <si>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</si>
  <si>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</si>
  <si>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</si>
  <si>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</si>
  <si>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</si>
  <si>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</si>
  <si>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</si>
  <si>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</si>
  <si>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</si>
  <si>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</si>
  <si>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</si>
  <si>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</si>
  <si>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</si>
  <si>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</si>
  <si>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</si>
  <si>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</si>
  <si>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</si>
  <si>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</si>
  <si>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</si>
  <si>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</si>
  <si>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</si>
  <si>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</si>
  <si>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</si>
  <si>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</si>
  <si>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</si>
  <si>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</si>
  <si>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</si>
  <si>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</si>
  <si>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</si>
  <si>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</si>
  <si>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</si>
  <si>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</si>
  <si>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</si>
  <si>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</si>
  <si>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</si>
  <si>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</si>
  <si>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</si>
  <si>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</si>
  <si>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</si>
  <si>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</si>
  <si>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</si>
  <si>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</si>
  <si>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</si>
  <si>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</si>
  <si>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</si>
  <si>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</si>
  <si>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</si>
  <si>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</si>
  <si>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</si>
  <si>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</si>
  <si>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</si>
  <si>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</si>
  <si>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</si>
  <si>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</si>
  <si>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</si>
  <si>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</si>
  <si>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</si>
  <si>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</si>
  <si>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</si>
  <si>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</si>
  <si>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</si>
  <si>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</si>
  <si>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</si>
  <si>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</si>
  <si>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</si>
  <si>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</si>
  <si>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</si>
  <si>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</si>
  <si>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</si>
  <si>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</si>
  <si>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</si>
  <si>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</si>
  <si>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</si>
  <si>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</si>
  <si>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</si>
  <si>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</si>
  <si>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</si>
  <si>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</si>
  <si>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</si>
  <si>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</si>
  <si>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</si>
  <si>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</si>
  <si>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</si>
  <si>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</si>
  <si>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</si>
  <si>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</si>
  <si>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</si>
  <si>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</si>
  <si>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</si>
  <si>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</si>
  <si>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</si>
  <si>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</si>
  <si>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</si>
  <si>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</si>
  <si>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</si>
  <si>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</si>
  <si>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</si>
  <si>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</si>
  <si>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</si>
  <si>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</si>
  <si>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</si>
  <si>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</si>
  <si>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</si>
  <si>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</si>
  <si>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</si>
  <si>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</si>
  <si>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</si>
  <si>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</si>
  <si>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</si>
  <si>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</si>
  <si>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</si>
  <si>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</si>
  <si>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</si>
  <si>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</si>
  <si>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</si>
  <si>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</si>
  <si>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</si>
  <si>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</si>
  <si>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</si>
  <si>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</si>
  <si>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</si>
  <si>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</si>
  <si>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</si>
  <si>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</si>
  <si>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</si>
  <si>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</si>
  <si>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</si>
  <si>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</si>
  <si>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</si>
  <si>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</si>
  <si>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</si>
  <si>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</si>
  <si>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</si>
  <si>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</si>
  <si>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</si>
  <si>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</si>
  <si>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</si>
  <si>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</si>
  <si>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</si>
  <si>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</si>
  <si>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</si>
  <si>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</si>
  <si>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</si>
  <si>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</si>
  <si>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</si>
  <si>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</si>
  <si>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</si>
  <si>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</si>
  <si>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</si>
  <si>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</si>
  <si>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</si>
  <si>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</si>
  <si>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</si>
  <si>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</si>
  <si>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</si>
  <si>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</si>
  <si>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</si>
  <si>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</si>
  <si>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</si>
  <si>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</si>
  <si>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</si>
  <si>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</si>
  <si>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 xml:space="preserve">Bucharest Dispute resolution </t>
  </si>
  <si>
    <t xml:space="preserve">Amgen </t>
  </si>
  <si>
    <t>yes</t>
  </si>
  <si>
    <t>A leader in biotechnology</t>
  </si>
  <si>
    <t>Lifesciences - Medical devices</t>
  </si>
  <si>
    <t>Medical devices</t>
  </si>
  <si>
    <t>Ongoing</t>
  </si>
  <si>
    <t>on a very sensitive employment matter.</t>
  </si>
  <si>
    <t xml:space="preserve">Romania </t>
  </si>
  <si>
    <t>CEE - Bucharest (CRD)</t>
  </si>
  <si>
    <t>Sidere, Gabriel</t>
  </si>
  <si>
    <t>Andrei Popovici</t>
  </si>
  <si>
    <t xml:space="preserve"> An individual business man </t>
  </si>
  <si>
    <t>Residential</t>
  </si>
  <si>
    <t>on his criminal complaint against the public officers from the land commissions, the Mayor of one of the biggest Romanian cities and a Romanian senator, before the Anti-corruption prosecutorial office.</t>
  </si>
  <si>
    <t>This is a complicated situation since the claimed piece of land has been partly transformed into a residential area and local authorities have a direct interest in the case. The case involved fighting illegal deeds belonging to the local authorities.</t>
  </si>
  <si>
    <t>CRD_Tech Lit: Bribery/corruption/BCL</t>
  </si>
  <si>
    <t xml:space="preserve">Arcelor Mittal </t>
  </si>
  <si>
    <t xml:space="preserve">A world leader in the metal industry </t>
  </si>
  <si>
    <t>Steel / metals</t>
  </si>
  <si>
    <t>on recovering the debts from one of its partners.</t>
  </si>
  <si>
    <t>Litigation</t>
  </si>
  <si>
    <t>Bank of Cyprus</t>
  </si>
  <si>
    <t>A leading multi-jurisdictional financial institution</t>
  </si>
  <si>
    <t>FIS Banks</t>
  </si>
  <si>
    <t>Investment Bank</t>
  </si>
  <si>
    <t>Securities/Derivates Trader</t>
  </si>
  <si>
    <t>on connection with an investigation conducted by Romanian public authorities regarding the acquisition of a very substantial portfolio of shares in a significant Romanian financial institution.</t>
  </si>
  <si>
    <t>This case is one of great complexity, requiring an astute knowledge of many different aspects of the law, which will have a huge impact on not only the companies in question but on the Romanian financial and securities market.</t>
  </si>
  <si>
    <t>Investigations, M&amp;A</t>
  </si>
  <si>
    <t>Investigation - external</t>
  </si>
  <si>
    <t>CEE - Bucharest (BAIF)</t>
  </si>
  <si>
    <t xml:space="preserve">Important international financial institution </t>
  </si>
  <si>
    <t>on winning a significant market manipulation and insider trading case against the Romanian public prosecutor.</t>
  </si>
  <si>
    <t>First court decision: 4th July 2011. Appeal pending.</t>
  </si>
  <si>
    <t xml:space="preserve">Two senior officers of an international financial institution </t>
  </si>
  <si>
    <t>Financial Institutions</t>
  </si>
  <si>
    <t>on the criminal investigation related to the alleged market manipulation activities.</t>
  </si>
  <si>
    <t xml:space="preserve">Bilfinger Berger </t>
  </si>
  <si>
    <t>no</t>
  </si>
  <si>
    <t>Transport - Rail/Metro</t>
  </si>
  <si>
    <t>Transport-Rail/Metro</t>
  </si>
  <si>
    <t xml:space="preserve">on several court proceedings. </t>
  </si>
  <si>
    <t>ClearChannel</t>
  </si>
  <si>
    <t xml:space="preserve">A global media and entertaining company </t>
  </si>
  <si>
    <t>Technology, Media &amp; Telecoms</t>
  </si>
  <si>
    <t>Media</t>
  </si>
  <si>
    <t>Advertising/PR/Marketing</t>
  </si>
  <si>
    <t>Technology Media &amp; Telecoms</t>
  </si>
  <si>
    <t>Central/Local government sector</t>
  </si>
  <si>
    <t>on the early stages of potential ICSID investment treaty arbitrations against the Romanian state.</t>
  </si>
  <si>
    <t>Arbitration</t>
  </si>
  <si>
    <t>ICSID</t>
  </si>
  <si>
    <t>Colgate</t>
  </si>
  <si>
    <t>Consumer Products</t>
  </si>
  <si>
    <t>Health &amp; Beauty</t>
  </si>
  <si>
    <t xml:space="preserve">on a dispute between two multinational consumer products companies. </t>
  </si>
  <si>
    <t>This is one of the first cases where the Romanian court had to issue a judgment with respect to an alleged procedural abuse of one of the parties, resulting from a couple of favorable injunction orders granted by Romanian courts.</t>
  </si>
  <si>
    <t>Mediation/ADR</t>
  </si>
  <si>
    <t xml:space="preserve">Dan Mihaescu </t>
  </si>
  <si>
    <t xml:space="preserve">The General Manager of a telecommunications company </t>
  </si>
  <si>
    <t>Communications/Telecoms</t>
  </si>
  <si>
    <t>on the recovery of debts from a natural person.</t>
  </si>
  <si>
    <t>Deutsche Bank</t>
  </si>
  <si>
    <t>Infrastructure &amp; Project Finance</t>
  </si>
  <si>
    <t>Construction/Development</t>
  </si>
  <si>
    <t>Investment bank</t>
  </si>
  <si>
    <r>
      <t>on analysing its position in relation to a major investment in a real estate project, and helping it to develop a litigation strategy.</t>
    </r>
    <r>
      <rPr>
        <b/>
        <sz val="9"/>
        <color indexed="10"/>
        <rFont val="Arial"/>
        <family val="2"/>
      </rPr>
      <t xml:space="preserve"> </t>
    </r>
  </si>
  <si>
    <t>Real estate finance</t>
  </si>
  <si>
    <t>Dayes, Simon</t>
  </si>
  <si>
    <t>Enprima</t>
  </si>
  <si>
    <t>Engineering</t>
  </si>
  <si>
    <t>Technology/Software</t>
  </si>
  <si>
    <t xml:space="preserve">on an ICC arbitration relating to several contract disputes on turn-key projects in the energy sector. </t>
  </si>
  <si>
    <t>This has been a lengthy matter involving adjudication and arbitration proceedings, annulment proceedings regarding the enforcement of the (ICC tribunal) award, as well as recognition and enforcement proceedings of the award before the Romanian courts.</t>
  </si>
  <si>
    <t xml:space="preserve">Eureko </t>
  </si>
  <si>
    <t>FIS Insurance</t>
  </si>
  <si>
    <t>Insurance / Re-Insurance/Life/ General insurance</t>
  </si>
  <si>
    <t>Pensions</t>
  </si>
  <si>
    <t>Regulators</t>
  </si>
  <si>
    <t xml:space="preserve">on the first merger to occur on the Romanian private pension funds market between two private pension funds, from drafting, negotiating and preparing the merger documents to representation before the Romanian Private Pension System Supervisory Commission. </t>
  </si>
  <si>
    <t>M&amp;A, funds, regulatory, negotiation and drafting</t>
  </si>
  <si>
    <t>CEE - Bucharest (Corporate)</t>
  </si>
  <si>
    <t>Popescu, Horea</t>
  </si>
  <si>
    <t>Eureko BV</t>
  </si>
  <si>
    <t xml:space="preserve">A major European insurance and pensions company </t>
  </si>
  <si>
    <t>on a litigation challenging the result of a cartel investigation by the Competition Counsel into the private pensions market.</t>
  </si>
  <si>
    <t>Funds, pensions</t>
  </si>
  <si>
    <t>Evren Construction</t>
  </si>
  <si>
    <t>A major construction company</t>
  </si>
  <si>
    <t>Real Estate &amp; Construction</t>
  </si>
  <si>
    <t xml:space="preserve">on a successful settlement of a large and complex construction dispute relating to a real estate project affected by the financial crisis. </t>
  </si>
  <si>
    <t>Advice throughout the negotiation of a settlement agreement to close the dispute and all other matters related to the construction agreement (including the enforcement of the letters of guarantee issued for the performance of the contract)</t>
  </si>
  <si>
    <t xml:space="preserve">GE Money </t>
  </si>
  <si>
    <t xml:space="preserve">A leading consumer finance company </t>
  </si>
  <si>
    <t>FIS Other (consumer finance)</t>
  </si>
  <si>
    <t>Consumer finance</t>
  </si>
  <si>
    <t>on a potentially significant and sensitive shareholder dispute.</t>
  </si>
  <si>
    <t>Shareholder disputes</t>
  </si>
  <si>
    <t xml:space="preserve">General Motors </t>
  </si>
  <si>
    <t>Automotive</t>
  </si>
  <si>
    <t>on the recovery of debts from one of its biggest distributors in Romania.</t>
  </si>
  <si>
    <t>Gort Falcon Limited</t>
  </si>
  <si>
    <t>on the recovery of debts from its partner.</t>
  </si>
  <si>
    <t xml:space="preserve">Hoselmann Stahl </t>
  </si>
  <si>
    <t>on two insolvency cases.</t>
  </si>
  <si>
    <t>Insolvency</t>
  </si>
  <si>
    <t xml:space="preserve">Hypo Alpe Adria Bank </t>
  </si>
  <si>
    <t>A major international bank</t>
  </si>
  <si>
    <t>on the recovery of loans disbursed to Romanian SPVs, including court claims, enforcement and insolvency proceedings</t>
  </si>
  <si>
    <t xml:space="preserve">Iberdrola Renewables </t>
  </si>
  <si>
    <t>An international energy leader</t>
  </si>
  <si>
    <t>Energy &amp; Utilities</t>
  </si>
  <si>
    <t>Energy / utilities</t>
  </si>
  <si>
    <t xml:space="preserve">on several corporate disputes related to a major investment in the energy sector. </t>
  </si>
  <si>
    <t>Project development</t>
  </si>
  <si>
    <t>Fitzpatrick, John</t>
  </si>
  <si>
    <t xml:space="preserve">Johnson &amp; Johnson </t>
  </si>
  <si>
    <t>Lifesciences - Pharma</t>
  </si>
  <si>
    <t>on the recovery of debt from one of the biggest pharma distribution companies in Romania, including in insolvency proceedings.</t>
  </si>
  <si>
    <t>Joseph Calleja</t>
  </si>
  <si>
    <t xml:space="preserve">An international entertainment personality </t>
  </si>
  <si>
    <t>on the settlement of an international divorce.</t>
  </si>
  <si>
    <t>JVH Gaming Products Ltd</t>
  </si>
  <si>
    <t>Lotteries</t>
  </si>
  <si>
    <t>, a major European producer of gaming machines, on two insolvency cases.</t>
  </si>
  <si>
    <t xml:space="preserve">Lafarge Romania </t>
  </si>
  <si>
    <t xml:space="preserve">A world leader in building materials </t>
  </si>
  <si>
    <t xml:space="preserve">Meiller </t>
  </si>
  <si>
    <t>on the recovery of debts from its Romanian distributor.</t>
  </si>
  <si>
    <t>Mezzanine Management GmbH</t>
  </si>
  <si>
    <t>FIS Other (private equity)</t>
  </si>
  <si>
    <t>Investment Management</t>
  </si>
  <si>
    <t>Waste</t>
  </si>
  <si>
    <t>on the context of a € 50 million international investment arbitration claim (ICSID) against the Government of Bulgaria arising out of the termination of concession agreements in the waste management sector.</t>
  </si>
  <si>
    <t xml:space="preserve">Bulgaria </t>
  </si>
  <si>
    <t>Nestle Romania SRL</t>
  </si>
  <si>
    <t>The general manager of the Romanian subsidiary of a major consumer products company</t>
  </si>
  <si>
    <t>Food / drink</t>
  </si>
  <si>
    <t>during the police investigation and court proceedings.</t>
  </si>
  <si>
    <t>Nestlé Romania SRL</t>
  </si>
  <si>
    <t xml:space="preserve">on arbitration relating to a commercial contract dispute and various related litigation matters and mediation proceedings. </t>
  </si>
  <si>
    <t>In October 2009 one complex matter came to a ground-breaking conclusion when it was settled in the first ever international mediation in Romania under the auspices of The Centre for Effective Dispute Resolution (CEDR)</t>
  </si>
  <si>
    <t xml:space="preserve">Nestle Romania SRL </t>
  </si>
  <si>
    <t>on several tax litigation cases in Romania, involving excise duties.</t>
  </si>
  <si>
    <t>Tax</t>
  </si>
  <si>
    <t>NNG</t>
  </si>
  <si>
    <t>, a major European satellite navigation software producer, on an insolvency case.</t>
  </si>
  <si>
    <t>CORPORATE: M&amp;A</t>
  </si>
  <si>
    <t xml:space="preserve">Ove Arup &amp; Partners International Ltd Londra-Sucursala Bucuresti </t>
  </si>
  <si>
    <t>Professional services</t>
  </si>
  <si>
    <t xml:space="preserve">, an independent firm of designers, planners, engineers, consultants and technical specialists, in various labour litigation cases related to redundancy proceedings. </t>
  </si>
  <si>
    <t xml:space="preserve">Punct Advertising </t>
  </si>
  <si>
    <t xml:space="preserve">A Romanian advertising company </t>
  </si>
  <si>
    <t>on the recovery of debts from one of its clients.</t>
  </si>
  <si>
    <t>Rabobank</t>
  </si>
  <si>
    <t>An AAA rated international bank</t>
  </si>
  <si>
    <t>on an insolvency case, amounting to over  €100 million.</t>
  </si>
  <si>
    <t xml:space="preserve">Realitatea Media Group </t>
  </si>
  <si>
    <t>A major media group in Romania</t>
  </si>
  <si>
    <t xml:space="preserve">Reemtsma Cigaretten Fabriken </t>
  </si>
  <si>
    <t>Tobacco</t>
  </si>
  <si>
    <t>on court proceedings regarding the recovery of debts from its Romanian distributor (including enforcement and insolvency proceedings).</t>
  </si>
  <si>
    <t>Strabag</t>
  </si>
  <si>
    <t>One of Europe’s leading construction groups</t>
  </si>
  <si>
    <t xml:space="preserve">on a multimillion euro legal dispute with a public local authority related to public works </t>
  </si>
  <si>
    <t xml:space="preserve">on an important and very large dispute over a residential development in Bucharest. </t>
  </si>
  <si>
    <t>Strabag AG</t>
  </si>
  <si>
    <t>Real Estate &amp; construction</t>
  </si>
  <si>
    <t>on a complex construction dispute involving court litigation regarding a significant multimillion euro residential development project affected by the financial crisis.</t>
  </si>
  <si>
    <t>The Romanian State</t>
  </si>
  <si>
    <t xml:space="preserve">Central/Local government sector </t>
  </si>
  <si>
    <t xml:space="preserve">on a US$147 million investment treaty arbitration dispute before the International Centre for Settlement of Investment Disputes (ICSID). </t>
  </si>
  <si>
    <t>This case is one of the most complex investment treaty disputes involving Romania.</t>
  </si>
  <si>
    <t>The syndicate of international lenders led by EFG Eurobank</t>
  </si>
  <si>
    <t>A syndicate of international lenders led by an European banking group</t>
  </si>
  <si>
    <t>on contentious work arising from the debt restructuring of a large retail development in Bucharest.</t>
  </si>
  <si>
    <t>Retail, restructuring</t>
  </si>
  <si>
    <t xml:space="preserve">Vinci </t>
  </si>
  <si>
    <t>The winning consortium of the motorway Comarnic-Brasov</t>
  </si>
  <si>
    <t>on the litigation regarding the challenge of the tender by another participant to the tender process.</t>
  </si>
  <si>
    <t>CRD_Competition: Antitrust</t>
  </si>
  <si>
    <t xml:space="preserve">Volksbank </t>
  </si>
  <si>
    <t>An international financial institution</t>
  </si>
  <si>
    <t>on a criminal investigation of the National Anti-Corruption department regarding alleged corrupt practices of senior officers related to loan approval proceedings.</t>
  </si>
</sst>
</file>

<file path=xl/styles.xml><?xml version="1.0" encoding="utf-8"?>
<styleSheet xmlns="http://schemas.openxmlformats.org/spreadsheetml/2006/main">
  <fonts count="8">
    <font>
      <sz val="11"/>
      <color theme="1"/>
      <name val="Calibri"/>
      <family val="2"/>
      <scheme val="minor"/>
    </font>
    <font>
      <sz val="11"/>
      <color theme="1"/>
      <name val="Calibri"/>
      <family val="2"/>
      <scheme val="minor"/>
    </font>
    <font>
      <sz val="10"/>
      <name val="Arial"/>
    </font>
    <font>
      <sz val="10"/>
      <name val="Arial"/>
      <family val="2"/>
    </font>
    <font>
      <b/>
      <sz val="10"/>
      <name val="Arial"/>
      <family val="2"/>
    </font>
    <font>
      <sz val="7"/>
      <name val="Arial"/>
      <family val="2"/>
    </font>
    <font>
      <b/>
      <sz val="9"/>
      <color indexed="10"/>
      <name val="Arial"/>
      <family val="2"/>
    </font>
    <font>
      <sz val="11"/>
      <color indexed="8"/>
      <name val="Calibri"/>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3" fillId="0" borderId="0"/>
    <xf numFmtId="0" fontId="7" fillId="0" borderId="0"/>
    <xf numFmtId="0" fontId="3" fillId="0" borderId="0"/>
    <xf numFmtId="0" fontId="3" fillId="0" borderId="0"/>
    <xf numFmtId="0" fontId="3" fillId="0" borderId="0"/>
    <xf numFmtId="0" fontId="1" fillId="0" borderId="0"/>
  </cellStyleXfs>
  <cellXfs count="45">
    <xf numFmtId="0" fontId="0" fillId="0" borderId="0" xfId="0"/>
    <xf numFmtId="0" fontId="3" fillId="0" borderId="0" xfId="1" applyFont="1" applyAlignment="1">
      <alignment wrapText="1"/>
    </xf>
    <xf numFmtId="0" fontId="3" fillId="0" borderId="0" xfId="1" applyFont="1" applyAlignment="1">
      <alignment horizontal="center" wrapText="1"/>
    </xf>
    <xf numFmtId="0" fontId="3" fillId="0" borderId="1" xfId="1" applyFont="1" applyBorder="1" applyAlignment="1">
      <alignment wrapText="1"/>
    </xf>
    <xf numFmtId="0" fontId="4" fillId="2" borderId="1" xfId="2" applyFont="1" applyFill="1" applyBorder="1" applyAlignment="1">
      <alignment horizontal="center" wrapText="1"/>
    </xf>
    <xf numFmtId="0" fontId="4" fillId="3" borderId="1" xfId="2" applyFont="1" applyFill="1" applyBorder="1" applyAlignment="1">
      <alignment horizontal="center" wrapText="1"/>
    </xf>
    <xf numFmtId="0" fontId="4" fillId="4" borderId="1" xfId="2" applyFont="1" applyFill="1" applyBorder="1" applyAlignment="1">
      <alignment horizontal="center" wrapText="1"/>
    </xf>
    <xf numFmtId="0" fontId="4" fillId="5" borderId="1" xfId="2" applyFont="1" applyFill="1" applyBorder="1" applyAlignment="1">
      <alignment horizontal="center" wrapText="1"/>
    </xf>
    <xf numFmtId="0" fontId="4" fillId="5" borderId="1" xfId="2" applyFont="1" applyFill="1" applyBorder="1" applyAlignment="1">
      <alignment wrapText="1"/>
    </xf>
    <xf numFmtId="0" fontId="4" fillId="6" borderId="1" xfId="2" applyFont="1" applyFill="1" applyBorder="1" applyAlignment="1">
      <alignment horizontal="center" wrapText="1"/>
    </xf>
    <xf numFmtId="0" fontId="4" fillId="7" borderId="1" xfId="2" applyFont="1" applyFill="1" applyBorder="1" applyAlignment="1">
      <alignment horizontal="center" wrapText="1"/>
    </xf>
    <xf numFmtId="0" fontId="4" fillId="8" borderId="1" xfId="2" applyFont="1" applyFill="1" applyBorder="1" applyAlignment="1">
      <alignment horizontal="center" wrapText="1"/>
    </xf>
    <xf numFmtId="0" fontId="4" fillId="9" borderId="1" xfId="2" applyFont="1" applyFill="1" applyBorder="1" applyAlignment="1">
      <alignment horizontal="center" wrapText="1"/>
    </xf>
    <xf numFmtId="0" fontId="4" fillId="10" borderId="1" xfId="2" applyFont="1" applyFill="1" applyBorder="1" applyAlignment="1">
      <alignment wrapText="1"/>
    </xf>
    <xf numFmtId="0" fontId="4" fillId="10" borderId="2" xfId="2" applyFont="1" applyFill="1" applyBorder="1" applyAlignment="1">
      <alignment wrapText="1"/>
    </xf>
    <xf numFmtId="0" fontId="3" fillId="0" borderId="2" xfId="1" applyFont="1" applyBorder="1" applyAlignment="1">
      <alignment wrapText="1"/>
    </xf>
    <xf numFmtId="0" fontId="4" fillId="11" borderId="1" xfId="2" applyFont="1" applyFill="1" applyBorder="1"/>
    <xf numFmtId="0" fontId="4" fillId="11" borderId="1" xfId="2" applyFont="1" applyFill="1" applyBorder="1" applyAlignment="1">
      <alignment wrapText="1"/>
    </xf>
    <xf numFmtId="0" fontId="4" fillId="11" borderId="1" xfId="2" applyFont="1" applyFill="1" applyBorder="1" applyAlignment="1">
      <alignment horizontal="center"/>
    </xf>
    <xf numFmtId="0" fontId="4" fillId="2" borderId="1" xfId="2" applyFont="1" applyFill="1" applyBorder="1" applyAlignment="1">
      <alignment wrapText="1"/>
    </xf>
    <xf numFmtId="0" fontId="4" fillId="3" borderId="1" xfId="2" applyFont="1" applyFill="1" applyBorder="1" applyAlignment="1">
      <alignment wrapText="1"/>
    </xf>
    <xf numFmtId="0" fontId="4" fillId="4" borderId="1" xfId="2" applyFont="1" applyFill="1" applyBorder="1" applyAlignment="1">
      <alignment wrapText="1"/>
    </xf>
    <xf numFmtId="0" fontId="4" fillId="6" borderId="1" xfId="2" applyFont="1" applyFill="1" applyBorder="1" applyAlignment="1">
      <alignment wrapText="1"/>
    </xf>
    <xf numFmtId="0" fontId="4" fillId="7" borderId="1" xfId="2" applyFont="1" applyFill="1" applyBorder="1" applyAlignment="1">
      <alignment wrapText="1"/>
    </xf>
    <xf numFmtId="0" fontId="4" fillId="8" borderId="1" xfId="2" applyFont="1" applyFill="1" applyBorder="1" applyAlignment="1">
      <alignment wrapText="1"/>
    </xf>
    <xf numFmtId="0" fontId="4" fillId="9" borderId="1" xfId="2" applyFont="1" applyFill="1" applyBorder="1" applyAlignment="1">
      <alignment wrapText="1"/>
    </xf>
    <xf numFmtId="0" fontId="4" fillId="3" borderId="1" xfId="1" applyFont="1" applyFill="1" applyBorder="1" applyAlignment="1">
      <alignment textRotation="90" wrapText="1"/>
    </xf>
    <xf numFmtId="0" fontId="4" fillId="6" borderId="1" xfId="1" applyFont="1" applyFill="1" applyBorder="1" applyAlignment="1">
      <alignment textRotation="90" wrapText="1"/>
    </xf>
    <xf numFmtId="0" fontId="4" fillId="10" borderId="1" xfId="1" applyFont="1" applyFill="1" applyBorder="1" applyAlignment="1">
      <alignment textRotation="90" wrapText="1"/>
    </xf>
    <xf numFmtId="0" fontId="4" fillId="3" borderId="2" xfId="1" applyFont="1" applyFill="1" applyBorder="1" applyAlignment="1">
      <alignment textRotation="90" wrapText="1"/>
    </xf>
    <xf numFmtId="0" fontId="4" fillId="3" borderId="3" xfId="1" applyFont="1" applyFill="1" applyBorder="1" applyAlignment="1">
      <alignment textRotation="90" wrapText="1"/>
    </xf>
    <xf numFmtId="0" fontId="4" fillId="3" borderId="4" xfId="1" applyFont="1" applyFill="1" applyBorder="1" applyAlignment="1">
      <alignment textRotation="90" wrapText="1"/>
    </xf>
    <xf numFmtId="0" fontId="4" fillId="3" borderId="5" xfId="1" applyFont="1" applyFill="1" applyBorder="1" applyAlignment="1">
      <alignment textRotation="90" wrapText="1"/>
    </xf>
    <xf numFmtId="0" fontId="4" fillId="3" borderId="6" xfId="1" applyFont="1" applyFill="1" applyBorder="1" applyAlignment="1">
      <alignment textRotation="90" wrapText="1"/>
    </xf>
    <xf numFmtId="0" fontId="3" fillId="0" borderId="1" xfId="1" applyFont="1" applyFill="1" applyBorder="1" applyAlignment="1">
      <alignment wrapText="1"/>
    </xf>
    <xf numFmtId="0" fontId="4" fillId="0" borderId="1" xfId="1" applyFont="1" applyFill="1" applyBorder="1" applyAlignment="1">
      <alignment wrapText="1"/>
    </xf>
    <xf numFmtId="0" fontId="3" fillId="10" borderId="1" xfId="1" applyFont="1" applyFill="1" applyBorder="1" applyAlignment="1">
      <alignment wrapText="1"/>
    </xf>
    <xf numFmtId="14" fontId="3" fillId="0" borderId="1" xfId="1" applyNumberFormat="1" applyFont="1" applyFill="1" applyBorder="1" applyAlignment="1">
      <alignment wrapText="1"/>
    </xf>
    <xf numFmtId="0" fontId="5" fillId="0" borderId="1" xfId="1" applyFont="1" applyFill="1" applyBorder="1" applyAlignment="1">
      <alignment wrapText="1"/>
    </xf>
    <xf numFmtId="0" fontId="3" fillId="0" borderId="1" xfId="1" applyFont="1" applyBorder="1" applyAlignment="1">
      <alignment horizontal="left" wrapText="1"/>
    </xf>
    <xf numFmtId="3" fontId="3" fillId="0" borderId="1" xfId="1" applyNumberFormat="1" applyFont="1" applyFill="1" applyBorder="1" applyAlignment="1">
      <alignment wrapText="1"/>
    </xf>
    <xf numFmtId="0" fontId="5" fillId="10" borderId="1" xfId="1" applyFont="1" applyFill="1" applyBorder="1" applyAlignment="1">
      <alignment wrapText="1"/>
    </xf>
    <xf numFmtId="0" fontId="3" fillId="0" borderId="0" xfId="3" applyFont="1"/>
    <xf numFmtId="0" fontId="3" fillId="0" borderId="0" xfId="1" applyFont="1" applyFill="1" applyAlignment="1">
      <alignment wrapText="1"/>
    </xf>
    <xf numFmtId="0" fontId="3" fillId="0" borderId="1" xfId="1" applyFont="1" applyBorder="1" applyAlignment="1">
      <alignment horizontal="center" wrapText="1"/>
    </xf>
  </cellXfs>
  <cellStyles count="9">
    <cellStyle name="%" xfId="1"/>
    <cellStyle name="% 2" xfId="4"/>
    <cellStyle name="Excel Built-in Normal" xfId="5"/>
    <cellStyle name="Normal" xfId="0" builtinId="0"/>
    <cellStyle name="Normal 2" xfId="3"/>
    <cellStyle name="Normal 2 2" xfId="6"/>
    <cellStyle name="Normal 3" xfId="2"/>
    <cellStyle name="Normal 3 2" xfId="7"/>
    <cellStyle name="Normal 4" xfId="8"/>
  </cellStyles>
  <dxfs count="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ucharest%20Credential%20Template%20-%20DR%20_%20RE%20(74692252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Bucharest Dispute resolution "/>
      <sheetName val="Bucharest real estate "/>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Automotive</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FIS Banks</v>
          </cell>
        </row>
        <row r="10">
          <cell r="A10" t="str">
            <v>core</v>
          </cell>
          <cell r="B10" t="str">
            <v>Client sector group</v>
          </cell>
          <cell r="C10" t="str">
            <v>FIS Insurance</v>
          </cell>
        </row>
        <row r="11">
          <cell r="A11" t="str">
            <v>core</v>
          </cell>
          <cell r="B11" t="str">
            <v>Client sector group</v>
          </cell>
          <cell r="C11" t="str">
            <v>FIS Investment businesses</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Agriculture</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Hotels</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Investment Management</v>
          </cell>
        </row>
        <row r="83">
          <cell r="A83" t="str">
            <v>core</v>
          </cell>
          <cell r="B83" t="str">
            <v>Client sub-sector group</v>
          </cell>
          <cell r="C83" t="str">
            <v>Legal</v>
          </cell>
        </row>
        <row r="84">
          <cell r="A84" t="str">
            <v>core</v>
          </cell>
          <cell r="B84" t="str">
            <v>Client sub-sector group</v>
          </cell>
          <cell r="C84" t="str">
            <v>Leisure</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Pensions</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Tobacco</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 (please specify)</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Not known</v>
          </cell>
        </row>
        <row r="314">
          <cell r="A314" t="str">
            <v>core</v>
          </cell>
          <cell r="B314" t="str">
            <v>Date matter completed</v>
          </cell>
          <cell r="C314" t="str">
            <v>Ongoing</v>
          </cell>
        </row>
        <row r="315">
          <cell r="A315" t="str">
            <v>core</v>
          </cell>
          <cell r="B315" t="str">
            <v>Matter sector group</v>
          </cell>
          <cell r="C315" t="str">
            <v>Automotive</v>
          </cell>
        </row>
        <row r="316">
          <cell r="A316" t="str">
            <v>core</v>
          </cell>
          <cell r="B316" t="str">
            <v>Matter sector group</v>
          </cell>
          <cell r="C316" t="str">
            <v>Consumer Products</v>
          </cell>
        </row>
        <row r="317">
          <cell r="A317" t="str">
            <v>core</v>
          </cell>
          <cell r="B317" t="str">
            <v>Matter sector group</v>
          </cell>
          <cell r="C317" t="str">
            <v>Energy &amp; Utilities</v>
          </cell>
        </row>
        <row r="318">
          <cell r="A318" t="str">
            <v>core</v>
          </cell>
          <cell r="B318" t="str">
            <v>Matter sector group</v>
          </cell>
          <cell r="C318" t="str">
            <v>FIS Banks</v>
          </cell>
        </row>
        <row r="319">
          <cell r="A319" t="str">
            <v>core</v>
          </cell>
          <cell r="B319" t="str">
            <v>Matter sector group</v>
          </cell>
          <cell r="C319" t="str">
            <v>FIS Insurance</v>
          </cell>
        </row>
        <row r="320">
          <cell r="A320" t="str">
            <v>core</v>
          </cell>
          <cell r="B320" t="str">
            <v>Matter sector group</v>
          </cell>
          <cell r="C320" t="str">
            <v xml:space="preserve">FIS Investment businesses </v>
          </cell>
        </row>
        <row r="321">
          <cell r="A321" t="str">
            <v>core</v>
          </cell>
          <cell r="B321" t="str">
            <v>Matter sector group</v>
          </cell>
          <cell r="C321" t="str">
            <v>FIS Other (consumer finance)</v>
          </cell>
        </row>
        <row r="322">
          <cell r="A322" t="str">
            <v>core</v>
          </cell>
          <cell r="B322" t="str">
            <v>Matter sector group</v>
          </cell>
          <cell r="C322" t="str">
            <v>FIS Other (pensions)</v>
          </cell>
        </row>
        <row r="323">
          <cell r="A323" t="str">
            <v>core</v>
          </cell>
          <cell r="B323" t="str">
            <v>Matter sector group</v>
          </cell>
          <cell r="C323" t="str">
            <v>FIS Other (private equity)</v>
          </cell>
        </row>
        <row r="324">
          <cell r="A324" t="str">
            <v>core</v>
          </cell>
          <cell r="B324" t="str">
            <v>Matter sector group</v>
          </cell>
          <cell r="C324" t="str">
            <v>Hotels &amp; Leisure</v>
          </cell>
        </row>
        <row r="325">
          <cell r="A325" t="str">
            <v>core</v>
          </cell>
          <cell r="B325" t="str">
            <v>Matter sector group</v>
          </cell>
          <cell r="C325" t="str">
            <v>Infrastructure &amp; Project Finance</v>
          </cell>
        </row>
        <row r="326">
          <cell r="A326" t="str">
            <v>core</v>
          </cell>
          <cell r="B326" t="str">
            <v>Matter sector group</v>
          </cell>
          <cell r="C326" t="str">
            <v>Lifesciences - Biotech</v>
          </cell>
        </row>
        <row r="327">
          <cell r="A327" t="str">
            <v>core</v>
          </cell>
          <cell r="B327" t="str">
            <v>Matter sector group</v>
          </cell>
          <cell r="C327" t="str">
            <v>Lifesciences – Healthcare</v>
          </cell>
        </row>
        <row r="328">
          <cell r="A328" t="str">
            <v>core</v>
          </cell>
          <cell r="B328" t="str">
            <v>Matter sector group</v>
          </cell>
          <cell r="C328" t="str">
            <v>Lifesciences - Medical devices</v>
          </cell>
        </row>
        <row r="329">
          <cell r="A329" t="str">
            <v>core</v>
          </cell>
          <cell r="B329" t="str">
            <v>Matter sector group</v>
          </cell>
          <cell r="C329" t="str">
            <v>Lifesciences - Other</v>
          </cell>
        </row>
        <row r="330">
          <cell r="A330" t="str">
            <v>core</v>
          </cell>
          <cell r="B330" t="str">
            <v>Matter sector group</v>
          </cell>
          <cell r="C330" t="str">
            <v>Lifesciences - Pharma</v>
          </cell>
        </row>
        <row r="331">
          <cell r="A331" t="str">
            <v>core</v>
          </cell>
          <cell r="B331" t="str">
            <v>Matter sector group</v>
          </cell>
          <cell r="C331" t="str">
            <v>Manufacturing</v>
          </cell>
        </row>
        <row r="332">
          <cell r="A332" t="str">
            <v>core</v>
          </cell>
          <cell r="B332" t="str">
            <v>Matter sector group</v>
          </cell>
          <cell r="C332" t="str">
            <v>Not Known</v>
          </cell>
        </row>
        <row r="333">
          <cell r="A333" t="str">
            <v>core</v>
          </cell>
          <cell r="B333" t="str">
            <v>Matter sector group</v>
          </cell>
          <cell r="C333" t="str">
            <v>Other</v>
          </cell>
        </row>
        <row r="334">
          <cell r="A334" t="str">
            <v>core</v>
          </cell>
          <cell r="B334" t="str">
            <v>Matter sector group</v>
          </cell>
          <cell r="C334" t="str">
            <v>Professional services</v>
          </cell>
        </row>
        <row r="335">
          <cell r="A335" t="str">
            <v>core</v>
          </cell>
          <cell r="B335" t="str">
            <v>Matter sector group</v>
          </cell>
          <cell r="C335" t="str">
            <v>Public sector</v>
          </cell>
        </row>
        <row r="336">
          <cell r="A336" t="str">
            <v>core</v>
          </cell>
          <cell r="B336" t="str">
            <v>Matter sector group</v>
          </cell>
          <cell r="C336" t="str">
            <v>Real Estate &amp; Construction</v>
          </cell>
        </row>
        <row r="337">
          <cell r="A337" t="str">
            <v>core</v>
          </cell>
          <cell r="B337" t="str">
            <v>Matter sector group</v>
          </cell>
          <cell r="C337" t="str">
            <v>Technology Media &amp; Telecoms</v>
          </cell>
        </row>
        <row r="338">
          <cell r="A338" t="str">
            <v>core</v>
          </cell>
          <cell r="B338" t="str">
            <v>Matter sub-sector group</v>
          </cell>
          <cell r="C338" t="str">
            <v xml:space="preserve">Accountancy </v>
          </cell>
        </row>
        <row r="339">
          <cell r="A339" t="str">
            <v>core</v>
          </cell>
          <cell r="B339" t="str">
            <v>Matter sub-sector group</v>
          </cell>
          <cell r="C339" t="str">
            <v>Actuaries</v>
          </cell>
        </row>
        <row r="340">
          <cell r="A340" t="str">
            <v>core</v>
          </cell>
          <cell r="B340" t="str">
            <v>Matter sub-sector group</v>
          </cell>
          <cell r="C340" t="str">
            <v>Advertising/PR/Marketing</v>
          </cell>
        </row>
        <row r="341">
          <cell r="A341" t="str">
            <v>core</v>
          </cell>
          <cell r="B341" t="str">
            <v>Matter sub-sector group</v>
          </cell>
          <cell r="C341" t="str">
            <v xml:space="preserve">Aerospace </v>
          </cell>
        </row>
        <row r="342">
          <cell r="A342" t="str">
            <v>core</v>
          </cell>
          <cell r="B342" t="str">
            <v>Matter sub-sector group</v>
          </cell>
          <cell r="C342" t="str">
            <v>Agriculture</v>
          </cell>
        </row>
        <row r="343">
          <cell r="A343" t="str">
            <v>core</v>
          </cell>
          <cell r="B343" t="str">
            <v>Matter sub-sector group</v>
          </cell>
          <cell r="C343" t="str">
            <v>Architect/surveyor</v>
          </cell>
        </row>
        <row r="344">
          <cell r="A344" t="str">
            <v>core</v>
          </cell>
          <cell r="B344" t="str">
            <v>Matter sub-sector group</v>
          </cell>
          <cell r="C344" t="str">
            <v>Art/Museums/Theatres</v>
          </cell>
        </row>
        <row r="345">
          <cell r="A345" t="str">
            <v>core</v>
          </cell>
          <cell r="B345" t="str">
            <v>Matter sub-sector group</v>
          </cell>
          <cell r="C345" t="str">
            <v>Asset management</v>
          </cell>
        </row>
        <row r="346">
          <cell r="A346" t="str">
            <v>core</v>
          </cell>
          <cell r="B346" t="str">
            <v>Matter sub-sector group</v>
          </cell>
          <cell r="C346" t="str">
            <v>Automotive</v>
          </cell>
        </row>
        <row r="347">
          <cell r="A347" t="str">
            <v>core</v>
          </cell>
          <cell r="B347" t="str">
            <v>Matter sub-sector group</v>
          </cell>
          <cell r="C347" t="str">
            <v>Bars and restaurants</v>
          </cell>
        </row>
        <row r="348">
          <cell r="A348" t="str">
            <v>core</v>
          </cell>
          <cell r="B348" t="str">
            <v>Matter sub-sector group</v>
          </cell>
          <cell r="C348" t="str">
            <v>Biotech</v>
          </cell>
        </row>
        <row r="349">
          <cell r="A349" t="str">
            <v>core</v>
          </cell>
          <cell r="B349" t="str">
            <v>Matter sub-sector group</v>
          </cell>
          <cell r="C349" t="str">
            <v>Brokers/traders</v>
          </cell>
        </row>
        <row r="350">
          <cell r="A350" t="str">
            <v>core</v>
          </cell>
          <cell r="B350" t="str">
            <v>Matter sub-sector group</v>
          </cell>
          <cell r="C350" t="str">
            <v>Building society</v>
          </cell>
        </row>
        <row r="351">
          <cell r="A351" t="str">
            <v>core</v>
          </cell>
          <cell r="B351" t="str">
            <v>Matter sub-sector group</v>
          </cell>
          <cell r="C351" t="str">
            <v>Central/Local government sector</v>
          </cell>
        </row>
        <row r="352">
          <cell r="A352" t="str">
            <v>core</v>
          </cell>
          <cell r="B352" t="str">
            <v>Matter sub-sector group</v>
          </cell>
          <cell r="C352" t="str">
            <v>Charities and not for profit</v>
          </cell>
        </row>
        <row r="353">
          <cell r="A353" t="str">
            <v>core</v>
          </cell>
          <cell r="B353" t="str">
            <v>Matter sub-sector group</v>
          </cell>
          <cell r="C353" t="str">
            <v>Chemical</v>
          </cell>
        </row>
        <row r="354">
          <cell r="A354" t="str">
            <v>core</v>
          </cell>
          <cell r="B354" t="str">
            <v>Matter sub-sector group</v>
          </cell>
          <cell r="C354" t="str">
            <v>Clean energy  - Biomass</v>
          </cell>
        </row>
        <row r="355">
          <cell r="A355" t="str">
            <v>core</v>
          </cell>
          <cell r="B355" t="str">
            <v>Matter sub-sector group</v>
          </cell>
          <cell r="C355" t="str">
            <v>Clean energy - Nuclear</v>
          </cell>
        </row>
        <row r="356">
          <cell r="A356" t="str">
            <v>core</v>
          </cell>
          <cell r="B356" t="str">
            <v>Matter sub-sector group</v>
          </cell>
          <cell r="C356" t="str">
            <v>Clean energy - Other</v>
          </cell>
        </row>
        <row r="357">
          <cell r="A357" t="str">
            <v>core</v>
          </cell>
          <cell r="B357" t="str">
            <v>Matter sub-sector group</v>
          </cell>
          <cell r="C357" t="str">
            <v>Clean energy - Solar</v>
          </cell>
        </row>
        <row r="358">
          <cell r="A358" t="str">
            <v>core</v>
          </cell>
          <cell r="B358" t="str">
            <v>Matter sub-sector group</v>
          </cell>
          <cell r="C358" t="str">
            <v>Clean energy - Wind</v>
          </cell>
        </row>
        <row r="359">
          <cell r="A359" t="str">
            <v>core</v>
          </cell>
          <cell r="B359" t="str">
            <v>Matter sub-sector group</v>
          </cell>
          <cell r="C359" t="str">
            <v>Clothing/Textiles</v>
          </cell>
        </row>
        <row r="360">
          <cell r="A360" t="str">
            <v>core</v>
          </cell>
          <cell r="B360" t="str">
            <v>Matter sub-sector group</v>
          </cell>
          <cell r="C360" t="str">
            <v>Components</v>
          </cell>
        </row>
        <row r="361">
          <cell r="A361" t="str">
            <v>core</v>
          </cell>
          <cell r="B361" t="str">
            <v>Matter sub-sector group</v>
          </cell>
          <cell r="C361" t="str">
            <v>Computer services</v>
          </cell>
        </row>
        <row r="362">
          <cell r="A362" t="str">
            <v>core</v>
          </cell>
          <cell r="B362" t="str">
            <v>Matter sub-sector group</v>
          </cell>
          <cell r="C362" t="str">
            <v>Construction/Development</v>
          </cell>
        </row>
        <row r="363">
          <cell r="A363" t="str">
            <v>core</v>
          </cell>
          <cell r="B363" t="str">
            <v>Matter sub-sector group</v>
          </cell>
          <cell r="C363" t="str">
            <v>Consumer Finance</v>
          </cell>
        </row>
        <row r="364">
          <cell r="A364" t="str">
            <v>core</v>
          </cell>
          <cell r="B364" t="str">
            <v>Matter sub-sector group</v>
          </cell>
          <cell r="C364" t="str">
            <v>Conventional power /coal</v>
          </cell>
        </row>
        <row r="365">
          <cell r="A365" t="str">
            <v>core</v>
          </cell>
          <cell r="B365" t="str">
            <v>Matter sub-sector group</v>
          </cell>
          <cell r="C365" t="str">
            <v xml:space="preserve">Defence </v>
          </cell>
        </row>
        <row r="366">
          <cell r="A366" t="str">
            <v>core</v>
          </cell>
          <cell r="B366" t="str">
            <v>Matter sub-sector group</v>
          </cell>
          <cell r="C366" t="str">
            <v>Ecommerce</v>
          </cell>
        </row>
        <row r="367">
          <cell r="A367" t="str">
            <v>core</v>
          </cell>
          <cell r="B367" t="str">
            <v>Matter sub-sector group</v>
          </cell>
          <cell r="C367" t="str">
            <v>Education</v>
          </cell>
        </row>
        <row r="368">
          <cell r="A368" t="str">
            <v>core</v>
          </cell>
          <cell r="B368" t="str">
            <v>Matter sub-sector group</v>
          </cell>
          <cell r="C368" t="str">
            <v>Electricity - commercial/regulatory</v>
          </cell>
        </row>
        <row r="369">
          <cell r="A369" t="str">
            <v>core</v>
          </cell>
          <cell r="B369" t="str">
            <v>Matter sub-sector group</v>
          </cell>
          <cell r="C369" t="str">
            <v>Electricity/gas networks</v>
          </cell>
        </row>
        <row r="370">
          <cell r="A370" t="str">
            <v>core</v>
          </cell>
          <cell r="B370" t="str">
            <v>Matter sub-sector group</v>
          </cell>
          <cell r="C370" t="str">
            <v>Electricity generation - Thermal</v>
          </cell>
        </row>
        <row r="371">
          <cell r="A371" t="str">
            <v>core</v>
          </cell>
          <cell r="B371" t="str">
            <v>Matter sub-sector group</v>
          </cell>
          <cell r="C371" t="str">
            <v>Electronics</v>
          </cell>
        </row>
        <row r="372">
          <cell r="A372" t="str">
            <v>core</v>
          </cell>
          <cell r="B372" t="str">
            <v>Matter sub-sector group</v>
          </cell>
          <cell r="C372" t="str">
            <v>Energy / utilities</v>
          </cell>
        </row>
        <row r="373">
          <cell r="A373" t="str">
            <v>core</v>
          </cell>
          <cell r="B373" t="str">
            <v>Matter sub-sector group</v>
          </cell>
          <cell r="C373" t="str">
            <v>Engineering</v>
          </cell>
        </row>
        <row r="374">
          <cell r="A374" t="str">
            <v>core</v>
          </cell>
          <cell r="B374" t="str">
            <v>Matter sub-sector group</v>
          </cell>
          <cell r="C374" t="str">
            <v xml:space="preserve">Entertainment </v>
          </cell>
        </row>
        <row r="375">
          <cell r="A375" t="str">
            <v>core</v>
          </cell>
          <cell r="B375" t="str">
            <v>Matter sub-sector group</v>
          </cell>
          <cell r="C375" t="str">
            <v xml:space="preserve">Environmental </v>
          </cell>
        </row>
        <row r="376">
          <cell r="A376" t="str">
            <v>core</v>
          </cell>
          <cell r="B376" t="str">
            <v>Matter sub-sector group</v>
          </cell>
          <cell r="C376" t="str">
            <v>Facilities management</v>
          </cell>
        </row>
        <row r="377">
          <cell r="A377" t="str">
            <v>core</v>
          </cell>
          <cell r="B377" t="str">
            <v>Matter sub-sector group</v>
          </cell>
          <cell r="C377" t="str">
            <v>Fashion</v>
          </cell>
        </row>
        <row r="378">
          <cell r="A378" t="str">
            <v>core</v>
          </cell>
          <cell r="B378" t="str">
            <v>Matter sub-sector group</v>
          </cell>
          <cell r="C378" t="str">
            <v>Financial Institutions</v>
          </cell>
        </row>
        <row r="379">
          <cell r="A379" t="str">
            <v>core</v>
          </cell>
          <cell r="B379" t="str">
            <v>Matter sub-sector group</v>
          </cell>
          <cell r="C379" t="str">
            <v>Food / drink</v>
          </cell>
        </row>
        <row r="380">
          <cell r="A380" t="str">
            <v>core</v>
          </cell>
          <cell r="B380" t="str">
            <v>Matter sub-sector group</v>
          </cell>
          <cell r="C380" t="str">
            <v>Freight/warehouse/logistics</v>
          </cell>
        </row>
        <row r="381">
          <cell r="A381" t="str">
            <v>core</v>
          </cell>
          <cell r="B381" t="str">
            <v>Matter sub-sector group</v>
          </cell>
          <cell r="C381" t="str">
            <v>Friendly society</v>
          </cell>
        </row>
        <row r="382">
          <cell r="A382" t="str">
            <v>core</v>
          </cell>
          <cell r="B382" t="str">
            <v>Matter sub-sector group</v>
          </cell>
          <cell r="C382" t="str">
            <v>Gas - LNG</v>
          </cell>
        </row>
        <row r="383">
          <cell r="A383" t="str">
            <v>core</v>
          </cell>
          <cell r="B383" t="str">
            <v>Matter sub-sector group</v>
          </cell>
          <cell r="C383" t="str">
            <v>Gas - Shale gas/other unconventional gas</v>
          </cell>
        </row>
        <row r="384">
          <cell r="A384" t="str">
            <v>core</v>
          </cell>
          <cell r="B384" t="str">
            <v>Matter sub-sector group</v>
          </cell>
          <cell r="C384" t="str">
            <v>Health &amp; beauty</v>
          </cell>
        </row>
        <row r="385">
          <cell r="A385" t="str">
            <v>core</v>
          </cell>
          <cell r="B385" t="str">
            <v>Matter sub-sector group</v>
          </cell>
          <cell r="C385" t="str">
            <v>Health services</v>
          </cell>
        </row>
        <row r="386">
          <cell r="A386" t="str">
            <v>core</v>
          </cell>
          <cell r="B386" t="str">
            <v>Matter sub-sector group</v>
          </cell>
          <cell r="C386" t="str">
            <v>Hospitals</v>
          </cell>
        </row>
        <row r="387">
          <cell r="A387" t="str">
            <v>core</v>
          </cell>
          <cell r="B387" t="str">
            <v>Matter sub-sector group</v>
          </cell>
          <cell r="C387" t="str">
            <v xml:space="preserve">Hotels </v>
          </cell>
        </row>
        <row r="388">
          <cell r="A388" t="str">
            <v>core</v>
          </cell>
          <cell r="B388" t="str">
            <v>Matter sub-sector group</v>
          </cell>
          <cell r="C388" t="str">
            <v>Household goods</v>
          </cell>
        </row>
        <row r="389">
          <cell r="A389" t="str">
            <v>core</v>
          </cell>
          <cell r="B389" t="str">
            <v>Matter sub-sector group</v>
          </cell>
          <cell r="C389" t="str">
            <v>Insurance / Re-Insurance/Life/ General insurance</v>
          </cell>
        </row>
        <row r="390">
          <cell r="A390" t="str">
            <v>core</v>
          </cell>
          <cell r="B390" t="str">
            <v>Matter sub-sector group</v>
          </cell>
          <cell r="C390" t="str">
            <v>Investment Bank</v>
          </cell>
        </row>
        <row r="391">
          <cell r="A391" t="str">
            <v>core</v>
          </cell>
          <cell r="B391" t="str">
            <v>Matter sub-sector group</v>
          </cell>
          <cell r="C391" t="str">
            <v xml:space="preserve">Investment Management </v>
          </cell>
        </row>
        <row r="392">
          <cell r="A392" t="str">
            <v>core</v>
          </cell>
          <cell r="B392" t="str">
            <v>Matter sub-sector group</v>
          </cell>
          <cell r="C392" t="str">
            <v>Legal</v>
          </cell>
        </row>
        <row r="393">
          <cell r="A393" t="str">
            <v>core</v>
          </cell>
          <cell r="B393" t="str">
            <v>Matter sub-sector group</v>
          </cell>
          <cell r="C393" t="str">
            <v xml:space="preserve">Leisure </v>
          </cell>
        </row>
        <row r="394">
          <cell r="A394" t="str">
            <v>core</v>
          </cell>
          <cell r="B394" t="str">
            <v>Matter sub-sector group</v>
          </cell>
          <cell r="C394" t="str">
            <v>Lloyd's/London Market/Broker</v>
          </cell>
        </row>
        <row r="395">
          <cell r="A395" t="str">
            <v>core</v>
          </cell>
          <cell r="B395" t="str">
            <v>Matter sub-sector group</v>
          </cell>
          <cell r="C395" t="str">
            <v>Lotteries</v>
          </cell>
        </row>
        <row r="396">
          <cell r="A396" t="str">
            <v>core</v>
          </cell>
          <cell r="B396" t="str">
            <v>Matter sub-sector group</v>
          </cell>
          <cell r="C396" t="str">
            <v>Manufacturing</v>
          </cell>
        </row>
        <row r="397">
          <cell r="A397" t="str">
            <v>core</v>
          </cell>
          <cell r="B397" t="str">
            <v>Matter sub-sector group</v>
          </cell>
          <cell r="C397" t="str">
            <v>Media</v>
          </cell>
        </row>
        <row r="398">
          <cell r="A398" t="str">
            <v>core</v>
          </cell>
          <cell r="B398" t="str">
            <v>Matter sub-sector group</v>
          </cell>
          <cell r="C398" t="str">
            <v>Medical devices</v>
          </cell>
        </row>
        <row r="399">
          <cell r="A399" t="str">
            <v>core</v>
          </cell>
          <cell r="B399" t="str">
            <v>Matter sub-sector group</v>
          </cell>
          <cell r="C399" t="str">
            <v>Mining / quarrying</v>
          </cell>
        </row>
        <row r="400">
          <cell r="A400" t="str">
            <v>core</v>
          </cell>
          <cell r="B400" t="str">
            <v>Matter sub-sector group</v>
          </cell>
          <cell r="C400" t="str">
            <v>Mobile communications</v>
          </cell>
        </row>
        <row r="401">
          <cell r="A401" t="str">
            <v>core</v>
          </cell>
          <cell r="B401" t="str">
            <v>Matter sub-sector group</v>
          </cell>
          <cell r="C401" t="str">
            <v>Not known</v>
          </cell>
        </row>
        <row r="402">
          <cell r="A402" t="str">
            <v>core</v>
          </cell>
          <cell r="B402" t="str">
            <v>Matter sub-sector group</v>
          </cell>
          <cell r="C402" t="str">
            <v>Offices</v>
          </cell>
        </row>
        <row r="403">
          <cell r="A403" t="str">
            <v>core</v>
          </cell>
          <cell r="B403" t="str">
            <v>Matter sub-sector group</v>
          </cell>
          <cell r="C403" t="str">
            <v xml:space="preserve">Oil &amp; gas </v>
          </cell>
        </row>
        <row r="404">
          <cell r="A404" t="str">
            <v>core</v>
          </cell>
          <cell r="B404" t="str">
            <v>Matter sub-sector group</v>
          </cell>
          <cell r="C404" t="str">
            <v>Other London Market Underwriter/MGA</v>
          </cell>
        </row>
        <row r="405">
          <cell r="A405" t="str">
            <v>core</v>
          </cell>
          <cell r="B405" t="str">
            <v>Matter sub-sector group</v>
          </cell>
          <cell r="C405" t="str">
            <v>Outsourcing provider</v>
          </cell>
        </row>
        <row r="406">
          <cell r="A406" t="str">
            <v>core</v>
          </cell>
          <cell r="B406" t="str">
            <v>Matter sub-sector group</v>
          </cell>
          <cell r="C406" t="str">
            <v xml:space="preserve">Pensions </v>
          </cell>
        </row>
        <row r="407">
          <cell r="A407" t="str">
            <v>core</v>
          </cell>
          <cell r="B407" t="str">
            <v>Matter sub-sector group</v>
          </cell>
          <cell r="C407" t="str">
            <v>Personal care</v>
          </cell>
        </row>
        <row r="408">
          <cell r="A408" t="str">
            <v>core</v>
          </cell>
          <cell r="B408" t="str">
            <v>Matter sub-sector group</v>
          </cell>
          <cell r="C408" t="str">
            <v>Pharmaceuticals</v>
          </cell>
        </row>
        <row r="409">
          <cell r="A409" t="str">
            <v>core</v>
          </cell>
          <cell r="B409" t="str">
            <v>Matter sub-sector group</v>
          </cell>
          <cell r="C409" t="str">
            <v>Postal services</v>
          </cell>
        </row>
        <row r="410">
          <cell r="A410" t="str">
            <v>core</v>
          </cell>
          <cell r="B410" t="str">
            <v>Matter sub-sector group</v>
          </cell>
          <cell r="C410" t="str">
            <v>Private Bank</v>
          </cell>
        </row>
        <row r="411">
          <cell r="A411" t="str">
            <v>core</v>
          </cell>
          <cell r="B411" t="str">
            <v>Matter sub-sector group</v>
          </cell>
          <cell r="C411" t="str">
            <v>Property development sector</v>
          </cell>
        </row>
        <row r="412">
          <cell r="A412" t="str">
            <v>core</v>
          </cell>
          <cell r="B412" t="str">
            <v>Matter sub-sector group</v>
          </cell>
          <cell r="C412" t="str">
            <v xml:space="preserve">Publishing </v>
          </cell>
        </row>
        <row r="413">
          <cell r="A413" t="str">
            <v>core</v>
          </cell>
          <cell r="B413" t="str">
            <v>Matter sub-sector group</v>
          </cell>
          <cell r="C413" t="str">
            <v>Radio</v>
          </cell>
        </row>
        <row r="414">
          <cell r="A414" t="str">
            <v>core</v>
          </cell>
          <cell r="B414" t="str">
            <v>Matter sub-sector group</v>
          </cell>
          <cell r="C414" t="str">
            <v>Regulators</v>
          </cell>
        </row>
        <row r="415">
          <cell r="A415" t="str">
            <v>core</v>
          </cell>
          <cell r="B415" t="str">
            <v>Matter sub-sector group</v>
          </cell>
          <cell r="C415" t="str">
            <v>Residential</v>
          </cell>
        </row>
        <row r="416">
          <cell r="A416" t="str">
            <v>core</v>
          </cell>
          <cell r="B416" t="str">
            <v>Matter sub-sector group</v>
          </cell>
          <cell r="C416" t="str">
            <v>Restaurants / pubs</v>
          </cell>
        </row>
        <row r="417">
          <cell r="A417" t="str">
            <v>core</v>
          </cell>
          <cell r="B417" t="str">
            <v>Matter sub-sector group</v>
          </cell>
          <cell r="C417" t="str">
            <v>Retail Bank</v>
          </cell>
        </row>
        <row r="418">
          <cell r="A418" t="str">
            <v>core</v>
          </cell>
          <cell r="B418" t="str">
            <v>Matter sub-sector group</v>
          </cell>
          <cell r="C418" t="str">
            <v>Retailers / wholesalers</v>
          </cell>
        </row>
        <row r="419">
          <cell r="A419" t="str">
            <v>core</v>
          </cell>
          <cell r="B419" t="str">
            <v>Matter sub-sector group</v>
          </cell>
          <cell r="C419" t="str">
            <v>Satellites</v>
          </cell>
        </row>
        <row r="420">
          <cell r="A420" t="str">
            <v>core</v>
          </cell>
          <cell r="B420" t="str">
            <v>Matter sub-sector group</v>
          </cell>
          <cell r="C420" t="str">
            <v>Secure accommodation/prisons/youth offender institutions</v>
          </cell>
        </row>
        <row r="421">
          <cell r="A421" t="str">
            <v>core</v>
          </cell>
          <cell r="B421" t="str">
            <v>Matter sub-sector group</v>
          </cell>
          <cell r="C421" t="str">
            <v>Securities/Derivatives Trader</v>
          </cell>
        </row>
        <row r="422">
          <cell r="A422" t="str">
            <v>core</v>
          </cell>
          <cell r="B422" t="str">
            <v>Matter sub-sector group</v>
          </cell>
          <cell r="C422" t="str">
            <v>Social accommodation - Blue light</v>
          </cell>
        </row>
        <row r="423">
          <cell r="A423" t="str">
            <v>core</v>
          </cell>
          <cell r="B423" t="str">
            <v>Matter sub-sector group</v>
          </cell>
          <cell r="C423" t="str">
            <v>Social accommodation - other</v>
          </cell>
        </row>
        <row r="424">
          <cell r="A424" t="str">
            <v>core</v>
          </cell>
          <cell r="B424" t="str">
            <v>Matter sub-sector group</v>
          </cell>
          <cell r="C424" t="str">
            <v>Social accommodation - Social housing</v>
          </cell>
        </row>
        <row r="425">
          <cell r="A425" t="str">
            <v>core</v>
          </cell>
          <cell r="B425" t="str">
            <v>Matter sub-sector group</v>
          </cell>
          <cell r="C425" t="str">
            <v xml:space="preserve">Sports </v>
          </cell>
        </row>
        <row r="426">
          <cell r="A426" t="str">
            <v>core</v>
          </cell>
          <cell r="B426" t="str">
            <v>Matter sub-sector group</v>
          </cell>
          <cell r="C426" t="str">
            <v>Steel / metals</v>
          </cell>
        </row>
        <row r="427">
          <cell r="A427" t="str">
            <v>core</v>
          </cell>
          <cell r="B427" t="str">
            <v>Matter sub-sector group</v>
          </cell>
          <cell r="C427" t="str">
            <v>Technology/Software</v>
          </cell>
        </row>
        <row r="428">
          <cell r="A428" t="str">
            <v>core</v>
          </cell>
          <cell r="B428" t="str">
            <v>Matter sub-sector group</v>
          </cell>
          <cell r="C428" t="str">
            <v>Communications/Telecoms</v>
          </cell>
        </row>
        <row r="429">
          <cell r="A429" t="str">
            <v>core</v>
          </cell>
          <cell r="B429" t="str">
            <v>Matter sub-sector group</v>
          </cell>
          <cell r="C429" t="str">
            <v xml:space="preserve">Tobacco </v>
          </cell>
        </row>
        <row r="430">
          <cell r="A430" t="str">
            <v>core</v>
          </cell>
          <cell r="B430" t="str">
            <v>Matter sub-sector group</v>
          </cell>
          <cell r="C430" t="str">
            <v>Transport - Airports/Aviation</v>
          </cell>
        </row>
        <row r="431">
          <cell r="A431" t="str">
            <v>core</v>
          </cell>
          <cell r="B431" t="str">
            <v>Matter sub-sector group</v>
          </cell>
          <cell r="C431" t="str">
            <v>Transport - Bridges</v>
          </cell>
        </row>
        <row r="432">
          <cell r="A432" t="str">
            <v>core</v>
          </cell>
          <cell r="B432" t="str">
            <v>Matter sub-sector group</v>
          </cell>
          <cell r="C432" t="str">
            <v>Transport - other</v>
          </cell>
        </row>
        <row r="433">
          <cell r="A433" t="str">
            <v>core</v>
          </cell>
          <cell r="B433" t="str">
            <v>Matter sub-sector group</v>
          </cell>
          <cell r="C433" t="str">
            <v>Transport - Ports/waterways</v>
          </cell>
        </row>
        <row r="434">
          <cell r="A434" t="str">
            <v>core</v>
          </cell>
          <cell r="B434" t="str">
            <v>Matter sub-sector group</v>
          </cell>
          <cell r="C434" t="str">
            <v>Transport - Rail/Metro</v>
          </cell>
        </row>
        <row r="435">
          <cell r="A435" t="str">
            <v>core</v>
          </cell>
          <cell r="B435" t="str">
            <v>Matter sub-sector group</v>
          </cell>
          <cell r="C435" t="str">
            <v>Transport - Roads</v>
          </cell>
        </row>
        <row r="436">
          <cell r="A436" t="str">
            <v>core</v>
          </cell>
          <cell r="B436" t="str">
            <v>Matter sub-sector group</v>
          </cell>
          <cell r="C436" t="str">
            <v>Transport - Shipping/maritime</v>
          </cell>
        </row>
        <row r="437">
          <cell r="A437" t="str">
            <v>core</v>
          </cell>
          <cell r="B437" t="str">
            <v>Matter sub-sector group</v>
          </cell>
          <cell r="C437" t="str">
            <v xml:space="preserve">Travel </v>
          </cell>
        </row>
        <row r="438">
          <cell r="A438" t="str">
            <v>core</v>
          </cell>
          <cell r="B438" t="str">
            <v>Matter sub-sector group</v>
          </cell>
          <cell r="C438" t="str">
            <v>Venture capital / private equity</v>
          </cell>
        </row>
        <row r="439">
          <cell r="A439" t="str">
            <v>core</v>
          </cell>
          <cell r="B439" t="str">
            <v>Matter sub-sector group</v>
          </cell>
          <cell r="C439" t="str">
            <v xml:space="preserve">Waste </v>
          </cell>
        </row>
        <row r="440">
          <cell r="A440" t="str">
            <v>core</v>
          </cell>
          <cell r="B440" t="str">
            <v>Matter sub-sector group</v>
          </cell>
          <cell r="C440" t="str">
            <v>Water</v>
          </cell>
        </row>
        <row r="441">
          <cell r="A441" t="str">
            <v>core</v>
          </cell>
          <cell r="B441" t="str">
            <v>Matter sub-sector group</v>
          </cell>
          <cell r="C441" t="str">
            <v>Other: (please specify)</v>
          </cell>
        </row>
        <row r="442">
          <cell r="A442" t="str">
            <v>core</v>
          </cell>
          <cell r="B442" t="str">
            <v>Matter confidential</v>
          </cell>
          <cell r="C442" t="str">
            <v>No</v>
          </cell>
        </row>
        <row r="443">
          <cell r="A443" t="str">
            <v>core</v>
          </cell>
          <cell r="B443" t="str">
            <v>Matter confidential</v>
          </cell>
          <cell r="C443" t="str">
            <v>Yes</v>
          </cell>
        </row>
        <row r="444">
          <cell r="A444" t="str">
            <v>core</v>
          </cell>
          <cell r="B444" t="str">
            <v>Matter confidential on completion</v>
          </cell>
          <cell r="C444" t="str">
            <v>No</v>
          </cell>
        </row>
        <row r="445">
          <cell r="A445" t="str">
            <v>core</v>
          </cell>
          <cell r="B445" t="str">
            <v>Matter confidential on completion</v>
          </cell>
          <cell r="C445" t="str">
            <v>Yes</v>
          </cell>
        </row>
        <row r="446">
          <cell r="A446" t="str">
            <v>core</v>
          </cell>
          <cell r="B446" t="str">
            <v>Applicable law</v>
          </cell>
          <cell r="C446" t="str">
            <v>Algeria</v>
          </cell>
        </row>
        <row r="447">
          <cell r="A447" t="str">
            <v>core</v>
          </cell>
          <cell r="B447" t="str">
            <v>Applicable law</v>
          </cell>
          <cell r="C447" t="str">
            <v>Argentina</v>
          </cell>
        </row>
        <row r="448">
          <cell r="A448" t="str">
            <v>core</v>
          </cell>
          <cell r="B448" t="str">
            <v>Applicable law</v>
          </cell>
          <cell r="C448" t="str">
            <v xml:space="preserve">Austria </v>
          </cell>
        </row>
        <row r="449">
          <cell r="A449" t="str">
            <v>core</v>
          </cell>
          <cell r="B449" t="str">
            <v>Applicable law</v>
          </cell>
          <cell r="C449" t="str">
            <v>Belgium</v>
          </cell>
        </row>
        <row r="450">
          <cell r="A450" t="str">
            <v>core</v>
          </cell>
          <cell r="B450" t="str">
            <v>Applicable law</v>
          </cell>
          <cell r="C450" t="str">
            <v>Bermuda</v>
          </cell>
        </row>
        <row r="451">
          <cell r="A451" t="str">
            <v>core</v>
          </cell>
          <cell r="B451" t="str">
            <v>Applicable law</v>
          </cell>
          <cell r="C451" t="str">
            <v>Bosnia and Herzegovina</v>
          </cell>
        </row>
        <row r="452">
          <cell r="A452" t="str">
            <v>core</v>
          </cell>
          <cell r="B452" t="str">
            <v>Applicable law</v>
          </cell>
          <cell r="C452" t="str">
            <v>Brazil</v>
          </cell>
        </row>
        <row r="453">
          <cell r="A453" t="str">
            <v>core</v>
          </cell>
          <cell r="B453" t="str">
            <v>Applicable law</v>
          </cell>
          <cell r="C453" t="str">
            <v>British Virgin Islands</v>
          </cell>
        </row>
        <row r="454">
          <cell r="A454" t="str">
            <v>core</v>
          </cell>
          <cell r="B454" t="str">
            <v>Applicable law</v>
          </cell>
          <cell r="C454" t="str">
            <v>Bulgaria</v>
          </cell>
        </row>
        <row r="455">
          <cell r="A455" t="str">
            <v>core</v>
          </cell>
          <cell r="B455" t="str">
            <v>Applicable law</v>
          </cell>
          <cell r="C455" t="str">
            <v>California </v>
          </cell>
        </row>
        <row r="456">
          <cell r="A456" t="str">
            <v>core</v>
          </cell>
          <cell r="B456" t="str">
            <v>Applicable law</v>
          </cell>
          <cell r="C456" t="str">
            <v>Cayman</v>
          </cell>
        </row>
        <row r="457">
          <cell r="A457" t="str">
            <v>core</v>
          </cell>
          <cell r="B457" t="str">
            <v>Applicable law</v>
          </cell>
          <cell r="C457" t="str">
            <v>China</v>
          </cell>
        </row>
        <row r="458">
          <cell r="A458" t="str">
            <v>core</v>
          </cell>
          <cell r="B458" t="str">
            <v>Applicable law</v>
          </cell>
          <cell r="C458" t="str">
            <v>Croatia</v>
          </cell>
        </row>
        <row r="459">
          <cell r="A459" t="str">
            <v>core</v>
          </cell>
          <cell r="B459" t="str">
            <v>Applicable law</v>
          </cell>
          <cell r="C459" t="str">
            <v>Czech Republic</v>
          </cell>
        </row>
        <row r="460">
          <cell r="A460" t="str">
            <v>core</v>
          </cell>
          <cell r="B460" t="str">
            <v>Applicable law</v>
          </cell>
          <cell r="C460" t="str">
            <v>Delaware</v>
          </cell>
        </row>
        <row r="461">
          <cell r="A461" t="str">
            <v>core</v>
          </cell>
          <cell r="B461" t="str">
            <v>Applicable law</v>
          </cell>
          <cell r="C461" t="str">
            <v>England &amp; Wales</v>
          </cell>
        </row>
        <row r="462">
          <cell r="A462" t="str">
            <v>core</v>
          </cell>
          <cell r="B462" t="str">
            <v>Applicable law</v>
          </cell>
          <cell r="C462" t="str">
            <v>France</v>
          </cell>
        </row>
        <row r="463">
          <cell r="A463" t="str">
            <v>core</v>
          </cell>
          <cell r="B463" t="str">
            <v>Applicable law</v>
          </cell>
          <cell r="C463" t="str">
            <v>Germany</v>
          </cell>
        </row>
        <row r="464">
          <cell r="A464" t="str">
            <v>core</v>
          </cell>
          <cell r="B464" t="str">
            <v>Applicable law</v>
          </cell>
          <cell r="C464" t="str">
            <v>Hungary</v>
          </cell>
        </row>
        <row r="465">
          <cell r="A465" t="str">
            <v>core</v>
          </cell>
          <cell r="B465" t="str">
            <v>Applicable law</v>
          </cell>
          <cell r="C465" t="str">
            <v>Italy</v>
          </cell>
        </row>
        <row r="466">
          <cell r="A466" t="str">
            <v>core</v>
          </cell>
          <cell r="B466" t="str">
            <v>Applicable law</v>
          </cell>
          <cell r="C466" t="str">
            <v>Luxembourg</v>
          </cell>
        </row>
        <row r="467">
          <cell r="A467" t="str">
            <v>core</v>
          </cell>
          <cell r="B467" t="str">
            <v>Applicable law</v>
          </cell>
          <cell r="C467" t="str">
            <v>Morocco</v>
          </cell>
        </row>
        <row r="468">
          <cell r="A468" t="str">
            <v>core</v>
          </cell>
          <cell r="B468" t="str">
            <v>Applicable law</v>
          </cell>
          <cell r="C468" t="str">
            <v>New York</v>
          </cell>
        </row>
        <row r="469">
          <cell r="A469" t="str">
            <v>core</v>
          </cell>
          <cell r="B469" t="str">
            <v>Applicable law</v>
          </cell>
          <cell r="C469" t="str">
            <v>Other</v>
          </cell>
        </row>
        <row r="470">
          <cell r="A470" t="str">
            <v>core</v>
          </cell>
          <cell r="B470" t="str">
            <v>Applicable law</v>
          </cell>
          <cell r="C470" t="str">
            <v>Poland</v>
          </cell>
        </row>
        <row r="471">
          <cell r="A471" t="str">
            <v>core</v>
          </cell>
          <cell r="B471" t="str">
            <v>Applicable law</v>
          </cell>
          <cell r="C471" t="str">
            <v>Romania</v>
          </cell>
        </row>
        <row r="472">
          <cell r="A472" t="str">
            <v>core</v>
          </cell>
          <cell r="B472" t="str">
            <v>Applicable law</v>
          </cell>
          <cell r="C472" t="str">
            <v>Russia</v>
          </cell>
        </row>
        <row r="473">
          <cell r="A473" t="str">
            <v>core</v>
          </cell>
          <cell r="B473" t="str">
            <v>Applicable law</v>
          </cell>
          <cell r="C473" t="str">
            <v>Scotland</v>
          </cell>
        </row>
        <row r="474">
          <cell r="A474" t="str">
            <v>core</v>
          </cell>
          <cell r="B474" t="str">
            <v>Applicable law</v>
          </cell>
          <cell r="C474" t="str">
            <v>Serbia</v>
          </cell>
        </row>
        <row r="475">
          <cell r="A475" t="str">
            <v>core</v>
          </cell>
          <cell r="B475" t="str">
            <v>Applicable law</v>
          </cell>
          <cell r="C475" t="str">
            <v>Slovakia</v>
          </cell>
        </row>
        <row r="476">
          <cell r="A476" t="str">
            <v>core</v>
          </cell>
          <cell r="B476" t="str">
            <v>Applicable law</v>
          </cell>
          <cell r="C476" t="str">
            <v>Slovenia</v>
          </cell>
        </row>
        <row r="477">
          <cell r="A477" t="str">
            <v>core</v>
          </cell>
          <cell r="B477" t="str">
            <v>Applicable law</v>
          </cell>
          <cell r="C477" t="str">
            <v>Spain</v>
          </cell>
        </row>
        <row r="478">
          <cell r="A478" t="str">
            <v>core</v>
          </cell>
          <cell r="B478" t="str">
            <v>Applicable law</v>
          </cell>
          <cell r="C478" t="str">
            <v>Switzerland</v>
          </cell>
        </row>
        <row r="479">
          <cell r="A479" t="str">
            <v>core</v>
          </cell>
          <cell r="B479" t="str">
            <v>Applicable law</v>
          </cell>
          <cell r="C479" t="str">
            <v>Texas</v>
          </cell>
        </row>
        <row r="480">
          <cell r="A480" t="str">
            <v>core</v>
          </cell>
          <cell r="B480" t="str">
            <v>Applicable law</v>
          </cell>
          <cell r="C480" t="str">
            <v>The Netherlands</v>
          </cell>
        </row>
        <row r="481">
          <cell r="A481" t="str">
            <v>core</v>
          </cell>
          <cell r="B481" t="str">
            <v>Applicable law</v>
          </cell>
          <cell r="C481" t="str">
            <v>Ukraine</v>
          </cell>
        </row>
        <row r="482">
          <cell r="A482" t="str">
            <v>core</v>
          </cell>
          <cell r="B482" t="str">
            <v>Applicable law</v>
          </cell>
          <cell r="C482" t="str">
            <v>Uruguay</v>
          </cell>
        </row>
        <row r="483">
          <cell r="A483" t="str">
            <v>core</v>
          </cell>
          <cell r="B483" t="str">
            <v>Contentious</v>
          </cell>
          <cell r="C483" t="str">
            <v>Both</v>
          </cell>
        </row>
        <row r="484">
          <cell r="A484" t="str">
            <v>core</v>
          </cell>
          <cell r="B484" t="str">
            <v>Contentious</v>
          </cell>
          <cell r="C484" t="str">
            <v>Contentious</v>
          </cell>
        </row>
        <row r="485">
          <cell r="A485" t="str">
            <v>core</v>
          </cell>
          <cell r="B485" t="str">
            <v>Contentious</v>
          </cell>
          <cell r="C485" t="str">
            <v>Non contentious</v>
          </cell>
        </row>
        <row r="486">
          <cell r="A486" t="str">
            <v>core</v>
          </cell>
          <cell r="B486" t="str">
            <v>Dispute resolution</v>
          </cell>
          <cell r="C486" t="str">
            <v>Adjudication</v>
          </cell>
        </row>
        <row r="487">
          <cell r="A487" t="str">
            <v>core</v>
          </cell>
          <cell r="B487" t="str">
            <v>Dispute resolution</v>
          </cell>
          <cell r="C487" t="str">
            <v>Arbitration</v>
          </cell>
        </row>
        <row r="488">
          <cell r="A488" t="str">
            <v>core</v>
          </cell>
          <cell r="B488" t="str">
            <v>Dispute resolution</v>
          </cell>
          <cell r="C488" t="str">
            <v>Expert determination</v>
          </cell>
        </row>
        <row r="489">
          <cell r="A489" t="str">
            <v>core</v>
          </cell>
          <cell r="B489" t="str">
            <v>Dispute resolution</v>
          </cell>
          <cell r="C489" t="str">
            <v>Investigation - External</v>
          </cell>
        </row>
        <row r="490">
          <cell r="A490" t="str">
            <v>core</v>
          </cell>
          <cell r="B490" t="str">
            <v>Dispute resolution</v>
          </cell>
          <cell r="C490" t="str">
            <v>Investigation - Internal</v>
          </cell>
        </row>
        <row r="491">
          <cell r="A491" t="str">
            <v>core</v>
          </cell>
          <cell r="B491" t="str">
            <v>Dispute resolution</v>
          </cell>
          <cell r="C491" t="str">
            <v>Litigation</v>
          </cell>
        </row>
        <row r="492">
          <cell r="A492" t="str">
            <v>core</v>
          </cell>
          <cell r="B492" t="str">
            <v>Dispute resolution</v>
          </cell>
          <cell r="C492" t="str">
            <v>Mediation/ADR</v>
          </cell>
        </row>
        <row r="493">
          <cell r="A493" t="str">
            <v>core</v>
          </cell>
          <cell r="B493" t="str">
            <v>Dispute resolution</v>
          </cell>
          <cell r="C493" t="str">
            <v>Other</v>
          </cell>
        </row>
        <row r="494">
          <cell r="A494" t="str">
            <v>core</v>
          </cell>
          <cell r="B494" t="str">
            <v>Dispute resolution</v>
          </cell>
          <cell r="C494" t="str">
            <v>Public inquiry</v>
          </cell>
        </row>
        <row r="495">
          <cell r="A495" t="str">
            <v>core</v>
          </cell>
          <cell r="B495" t="str">
            <v>Language of dispute</v>
          </cell>
          <cell r="C495" t="str">
            <v>Austrian</v>
          </cell>
        </row>
        <row r="496">
          <cell r="A496" t="str">
            <v>core</v>
          </cell>
          <cell r="B496" t="str">
            <v>Language of dispute</v>
          </cell>
          <cell r="C496" t="str">
            <v>Belgian</v>
          </cell>
        </row>
        <row r="497">
          <cell r="A497" t="str">
            <v>core</v>
          </cell>
          <cell r="B497" t="str">
            <v>Language of dispute</v>
          </cell>
          <cell r="C497" t="str">
            <v>Bulgarian</v>
          </cell>
        </row>
        <row r="498">
          <cell r="A498" t="str">
            <v>core</v>
          </cell>
          <cell r="B498" t="str">
            <v>Language of dispute</v>
          </cell>
          <cell r="C498" t="str">
            <v>Czech</v>
          </cell>
        </row>
        <row r="499">
          <cell r="A499" t="str">
            <v>core</v>
          </cell>
          <cell r="B499" t="str">
            <v>Language of dispute</v>
          </cell>
          <cell r="C499" t="str">
            <v>Dutch</v>
          </cell>
        </row>
        <row r="500">
          <cell r="A500" t="str">
            <v>core</v>
          </cell>
          <cell r="B500" t="str">
            <v>Language of dispute</v>
          </cell>
          <cell r="C500" t="str">
            <v xml:space="preserve">English </v>
          </cell>
        </row>
        <row r="501">
          <cell r="A501" t="str">
            <v>core</v>
          </cell>
          <cell r="B501" t="str">
            <v>Language of dispute</v>
          </cell>
          <cell r="C501" t="str">
            <v>French</v>
          </cell>
        </row>
        <row r="502">
          <cell r="A502" t="str">
            <v>core</v>
          </cell>
          <cell r="B502" t="str">
            <v>Language of dispute</v>
          </cell>
          <cell r="C502" t="str">
            <v>German</v>
          </cell>
        </row>
        <row r="503">
          <cell r="A503" t="str">
            <v>core</v>
          </cell>
          <cell r="B503" t="str">
            <v>Language of dispute</v>
          </cell>
          <cell r="C503" t="str">
            <v>Hungarian</v>
          </cell>
        </row>
        <row r="504">
          <cell r="A504" t="str">
            <v>core</v>
          </cell>
          <cell r="B504" t="str">
            <v>Language of dispute</v>
          </cell>
          <cell r="C504" t="str">
            <v>Italian</v>
          </cell>
        </row>
        <row r="505">
          <cell r="A505" t="str">
            <v>core</v>
          </cell>
          <cell r="B505" t="str">
            <v>Language of dispute</v>
          </cell>
          <cell r="C505" t="str">
            <v>Other (please specify)</v>
          </cell>
        </row>
        <row r="506">
          <cell r="A506" t="str">
            <v>core</v>
          </cell>
          <cell r="B506" t="str">
            <v>Language of dispute</v>
          </cell>
          <cell r="C506" t="str">
            <v xml:space="preserve">Polish </v>
          </cell>
        </row>
        <row r="507">
          <cell r="A507" t="str">
            <v>core</v>
          </cell>
          <cell r="B507" t="str">
            <v>Language of dispute</v>
          </cell>
          <cell r="C507" t="str">
            <v>Portugese</v>
          </cell>
        </row>
        <row r="508">
          <cell r="A508" t="str">
            <v>core</v>
          </cell>
          <cell r="B508" t="str">
            <v>Language of dispute</v>
          </cell>
          <cell r="C508" t="str">
            <v>Romanian</v>
          </cell>
        </row>
        <row r="509">
          <cell r="A509" t="str">
            <v>core</v>
          </cell>
          <cell r="B509" t="str">
            <v>Language of dispute</v>
          </cell>
          <cell r="C509" t="str">
            <v>Russian</v>
          </cell>
        </row>
        <row r="510">
          <cell r="A510" t="str">
            <v>core</v>
          </cell>
          <cell r="B510" t="str">
            <v>Language of dispute</v>
          </cell>
          <cell r="C510" t="str">
            <v>Slovakian</v>
          </cell>
        </row>
        <row r="511">
          <cell r="A511" t="str">
            <v>core</v>
          </cell>
          <cell r="B511" t="str">
            <v>Language of dispute</v>
          </cell>
          <cell r="C511" t="str">
            <v>Spanish</v>
          </cell>
        </row>
        <row r="512">
          <cell r="A512" t="str">
            <v>core</v>
          </cell>
          <cell r="B512" t="str">
            <v>Language of dispute</v>
          </cell>
          <cell r="C512" t="str">
            <v>Swiss</v>
          </cell>
        </row>
        <row r="513">
          <cell r="A513" t="str">
            <v>core</v>
          </cell>
          <cell r="B513" t="str">
            <v>Language of dispute</v>
          </cell>
          <cell r="C513" t="str">
            <v>Ukranian</v>
          </cell>
        </row>
        <row r="514">
          <cell r="A514" t="str">
            <v>core</v>
          </cell>
          <cell r="B514" t="str">
            <v>Jurisdiction of dispute</v>
          </cell>
          <cell r="C514" t="str">
            <v>Angola</v>
          </cell>
        </row>
        <row r="515">
          <cell r="A515" t="str">
            <v>core</v>
          </cell>
          <cell r="B515" t="str">
            <v>Jurisdiction of dispute</v>
          </cell>
          <cell r="C515" t="str">
            <v>Algeria</v>
          </cell>
        </row>
        <row r="516">
          <cell r="A516" t="str">
            <v>core</v>
          </cell>
          <cell r="B516" t="str">
            <v>Jurisdiction of dispute</v>
          </cell>
          <cell r="C516" t="str">
            <v>Albania</v>
          </cell>
        </row>
        <row r="517">
          <cell r="A517" t="str">
            <v>core</v>
          </cell>
          <cell r="B517" t="str">
            <v>Jurisdiction of dispute</v>
          </cell>
          <cell r="C517" t="str">
            <v>Argentina</v>
          </cell>
        </row>
        <row r="518">
          <cell r="A518" t="str">
            <v>core</v>
          </cell>
          <cell r="B518" t="str">
            <v>Jurisdiction of dispute</v>
          </cell>
          <cell r="C518" t="str">
            <v>Australia</v>
          </cell>
        </row>
        <row r="519">
          <cell r="A519" t="str">
            <v>core</v>
          </cell>
          <cell r="B519" t="str">
            <v>Jurisdiction of dispute</v>
          </cell>
          <cell r="C519" t="str">
            <v>Austria</v>
          </cell>
        </row>
        <row r="520">
          <cell r="A520" t="str">
            <v>core</v>
          </cell>
          <cell r="B520" t="str">
            <v>Jurisdiction of dispute</v>
          </cell>
          <cell r="C520" t="str">
            <v xml:space="preserve">Azerbaijan  </v>
          </cell>
        </row>
        <row r="521">
          <cell r="A521" t="str">
            <v>core</v>
          </cell>
          <cell r="B521" t="str">
            <v>Jurisdiction of dispute</v>
          </cell>
          <cell r="C521" t="str">
            <v>Bangladesh</v>
          </cell>
        </row>
        <row r="522">
          <cell r="A522" t="str">
            <v>core</v>
          </cell>
          <cell r="B522" t="str">
            <v>Jurisdiction of dispute</v>
          </cell>
          <cell r="C522" t="str">
            <v>Barbados</v>
          </cell>
        </row>
        <row r="523">
          <cell r="A523" t="str">
            <v>core</v>
          </cell>
          <cell r="B523" t="str">
            <v>Jurisdiction of dispute</v>
          </cell>
          <cell r="C523" t="str">
            <v>Belgium</v>
          </cell>
        </row>
        <row r="524">
          <cell r="A524" t="str">
            <v>core</v>
          </cell>
          <cell r="B524" t="str">
            <v>Jurisdiction of dispute</v>
          </cell>
          <cell r="C524" t="str">
            <v>Bermuda</v>
          </cell>
        </row>
        <row r="525">
          <cell r="A525" t="str">
            <v>core</v>
          </cell>
          <cell r="B525" t="str">
            <v>Jurisdiction of dispute</v>
          </cell>
          <cell r="C525" t="str">
            <v>Botswana</v>
          </cell>
        </row>
        <row r="526">
          <cell r="A526" t="str">
            <v>core</v>
          </cell>
          <cell r="B526" t="str">
            <v>Jurisdiction of dispute</v>
          </cell>
          <cell r="C526" t="str">
            <v>Bolivia</v>
          </cell>
        </row>
        <row r="527">
          <cell r="A527" t="str">
            <v>core</v>
          </cell>
          <cell r="B527" t="str">
            <v>Jurisdiction of dispute</v>
          </cell>
          <cell r="C527" t="str">
            <v>Brazil</v>
          </cell>
        </row>
        <row r="528">
          <cell r="A528" t="str">
            <v>core</v>
          </cell>
          <cell r="B528" t="str">
            <v>Jurisdiction of dispute</v>
          </cell>
          <cell r="C528" t="str">
            <v>Brunei</v>
          </cell>
        </row>
        <row r="529">
          <cell r="A529" t="str">
            <v>core</v>
          </cell>
          <cell r="B529" t="str">
            <v>Jurisdiction of dispute</v>
          </cell>
          <cell r="C529" t="str">
            <v>Burma</v>
          </cell>
        </row>
        <row r="530">
          <cell r="A530" t="str">
            <v>core</v>
          </cell>
          <cell r="B530" t="str">
            <v>Jurisdiction of dispute</v>
          </cell>
          <cell r="C530" t="str">
            <v xml:space="preserve">Cameroon  </v>
          </cell>
        </row>
        <row r="531">
          <cell r="A531" t="str">
            <v>core</v>
          </cell>
          <cell r="B531" t="str">
            <v>Jurisdiction of dispute</v>
          </cell>
          <cell r="C531" t="str">
            <v>Canary Islands</v>
          </cell>
        </row>
        <row r="532">
          <cell r="A532" t="str">
            <v>core</v>
          </cell>
          <cell r="B532" t="str">
            <v>Jurisdiction of dispute</v>
          </cell>
          <cell r="C532" t="str">
            <v>Cayman Islands</v>
          </cell>
        </row>
        <row r="533">
          <cell r="A533" t="str">
            <v>core</v>
          </cell>
          <cell r="B533" t="str">
            <v>Jurisdiction of dispute</v>
          </cell>
          <cell r="C533" t="str">
            <v>China</v>
          </cell>
        </row>
        <row r="534">
          <cell r="A534" t="str">
            <v>core</v>
          </cell>
          <cell r="B534" t="str">
            <v>Jurisdiction of dispute</v>
          </cell>
          <cell r="C534" t="str">
            <v>Colombia</v>
          </cell>
        </row>
        <row r="535">
          <cell r="A535" t="str">
            <v>core</v>
          </cell>
          <cell r="B535" t="str">
            <v>Jurisdiction of dispute</v>
          </cell>
          <cell r="C535" t="str">
            <v xml:space="preserve">Côte d’Ivoire  </v>
          </cell>
        </row>
        <row r="536">
          <cell r="A536" t="str">
            <v>core</v>
          </cell>
          <cell r="B536" t="str">
            <v>Jurisdiction of dispute</v>
          </cell>
          <cell r="C536" t="str">
            <v>Cuba</v>
          </cell>
        </row>
        <row r="537">
          <cell r="A537" t="str">
            <v>core</v>
          </cell>
          <cell r="B537" t="str">
            <v>Jurisdiction of dispute</v>
          </cell>
          <cell r="C537" t="str">
            <v>Cyprus</v>
          </cell>
        </row>
        <row r="538">
          <cell r="A538" t="str">
            <v>core</v>
          </cell>
          <cell r="B538" t="str">
            <v>Jurisdiction of dispute</v>
          </cell>
          <cell r="C538" t="str">
            <v>Czech Republic</v>
          </cell>
        </row>
        <row r="539">
          <cell r="A539" t="str">
            <v>core</v>
          </cell>
          <cell r="B539" t="str">
            <v>Jurisdiction of dispute</v>
          </cell>
          <cell r="C539" t="str">
            <v>Denmark</v>
          </cell>
        </row>
        <row r="540">
          <cell r="A540" t="str">
            <v>core</v>
          </cell>
          <cell r="B540" t="str">
            <v>Jurisdiction of dispute</v>
          </cell>
          <cell r="C540" t="str">
            <v>Dominican Republic</v>
          </cell>
        </row>
        <row r="541">
          <cell r="A541" t="str">
            <v>core</v>
          </cell>
          <cell r="B541" t="str">
            <v>Jurisdiction of dispute</v>
          </cell>
          <cell r="C541" t="str">
            <v>Ecuador</v>
          </cell>
        </row>
        <row r="542">
          <cell r="A542" t="str">
            <v>core</v>
          </cell>
          <cell r="B542" t="str">
            <v>Jurisdiction of dispute</v>
          </cell>
          <cell r="C542" t="str">
            <v>Egypt</v>
          </cell>
        </row>
        <row r="543">
          <cell r="A543" t="str">
            <v>core</v>
          </cell>
          <cell r="B543" t="str">
            <v>Jurisdiction of dispute</v>
          </cell>
          <cell r="C543" t="str">
            <v>Estonia</v>
          </cell>
        </row>
        <row r="544">
          <cell r="A544" t="str">
            <v>core</v>
          </cell>
          <cell r="B544" t="str">
            <v>Jurisdiction of dispute</v>
          </cell>
          <cell r="C544" t="str">
            <v>Falkland Islands</v>
          </cell>
        </row>
        <row r="545">
          <cell r="A545" t="str">
            <v>core</v>
          </cell>
          <cell r="B545" t="str">
            <v>Jurisdiction of dispute</v>
          </cell>
          <cell r="C545" t="str">
            <v>Fed Rep Yugoslavia</v>
          </cell>
        </row>
        <row r="546">
          <cell r="A546" t="str">
            <v>core</v>
          </cell>
          <cell r="B546" t="str">
            <v>Jurisdiction of dispute</v>
          </cell>
          <cell r="C546" t="str">
            <v>Finland</v>
          </cell>
        </row>
        <row r="547">
          <cell r="A547" t="str">
            <v>core</v>
          </cell>
          <cell r="B547" t="str">
            <v>Jurisdiction of dispute</v>
          </cell>
          <cell r="C547" t="str">
            <v>Gambia</v>
          </cell>
        </row>
        <row r="548">
          <cell r="A548" t="str">
            <v>core</v>
          </cell>
          <cell r="B548" t="str">
            <v>Jurisdiction of dispute</v>
          </cell>
          <cell r="C548" t="str">
            <v>Georgia</v>
          </cell>
        </row>
        <row r="549">
          <cell r="A549" t="str">
            <v>core</v>
          </cell>
          <cell r="B549" t="str">
            <v>Jurisdiction of dispute</v>
          </cell>
          <cell r="C549" t="str">
            <v>Ghana</v>
          </cell>
        </row>
        <row r="550">
          <cell r="A550" t="str">
            <v>core</v>
          </cell>
          <cell r="B550" t="str">
            <v>Jurisdiction of dispute</v>
          </cell>
          <cell r="C550" t="str">
            <v>Greece</v>
          </cell>
        </row>
        <row r="551">
          <cell r="A551" t="str">
            <v>core</v>
          </cell>
          <cell r="B551" t="str">
            <v>Jurisdiction of dispute</v>
          </cell>
          <cell r="C551" t="str">
            <v>Guatemala</v>
          </cell>
        </row>
        <row r="552">
          <cell r="A552" t="str">
            <v>core</v>
          </cell>
          <cell r="B552" t="str">
            <v>Jurisdiction of dispute</v>
          </cell>
          <cell r="C552" t="str">
            <v xml:space="preserve">Guinea Bissau  </v>
          </cell>
        </row>
        <row r="553">
          <cell r="A553" t="str">
            <v>core</v>
          </cell>
          <cell r="B553" t="str">
            <v>Jurisdiction of dispute</v>
          </cell>
          <cell r="C553" t="str">
            <v>Honduras</v>
          </cell>
        </row>
        <row r="554">
          <cell r="A554" t="str">
            <v>core</v>
          </cell>
          <cell r="B554" t="str">
            <v>Jurisdiction of dispute</v>
          </cell>
          <cell r="C554" t="str">
            <v>El Salvador</v>
          </cell>
        </row>
        <row r="555">
          <cell r="A555" t="str">
            <v>core</v>
          </cell>
          <cell r="B555" t="str">
            <v>Jurisdiction of dispute</v>
          </cell>
          <cell r="C555" t="str">
            <v>England</v>
          </cell>
        </row>
        <row r="556">
          <cell r="A556" t="str">
            <v>core</v>
          </cell>
          <cell r="B556" t="str">
            <v>Jurisdiction of dispute</v>
          </cell>
          <cell r="C556" t="str">
            <v>Eritrea</v>
          </cell>
        </row>
        <row r="557">
          <cell r="A557" t="str">
            <v>core</v>
          </cell>
          <cell r="B557" t="str">
            <v>Jurisdiction of dispute</v>
          </cell>
          <cell r="C557" t="str">
            <v>Ethiopia</v>
          </cell>
        </row>
        <row r="558">
          <cell r="A558" t="str">
            <v>core</v>
          </cell>
          <cell r="B558" t="str">
            <v>Jurisdiction of dispute</v>
          </cell>
          <cell r="C558" t="str">
            <v>Faroes</v>
          </cell>
        </row>
        <row r="559">
          <cell r="A559" t="str">
            <v>core</v>
          </cell>
          <cell r="B559" t="str">
            <v>Jurisdiction of dispute</v>
          </cell>
          <cell r="C559" t="str">
            <v>Fiji</v>
          </cell>
        </row>
        <row r="560">
          <cell r="A560" t="str">
            <v>core</v>
          </cell>
          <cell r="B560" t="str">
            <v>Jurisdiction of dispute</v>
          </cell>
          <cell r="C560" t="str">
            <v>France</v>
          </cell>
        </row>
        <row r="561">
          <cell r="A561" t="str">
            <v>core</v>
          </cell>
          <cell r="B561" t="str">
            <v>Jurisdiction of dispute</v>
          </cell>
          <cell r="C561" t="str">
            <v>Gaza Strip</v>
          </cell>
        </row>
        <row r="562">
          <cell r="A562" t="str">
            <v>core</v>
          </cell>
          <cell r="B562" t="str">
            <v>Jurisdiction of dispute</v>
          </cell>
          <cell r="C562" t="str">
            <v>Germany</v>
          </cell>
        </row>
        <row r="563">
          <cell r="A563" t="str">
            <v>core</v>
          </cell>
          <cell r="B563" t="str">
            <v>Jurisdiction of dispute</v>
          </cell>
          <cell r="C563" t="str">
            <v>Gibraltar</v>
          </cell>
        </row>
        <row r="564">
          <cell r="A564" t="str">
            <v>core</v>
          </cell>
          <cell r="B564" t="str">
            <v>Jurisdiction of dispute</v>
          </cell>
          <cell r="C564" t="str">
            <v>Guam</v>
          </cell>
        </row>
        <row r="565">
          <cell r="A565" t="str">
            <v>core</v>
          </cell>
          <cell r="B565" t="str">
            <v>Jurisdiction of dispute</v>
          </cell>
          <cell r="C565" t="str">
            <v xml:space="preserve">Guernsey </v>
          </cell>
        </row>
        <row r="566">
          <cell r="A566" t="str">
            <v>core</v>
          </cell>
          <cell r="B566" t="str">
            <v>Jurisdiction of dispute</v>
          </cell>
          <cell r="C566" t="str">
            <v>Holland</v>
          </cell>
        </row>
        <row r="567">
          <cell r="A567" t="str">
            <v>core</v>
          </cell>
          <cell r="B567" t="str">
            <v>Jurisdiction of dispute</v>
          </cell>
          <cell r="C567" t="str">
            <v>Hong Kong</v>
          </cell>
        </row>
        <row r="568">
          <cell r="A568" t="str">
            <v>core</v>
          </cell>
          <cell r="B568" t="str">
            <v>Jurisdiction of dispute</v>
          </cell>
          <cell r="C568" t="str">
            <v>Hungary</v>
          </cell>
        </row>
        <row r="569">
          <cell r="A569" t="str">
            <v>core</v>
          </cell>
          <cell r="B569" t="str">
            <v>Jurisdiction of dispute</v>
          </cell>
          <cell r="C569" t="str">
            <v>Iceland</v>
          </cell>
        </row>
        <row r="570">
          <cell r="A570" t="str">
            <v>core</v>
          </cell>
          <cell r="B570" t="str">
            <v>Jurisdiction of dispute</v>
          </cell>
          <cell r="C570" t="str">
            <v>India</v>
          </cell>
        </row>
        <row r="571">
          <cell r="A571" t="str">
            <v>core</v>
          </cell>
          <cell r="B571" t="str">
            <v>Jurisdiction of dispute</v>
          </cell>
          <cell r="C571" t="str">
            <v>Indonesia</v>
          </cell>
        </row>
        <row r="572">
          <cell r="A572" t="str">
            <v>core</v>
          </cell>
          <cell r="B572" t="str">
            <v>Jurisdiction of dispute</v>
          </cell>
          <cell r="C572" t="str">
            <v>Iran</v>
          </cell>
        </row>
        <row r="573">
          <cell r="A573" t="str">
            <v>core</v>
          </cell>
          <cell r="B573" t="str">
            <v>Jurisdiction of dispute</v>
          </cell>
          <cell r="C573" t="str">
            <v>Angola</v>
          </cell>
        </row>
        <row r="574">
          <cell r="A574" t="str">
            <v>core</v>
          </cell>
          <cell r="B574" t="str">
            <v>Jurisdiction of dispute</v>
          </cell>
          <cell r="C574" t="str">
            <v>Belize</v>
          </cell>
        </row>
        <row r="575">
          <cell r="A575" t="str">
            <v>core</v>
          </cell>
          <cell r="B575" t="str">
            <v>Jurisdiction of dispute</v>
          </cell>
          <cell r="C575" t="str">
            <v>Bhutan</v>
          </cell>
        </row>
        <row r="576">
          <cell r="A576" t="str">
            <v>core</v>
          </cell>
          <cell r="B576" t="str">
            <v>Jurisdiction of dispute</v>
          </cell>
          <cell r="C576" t="str">
            <v>Bosnia &amp; Herzegovina</v>
          </cell>
        </row>
        <row r="577">
          <cell r="A577" t="str">
            <v>core</v>
          </cell>
          <cell r="B577" t="str">
            <v>Jurisdiction of dispute</v>
          </cell>
          <cell r="C577" t="str">
            <v>Bulgaria</v>
          </cell>
        </row>
        <row r="578">
          <cell r="A578" t="str">
            <v>core</v>
          </cell>
          <cell r="B578" t="str">
            <v>Jurisdiction of dispute</v>
          </cell>
          <cell r="C578" t="str">
            <v>Cambodia</v>
          </cell>
        </row>
        <row r="579">
          <cell r="A579" t="str">
            <v>core</v>
          </cell>
          <cell r="B579" t="str">
            <v>Jurisdiction of dispute</v>
          </cell>
          <cell r="C579" t="str">
            <v>Canada</v>
          </cell>
        </row>
        <row r="580">
          <cell r="A580" t="str">
            <v>core</v>
          </cell>
          <cell r="B580" t="str">
            <v>Jurisdiction of dispute</v>
          </cell>
          <cell r="C580" t="str">
            <v>Chile</v>
          </cell>
        </row>
        <row r="581">
          <cell r="A581" t="str">
            <v>core</v>
          </cell>
          <cell r="B581" t="str">
            <v>Jurisdiction of dispute</v>
          </cell>
          <cell r="C581" t="str">
            <v>Costa Rica</v>
          </cell>
        </row>
        <row r="582">
          <cell r="A582" t="str">
            <v>core</v>
          </cell>
          <cell r="B582" t="str">
            <v>Jurisdiction of dispute</v>
          </cell>
          <cell r="C582" t="str">
            <v>Croatia</v>
          </cell>
        </row>
        <row r="583">
          <cell r="A583" t="str">
            <v>core</v>
          </cell>
          <cell r="B583" t="str">
            <v>Jurisdiction of dispute</v>
          </cell>
          <cell r="C583" t="str">
            <v>Iraq</v>
          </cell>
        </row>
        <row r="584">
          <cell r="A584" t="str">
            <v>core</v>
          </cell>
          <cell r="B584" t="str">
            <v>Jurisdiction of dispute</v>
          </cell>
          <cell r="C584" t="str">
            <v>Ireland</v>
          </cell>
        </row>
        <row r="585">
          <cell r="A585" t="str">
            <v>core</v>
          </cell>
          <cell r="B585" t="str">
            <v>Jurisdiction of dispute</v>
          </cell>
          <cell r="C585" t="str">
            <v>Isle of Man</v>
          </cell>
        </row>
        <row r="586">
          <cell r="A586" t="str">
            <v>core</v>
          </cell>
          <cell r="B586" t="str">
            <v>Jurisdiction of dispute</v>
          </cell>
          <cell r="C586" t="str">
            <v>Israel</v>
          </cell>
        </row>
        <row r="587">
          <cell r="A587" t="str">
            <v>core</v>
          </cell>
          <cell r="B587" t="str">
            <v>Jurisdiction of dispute</v>
          </cell>
          <cell r="C587" t="str">
            <v>Italy</v>
          </cell>
        </row>
        <row r="588">
          <cell r="A588" t="str">
            <v>core</v>
          </cell>
          <cell r="B588" t="str">
            <v>Jurisdiction of dispute</v>
          </cell>
          <cell r="C588" t="str">
            <v>Ivory Coast</v>
          </cell>
        </row>
        <row r="589">
          <cell r="A589" t="str">
            <v>core</v>
          </cell>
          <cell r="B589" t="str">
            <v>Jurisdiction of dispute</v>
          </cell>
          <cell r="C589" t="str">
            <v>Jamaica</v>
          </cell>
        </row>
        <row r="590">
          <cell r="A590" t="str">
            <v>core</v>
          </cell>
          <cell r="B590" t="str">
            <v>Jurisdiction of dispute</v>
          </cell>
          <cell r="C590" t="str">
            <v>Japan</v>
          </cell>
        </row>
        <row r="591">
          <cell r="A591" t="str">
            <v>core</v>
          </cell>
          <cell r="B591" t="str">
            <v>Jurisdiction of dispute</v>
          </cell>
          <cell r="C591" t="str">
            <v xml:space="preserve">Jersey </v>
          </cell>
        </row>
        <row r="592">
          <cell r="A592" t="str">
            <v>core</v>
          </cell>
          <cell r="B592" t="str">
            <v>Jurisdiction of dispute</v>
          </cell>
          <cell r="C592" t="str">
            <v>Jordan</v>
          </cell>
        </row>
        <row r="593">
          <cell r="A593" t="str">
            <v>core</v>
          </cell>
          <cell r="B593" t="str">
            <v>Jurisdiction of dispute</v>
          </cell>
          <cell r="C593" t="str">
            <v>Kazakhstan</v>
          </cell>
        </row>
        <row r="594">
          <cell r="A594" t="str">
            <v>core</v>
          </cell>
          <cell r="B594" t="str">
            <v>Jurisdiction of dispute</v>
          </cell>
          <cell r="C594" t="str">
            <v>Kenya</v>
          </cell>
        </row>
        <row r="595">
          <cell r="A595" t="str">
            <v>core</v>
          </cell>
          <cell r="B595" t="str">
            <v>Jurisdiction of dispute</v>
          </cell>
          <cell r="C595" t="str">
            <v>Kosovo</v>
          </cell>
        </row>
        <row r="596">
          <cell r="A596" t="str">
            <v>core</v>
          </cell>
          <cell r="B596" t="str">
            <v>Jurisdiction of dispute</v>
          </cell>
          <cell r="C596" t="str">
            <v>Kuwait</v>
          </cell>
        </row>
        <row r="597">
          <cell r="A597" t="str">
            <v>core</v>
          </cell>
          <cell r="B597" t="str">
            <v>Jurisdiction of dispute</v>
          </cell>
          <cell r="C597" t="str">
            <v>Kyrgyzstan</v>
          </cell>
        </row>
        <row r="598">
          <cell r="A598" t="str">
            <v>core</v>
          </cell>
          <cell r="B598" t="str">
            <v>Jurisdiction of dispute</v>
          </cell>
          <cell r="C598" t="str">
            <v>Lao PDR</v>
          </cell>
        </row>
        <row r="599">
          <cell r="A599" t="str">
            <v>core</v>
          </cell>
          <cell r="B599" t="str">
            <v>Jurisdiction of dispute</v>
          </cell>
          <cell r="C599" t="str">
            <v>Latvia</v>
          </cell>
        </row>
        <row r="600">
          <cell r="A600" t="str">
            <v>core</v>
          </cell>
          <cell r="B600" t="str">
            <v>Jurisdiction of dispute</v>
          </cell>
          <cell r="C600" t="str">
            <v>Lebanon</v>
          </cell>
        </row>
        <row r="601">
          <cell r="A601" t="str">
            <v>core</v>
          </cell>
          <cell r="B601" t="str">
            <v>Jurisdiction of dispute</v>
          </cell>
          <cell r="C601" t="str">
            <v>Lesotho</v>
          </cell>
        </row>
        <row r="602">
          <cell r="A602" t="str">
            <v>core</v>
          </cell>
          <cell r="B602" t="str">
            <v>Jurisdiction of dispute</v>
          </cell>
          <cell r="C602" t="str">
            <v>Liberia</v>
          </cell>
        </row>
        <row r="603">
          <cell r="A603" t="str">
            <v>core</v>
          </cell>
          <cell r="B603" t="str">
            <v>Jurisdiction of dispute</v>
          </cell>
          <cell r="C603" t="str">
            <v>Libya</v>
          </cell>
        </row>
        <row r="604">
          <cell r="A604" t="str">
            <v>core</v>
          </cell>
          <cell r="B604" t="str">
            <v>Jurisdiction of dispute</v>
          </cell>
          <cell r="C604" t="str">
            <v>Liechtenstein</v>
          </cell>
        </row>
        <row r="605">
          <cell r="A605" t="str">
            <v>core</v>
          </cell>
          <cell r="B605" t="str">
            <v>Jurisdiction of dispute</v>
          </cell>
          <cell r="C605" t="str">
            <v>Lithuania</v>
          </cell>
        </row>
        <row r="606">
          <cell r="A606" t="str">
            <v>core</v>
          </cell>
          <cell r="B606" t="str">
            <v>Jurisdiction of dispute</v>
          </cell>
          <cell r="C606" t="str">
            <v>Luxembourg</v>
          </cell>
        </row>
        <row r="607">
          <cell r="A607" t="str">
            <v>core</v>
          </cell>
          <cell r="B607" t="str">
            <v>Jurisdiction of dispute</v>
          </cell>
          <cell r="C607" t="str">
            <v>Macedonia</v>
          </cell>
        </row>
        <row r="608">
          <cell r="A608" t="str">
            <v>core</v>
          </cell>
          <cell r="B608" t="str">
            <v>Jurisdiction of dispute</v>
          </cell>
          <cell r="C608" t="str">
            <v>Majorca</v>
          </cell>
        </row>
        <row r="609">
          <cell r="A609" t="str">
            <v>core</v>
          </cell>
          <cell r="B609" t="str">
            <v>Jurisdiction of dispute</v>
          </cell>
          <cell r="C609" t="str">
            <v>Malawi</v>
          </cell>
        </row>
        <row r="610">
          <cell r="A610" t="str">
            <v>core</v>
          </cell>
          <cell r="B610" t="str">
            <v>Jurisdiction of dispute</v>
          </cell>
          <cell r="C610" t="str">
            <v>Malaysia</v>
          </cell>
        </row>
        <row r="611">
          <cell r="A611" t="str">
            <v>core</v>
          </cell>
          <cell r="B611" t="str">
            <v>Jurisdiction of dispute</v>
          </cell>
          <cell r="C611" t="str">
            <v>Mali</v>
          </cell>
        </row>
        <row r="612">
          <cell r="A612" t="str">
            <v>core</v>
          </cell>
          <cell r="B612" t="str">
            <v>Jurisdiction of dispute</v>
          </cell>
          <cell r="C612" t="str">
            <v>Malta</v>
          </cell>
        </row>
        <row r="613">
          <cell r="A613" t="str">
            <v>core</v>
          </cell>
          <cell r="B613" t="str">
            <v>Jurisdiction of dispute</v>
          </cell>
          <cell r="C613" t="str">
            <v>Marshall Islands</v>
          </cell>
        </row>
        <row r="614">
          <cell r="A614" t="str">
            <v>core</v>
          </cell>
          <cell r="B614" t="str">
            <v>Jurisdiction of dispute</v>
          </cell>
          <cell r="C614" t="str">
            <v>Mauritania</v>
          </cell>
        </row>
        <row r="615">
          <cell r="A615" t="str">
            <v>core</v>
          </cell>
          <cell r="B615" t="str">
            <v>Jurisdiction of dispute</v>
          </cell>
          <cell r="C615" t="str">
            <v>Mauritius</v>
          </cell>
        </row>
        <row r="616">
          <cell r="A616" t="str">
            <v>core</v>
          </cell>
          <cell r="B616" t="str">
            <v>Jurisdiction of dispute</v>
          </cell>
          <cell r="C616" t="str">
            <v>Mexico</v>
          </cell>
        </row>
        <row r="617">
          <cell r="A617" t="str">
            <v>core</v>
          </cell>
          <cell r="B617" t="str">
            <v>Jurisdiction of dispute</v>
          </cell>
          <cell r="C617" t="str">
            <v>Moldova</v>
          </cell>
        </row>
        <row r="618">
          <cell r="A618" t="str">
            <v>core</v>
          </cell>
          <cell r="B618" t="str">
            <v>Jurisdiction of dispute</v>
          </cell>
          <cell r="C618" t="str">
            <v>Monaco</v>
          </cell>
        </row>
        <row r="619">
          <cell r="A619" t="str">
            <v>core</v>
          </cell>
          <cell r="B619" t="str">
            <v>Jurisdiction of dispute</v>
          </cell>
          <cell r="C619" t="str">
            <v>Morocco</v>
          </cell>
        </row>
        <row r="620">
          <cell r="A620" t="str">
            <v>core</v>
          </cell>
          <cell r="B620" t="str">
            <v>Jurisdiction of dispute</v>
          </cell>
          <cell r="C620" t="str">
            <v>Mozambique</v>
          </cell>
        </row>
        <row r="621">
          <cell r="A621" t="str">
            <v>core</v>
          </cell>
          <cell r="B621" t="str">
            <v>Jurisdiction of dispute</v>
          </cell>
          <cell r="C621" t="str">
            <v>Namibia</v>
          </cell>
        </row>
        <row r="622">
          <cell r="A622" t="str">
            <v>core</v>
          </cell>
          <cell r="B622" t="str">
            <v>Jurisdiction of dispute</v>
          </cell>
          <cell r="C622" t="str">
            <v>Nepal</v>
          </cell>
        </row>
        <row r="623">
          <cell r="A623" t="str">
            <v>core</v>
          </cell>
          <cell r="B623" t="str">
            <v>Jurisdiction of dispute</v>
          </cell>
          <cell r="C623" t="str">
            <v>Netherlands</v>
          </cell>
        </row>
        <row r="624">
          <cell r="A624" t="str">
            <v>core</v>
          </cell>
          <cell r="B624" t="str">
            <v>Jurisdiction of dispute</v>
          </cell>
          <cell r="C624" t="str">
            <v>New Zealand</v>
          </cell>
        </row>
        <row r="625">
          <cell r="A625" t="str">
            <v>core</v>
          </cell>
          <cell r="B625" t="str">
            <v>Jurisdiction of dispute</v>
          </cell>
          <cell r="C625" t="str">
            <v>Nigeria</v>
          </cell>
        </row>
        <row r="626">
          <cell r="A626" t="str">
            <v>core</v>
          </cell>
          <cell r="B626" t="str">
            <v>Jurisdiction of dispute</v>
          </cell>
          <cell r="C626" t="str">
            <v>North Korea</v>
          </cell>
        </row>
        <row r="627">
          <cell r="A627" t="str">
            <v>core</v>
          </cell>
          <cell r="B627" t="str">
            <v>Jurisdiction of dispute</v>
          </cell>
          <cell r="C627" t="str">
            <v>Northern Cyprus TRNC</v>
          </cell>
        </row>
        <row r="628">
          <cell r="A628" t="str">
            <v>core</v>
          </cell>
          <cell r="B628" t="str">
            <v>Jurisdiction of dispute</v>
          </cell>
          <cell r="C628" t="str">
            <v>Northern Ireland</v>
          </cell>
        </row>
        <row r="629">
          <cell r="A629" t="str">
            <v>core</v>
          </cell>
          <cell r="B629" t="str">
            <v>Jurisdiction of dispute</v>
          </cell>
          <cell r="C629" t="str">
            <v>Norway</v>
          </cell>
        </row>
        <row r="630">
          <cell r="A630" t="str">
            <v>core</v>
          </cell>
          <cell r="B630" t="str">
            <v>Jurisdiction of dispute</v>
          </cell>
          <cell r="C630" t="str">
            <v>Not Known</v>
          </cell>
        </row>
        <row r="631">
          <cell r="A631" t="str">
            <v>core</v>
          </cell>
          <cell r="B631" t="str">
            <v>Jurisdiction of dispute</v>
          </cell>
          <cell r="C631" t="str">
            <v>Oman</v>
          </cell>
        </row>
        <row r="632">
          <cell r="A632" t="str">
            <v>core</v>
          </cell>
          <cell r="B632" t="str">
            <v>Jurisdiction of dispute</v>
          </cell>
          <cell r="C632" t="str">
            <v>Pakistan</v>
          </cell>
        </row>
        <row r="633">
          <cell r="A633" t="str">
            <v>core</v>
          </cell>
          <cell r="B633" t="str">
            <v>Jurisdiction of dispute</v>
          </cell>
          <cell r="C633" t="str">
            <v>Panama</v>
          </cell>
        </row>
        <row r="634">
          <cell r="A634" t="str">
            <v>core</v>
          </cell>
          <cell r="B634" t="str">
            <v>Jurisdiction of dispute</v>
          </cell>
          <cell r="C634" t="str">
            <v>Papua New Guinea</v>
          </cell>
        </row>
        <row r="635">
          <cell r="A635" t="str">
            <v>core</v>
          </cell>
          <cell r="B635" t="str">
            <v>Jurisdiction of dispute</v>
          </cell>
          <cell r="C635" t="str">
            <v>Paraguay</v>
          </cell>
        </row>
        <row r="636">
          <cell r="A636" t="str">
            <v>core</v>
          </cell>
          <cell r="B636" t="str">
            <v>Jurisdiction of dispute</v>
          </cell>
          <cell r="C636" t="str">
            <v>Peoples Rep of Yemen</v>
          </cell>
        </row>
        <row r="637">
          <cell r="A637" t="str">
            <v>core</v>
          </cell>
          <cell r="B637" t="str">
            <v>Jurisdiction of dispute</v>
          </cell>
          <cell r="C637" t="str">
            <v>Peoples' Republic of China</v>
          </cell>
        </row>
        <row r="638">
          <cell r="A638" t="str">
            <v>core</v>
          </cell>
          <cell r="B638" t="str">
            <v>Jurisdiction of dispute</v>
          </cell>
          <cell r="C638" t="str">
            <v>Peru</v>
          </cell>
        </row>
        <row r="639">
          <cell r="A639" t="str">
            <v>core</v>
          </cell>
          <cell r="B639" t="str">
            <v>Jurisdiction of dispute</v>
          </cell>
          <cell r="C639" t="str">
            <v>Philippines</v>
          </cell>
        </row>
        <row r="640">
          <cell r="A640" t="str">
            <v>core</v>
          </cell>
          <cell r="B640" t="str">
            <v>Jurisdiction of dispute</v>
          </cell>
          <cell r="C640" t="str">
            <v>Poland</v>
          </cell>
        </row>
        <row r="641">
          <cell r="A641" t="str">
            <v>core</v>
          </cell>
          <cell r="B641" t="str">
            <v>Jurisdiction of dispute</v>
          </cell>
          <cell r="C641" t="str">
            <v>Portugal</v>
          </cell>
        </row>
        <row r="642">
          <cell r="A642" t="str">
            <v>core</v>
          </cell>
          <cell r="B642" t="str">
            <v>Jurisdiction of dispute</v>
          </cell>
          <cell r="C642" t="str">
            <v>Puerto Rico</v>
          </cell>
        </row>
        <row r="643">
          <cell r="A643" t="str">
            <v>core</v>
          </cell>
          <cell r="B643" t="str">
            <v>Jurisdiction of dispute</v>
          </cell>
          <cell r="C643" t="str">
            <v>Qatar</v>
          </cell>
        </row>
        <row r="644">
          <cell r="A644" t="str">
            <v>core</v>
          </cell>
          <cell r="B644" t="str">
            <v>Jurisdiction of dispute</v>
          </cell>
          <cell r="C644" t="str">
            <v>Romania</v>
          </cell>
        </row>
        <row r="645">
          <cell r="A645" t="str">
            <v>core</v>
          </cell>
          <cell r="B645" t="str">
            <v>Jurisdiction of dispute</v>
          </cell>
          <cell r="C645" t="str">
            <v>Russia</v>
          </cell>
        </row>
        <row r="646">
          <cell r="A646" t="str">
            <v>core</v>
          </cell>
          <cell r="B646" t="str">
            <v>Jurisdiction of dispute</v>
          </cell>
          <cell r="C646" t="str">
            <v>Saudi Arabia</v>
          </cell>
        </row>
        <row r="647">
          <cell r="A647" t="str">
            <v>core</v>
          </cell>
          <cell r="B647" t="str">
            <v>Jurisdiction of dispute</v>
          </cell>
          <cell r="C647" t="str">
            <v>Scotland</v>
          </cell>
        </row>
        <row r="648">
          <cell r="A648" t="str">
            <v>core</v>
          </cell>
          <cell r="B648" t="str">
            <v>Jurisdiction of dispute</v>
          </cell>
          <cell r="C648" t="str">
            <v>Senegal</v>
          </cell>
        </row>
        <row r="649">
          <cell r="A649" t="str">
            <v>core</v>
          </cell>
          <cell r="B649" t="str">
            <v>Jurisdiction of dispute</v>
          </cell>
          <cell r="C649" t="str">
            <v>Serbia</v>
          </cell>
        </row>
        <row r="650">
          <cell r="A650" t="str">
            <v>core</v>
          </cell>
          <cell r="B650" t="str">
            <v>Jurisdiction of dispute</v>
          </cell>
          <cell r="C650" t="str">
            <v>Singapore</v>
          </cell>
        </row>
        <row r="651">
          <cell r="A651" t="str">
            <v>core</v>
          </cell>
          <cell r="B651" t="str">
            <v>Jurisdiction of dispute</v>
          </cell>
          <cell r="C651" t="str">
            <v>Slovakia</v>
          </cell>
        </row>
        <row r="652">
          <cell r="A652" t="str">
            <v>core</v>
          </cell>
          <cell r="B652" t="str">
            <v>Jurisdiction of dispute</v>
          </cell>
          <cell r="C652" t="str">
            <v>Slovenia</v>
          </cell>
        </row>
        <row r="653">
          <cell r="A653" t="str">
            <v>core</v>
          </cell>
          <cell r="B653" t="str">
            <v>Jurisdiction of dispute</v>
          </cell>
          <cell r="C653" t="str">
            <v>South Africa</v>
          </cell>
        </row>
        <row r="654">
          <cell r="A654" t="str">
            <v>core</v>
          </cell>
          <cell r="B654" t="str">
            <v>Jurisdiction of dispute</v>
          </cell>
          <cell r="C654" t="str">
            <v>South Korea</v>
          </cell>
        </row>
        <row r="655">
          <cell r="A655" t="str">
            <v>core</v>
          </cell>
          <cell r="B655" t="str">
            <v>Jurisdiction of dispute</v>
          </cell>
          <cell r="C655" t="str">
            <v>Spain</v>
          </cell>
        </row>
        <row r="656">
          <cell r="A656" t="str">
            <v>core</v>
          </cell>
          <cell r="B656" t="str">
            <v>Jurisdiction of dispute</v>
          </cell>
          <cell r="C656" t="str">
            <v>Sri Lanka</v>
          </cell>
        </row>
        <row r="657">
          <cell r="A657" t="str">
            <v>core</v>
          </cell>
          <cell r="B657" t="str">
            <v>Jurisdiction of dispute</v>
          </cell>
          <cell r="C657" t="str">
            <v>Sudan</v>
          </cell>
        </row>
        <row r="658">
          <cell r="A658" t="str">
            <v>core</v>
          </cell>
          <cell r="B658" t="str">
            <v>Jurisdiction of dispute</v>
          </cell>
          <cell r="C658" t="str">
            <v>Swaziland</v>
          </cell>
        </row>
        <row r="659">
          <cell r="A659" t="str">
            <v>core</v>
          </cell>
          <cell r="B659" t="str">
            <v>Jurisdiction of dispute</v>
          </cell>
          <cell r="C659" t="str">
            <v>Sweden</v>
          </cell>
        </row>
        <row r="660">
          <cell r="A660" t="str">
            <v>core</v>
          </cell>
          <cell r="B660" t="str">
            <v>Jurisdiction of dispute</v>
          </cell>
          <cell r="C660" t="str">
            <v>Switzerland</v>
          </cell>
        </row>
        <row r="661">
          <cell r="A661" t="str">
            <v>core</v>
          </cell>
          <cell r="B661" t="str">
            <v>Jurisdiction of dispute</v>
          </cell>
          <cell r="C661" t="str">
            <v>Syria</v>
          </cell>
        </row>
        <row r="662">
          <cell r="A662" t="str">
            <v>core</v>
          </cell>
          <cell r="B662" t="str">
            <v>Jurisdiction of dispute</v>
          </cell>
          <cell r="C662" t="str">
            <v>Taiwan</v>
          </cell>
        </row>
        <row r="663">
          <cell r="A663" t="str">
            <v>core</v>
          </cell>
          <cell r="B663" t="str">
            <v>Jurisdiction of dispute</v>
          </cell>
          <cell r="C663" t="str">
            <v>Tajikistan</v>
          </cell>
        </row>
        <row r="664">
          <cell r="A664" t="str">
            <v>core</v>
          </cell>
          <cell r="B664" t="str">
            <v>Jurisdiction of dispute</v>
          </cell>
          <cell r="C664" t="str">
            <v>Tanzania</v>
          </cell>
        </row>
        <row r="665">
          <cell r="A665" t="str">
            <v>core</v>
          </cell>
          <cell r="B665" t="str">
            <v>Jurisdiction of dispute</v>
          </cell>
          <cell r="C665" t="str">
            <v>Thailand</v>
          </cell>
        </row>
        <row r="666">
          <cell r="A666" t="str">
            <v>core</v>
          </cell>
          <cell r="B666" t="str">
            <v>Jurisdiction of dispute</v>
          </cell>
          <cell r="C666" t="str">
            <v>Togo</v>
          </cell>
        </row>
        <row r="667">
          <cell r="A667" t="str">
            <v>core</v>
          </cell>
          <cell r="B667" t="str">
            <v>Jurisdiction of dispute</v>
          </cell>
          <cell r="C667" t="str">
            <v>Tonga</v>
          </cell>
        </row>
        <row r="668">
          <cell r="A668" t="str">
            <v>core</v>
          </cell>
          <cell r="B668" t="str">
            <v>Jurisdiction of dispute</v>
          </cell>
          <cell r="C668" t="str">
            <v>Tunisia</v>
          </cell>
        </row>
        <row r="669">
          <cell r="A669" t="str">
            <v>core</v>
          </cell>
          <cell r="B669" t="str">
            <v>Jurisdiction of dispute</v>
          </cell>
          <cell r="C669" t="str">
            <v>Turkey</v>
          </cell>
        </row>
        <row r="670">
          <cell r="A670" t="str">
            <v>core</v>
          </cell>
          <cell r="B670" t="str">
            <v>Jurisdiction of dispute</v>
          </cell>
          <cell r="C670" t="str">
            <v>Turkmenistan</v>
          </cell>
        </row>
        <row r="671">
          <cell r="A671" t="str">
            <v>core</v>
          </cell>
          <cell r="B671" t="str">
            <v>Jurisdiction of dispute</v>
          </cell>
          <cell r="C671" t="str">
            <v>Uganda</v>
          </cell>
        </row>
        <row r="672">
          <cell r="A672" t="str">
            <v>core</v>
          </cell>
          <cell r="B672" t="str">
            <v>Jurisdiction of dispute</v>
          </cell>
          <cell r="C672" t="str">
            <v>Ukraine</v>
          </cell>
        </row>
        <row r="673">
          <cell r="A673" t="str">
            <v>core</v>
          </cell>
          <cell r="B673" t="str">
            <v>Jurisdiction of dispute</v>
          </cell>
          <cell r="C673" t="str">
            <v>United Arab Emirates</v>
          </cell>
        </row>
        <row r="674">
          <cell r="A674" t="str">
            <v>core</v>
          </cell>
          <cell r="B674" t="str">
            <v>Jurisdiction of dispute</v>
          </cell>
          <cell r="C674" t="str">
            <v>United States</v>
          </cell>
        </row>
        <row r="675">
          <cell r="A675" t="str">
            <v>core</v>
          </cell>
          <cell r="B675" t="str">
            <v>Jurisdiction of dispute</v>
          </cell>
          <cell r="C675" t="str">
            <v>Uruguay</v>
          </cell>
        </row>
        <row r="676">
          <cell r="A676" t="str">
            <v>core</v>
          </cell>
          <cell r="B676" t="str">
            <v>Jurisdiction of dispute</v>
          </cell>
          <cell r="C676" t="str">
            <v>Uzbekistan</v>
          </cell>
        </row>
        <row r="677">
          <cell r="A677" t="str">
            <v>core</v>
          </cell>
          <cell r="B677" t="str">
            <v>Jurisdiction of dispute</v>
          </cell>
          <cell r="C677" t="str">
            <v>Venezuela</v>
          </cell>
        </row>
        <row r="678">
          <cell r="A678" t="str">
            <v>core</v>
          </cell>
          <cell r="B678" t="str">
            <v>Jurisdiction of dispute</v>
          </cell>
          <cell r="C678" t="str">
            <v>Vietnam</v>
          </cell>
        </row>
        <row r="679">
          <cell r="A679" t="str">
            <v>core</v>
          </cell>
          <cell r="B679" t="str">
            <v>Jurisdiction of dispute</v>
          </cell>
          <cell r="C679" t="str">
            <v>Wales</v>
          </cell>
        </row>
        <row r="680">
          <cell r="A680" t="str">
            <v>core</v>
          </cell>
          <cell r="B680" t="str">
            <v>Jurisdiction of dispute</v>
          </cell>
          <cell r="C680" t="str">
            <v>Yemen</v>
          </cell>
        </row>
        <row r="681">
          <cell r="A681" t="str">
            <v>core</v>
          </cell>
          <cell r="B681" t="str">
            <v>Jurisdiction of dispute</v>
          </cell>
          <cell r="C681" t="str">
            <v>Zaire</v>
          </cell>
        </row>
        <row r="682">
          <cell r="A682" t="str">
            <v>core</v>
          </cell>
          <cell r="B682" t="str">
            <v>Jurisdiction of dispute</v>
          </cell>
          <cell r="C682" t="str">
            <v>Zambia</v>
          </cell>
        </row>
        <row r="683">
          <cell r="A683" t="str">
            <v>core</v>
          </cell>
          <cell r="B683" t="str">
            <v>Jurisdiction of dispute</v>
          </cell>
          <cell r="C683" t="str">
            <v>Zimbabwe</v>
          </cell>
        </row>
        <row r="684">
          <cell r="A684" t="str">
            <v>core</v>
          </cell>
          <cell r="B684" t="str">
            <v>Seat of arbitration</v>
          </cell>
          <cell r="C684" t="str">
            <v>Aberdeen</v>
          </cell>
        </row>
        <row r="685">
          <cell r="A685" t="str">
            <v>core</v>
          </cell>
          <cell r="B685" t="str">
            <v>Seat of arbitration</v>
          </cell>
          <cell r="C685" t="str">
            <v>Algiers</v>
          </cell>
        </row>
        <row r="686">
          <cell r="A686" t="str">
            <v>core</v>
          </cell>
          <cell r="B686" t="str">
            <v>Seat of arbitration</v>
          </cell>
          <cell r="C686" t="str">
            <v>Amsterdam</v>
          </cell>
        </row>
        <row r="687">
          <cell r="A687" t="str">
            <v>core</v>
          </cell>
          <cell r="B687" t="str">
            <v>Seat of arbitration</v>
          </cell>
          <cell r="C687" t="str">
            <v>Antwerp</v>
          </cell>
        </row>
        <row r="688">
          <cell r="A688" t="str">
            <v>core</v>
          </cell>
          <cell r="B688" t="str">
            <v>Seat of arbitration</v>
          </cell>
          <cell r="C688" t="str">
            <v>Bejing</v>
          </cell>
        </row>
        <row r="689">
          <cell r="A689" t="str">
            <v>core</v>
          </cell>
          <cell r="B689" t="str">
            <v>Seat of arbitration</v>
          </cell>
          <cell r="C689" t="str">
            <v>Belgrade</v>
          </cell>
        </row>
        <row r="690">
          <cell r="A690" t="str">
            <v>core</v>
          </cell>
          <cell r="B690" t="str">
            <v>Seat of arbitration</v>
          </cell>
          <cell r="C690" t="str">
            <v>Berlin</v>
          </cell>
        </row>
        <row r="691">
          <cell r="A691" t="str">
            <v>core</v>
          </cell>
          <cell r="B691" t="str">
            <v>Seat of arbitration</v>
          </cell>
          <cell r="C691" t="str">
            <v>Bratislava</v>
          </cell>
        </row>
        <row r="692">
          <cell r="A692" t="str">
            <v>core</v>
          </cell>
          <cell r="B692" t="str">
            <v>Seat of arbitration</v>
          </cell>
          <cell r="C692" t="str">
            <v>Bristol</v>
          </cell>
        </row>
        <row r="693">
          <cell r="A693" t="str">
            <v>core</v>
          </cell>
          <cell r="B693" t="str">
            <v>Seat of arbitration</v>
          </cell>
          <cell r="C693" t="str">
            <v>Brussels</v>
          </cell>
        </row>
        <row r="694">
          <cell r="A694" t="str">
            <v>core</v>
          </cell>
          <cell r="B694" t="str">
            <v>Seat of arbitration</v>
          </cell>
          <cell r="C694" t="str">
            <v>Bucharest</v>
          </cell>
        </row>
        <row r="695">
          <cell r="A695" t="str">
            <v>core</v>
          </cell>
          <cell r="B695" t="str">
            <v>Seat of arbitration</v>
          </cell>
          <cell r="C695" t="str">
            <v>Budapest</v>
          </cell>
        </row>
        <row r="696">
          <cell r="A696" t="str">
            <v>core</v>
          </cell>
          <cell r="B696" t="str">
            <v>Seat of arbitration</v>
          </cell>
          <cell r="C696" t="str">
            <v>Buenos Aires</v>
          </cell>
        </row>
        <row r="697">
          <cell r="A697" t="str">
            <v>core</v>
          </cell>
          <cell r="B697" t="str">
            <v>Seat of arbitration</v>
          </cell>
          <cell r="C697" t="str">
            <v>California</v>
          </cell>
        </row>
        <row r="698">
          <cell r="A698" t="str">
            <v>core</v>
          </cell>
          <cell r="B698" t="str">
            <v>Seat of arbitration</v>
          </cell>
          <cell r="C698" t="str">
            <v>Casablanca</v>
          </cell>
        </row>
        <row r="699">
          <cell r="A699" t="str">
            <v>core</v>
          </cell>
          <cell r="B699" t="str">
            <v>Seat of arbitration</v>
          </cell>
          <cell r="C699" t="str">
            <v>Cologne</v>
          </cell>
        </row>
        <row r="700">
          <cell r="A700" t="str">
            <v>core</v>
          </cell>
          <cell r="B700" t="str">
            <v>Seat of arbitration</v>
          </cell>
          <cell r="C700" t="str">
            <v>Dresden</v>
          </cell>
        </row>
        <row r="701">
          <cell r="A701" t="str">
            <v>core</v>
          </cell>
          <cell r="B701" t="str">
            <v>Seat of arbitration</v>
          </cell>
          <cell r="C701" t="str">
            <v>Dubai</v>
          </cell>
        </row>
        <row r="702">
          <cell r="A702" t="str">
            <v>core</v>
          </cell>
          <cell r="B702" t="str">
            <v>Seat of arbitration</v>
          </cell>
          <cell r="C702" t="str">
            <v>Dublin</v>
          </cell>
        </row>
        <row r="703">
          <cell r="A703" t="str">
            <v>core</v>
          </cell>
          <cell r="B703" t="str">
            <v>Seat of arbitration</v>
          </cell>
          <cell r="C703" t="str">
            <v>Dusseldorf</v>
          </cell>
        </row>
        <row r="704">
          <cell r="A704" t="str">
            <v>core</v>
          </cell>
          <cell r="B704" t="str">
            <v>Seat of arbitration</v>
          </cell>
          <cell r="C704" t="str">
            <v>Edinburgh</v>
          </cell>
        </row>
        <row r="705">
          <cell r="A705" t="str">
            <v>core</v>
          </cell>
          <cell r="B705" t="str">
            <v>Seat of arbitration</v>
          </cell>
          <cell r="C705" t="str">
            <v>Frankfurt</v>
          </cell>
        </row>
        <row r="706">
          <cell r="A706" t="str">
            <v>core</v>
          </cell>
          <cell r="B706" t="str">
            <v>Seat of arbitration</v>
          </cell>
          <cell r="C706" t="str">
            <v>Geneva</v>
          </cell>
        </row>
        <row r="707">
          <cell r="A707" t="str">
            <v>core</v>
          </cell>
          <cell r="B707" t="str">
            <v>Seat of arbitration</v>
          </cell>
          <cell r="C707" t="str">
            <v>Hamburg</v>
          </cell>
        </row>
        <row r="708">
          <cell r="A708" t="str">
            <v>core</v>
          </cell>
          <cell r="B708" t="str">
            <v>Seat of arbitration</v>
          </cell>
          <cell r="C708" t="str">
            <v>Hong Kong</v>
          </cell>
        </row>
        <row r="709">
          <cell r="A709" t="str">
            <v>core</v>
          </cell>
          <cell r="B709" t="str">
            <v>Seat of arbitration</v>
          </cell>
          <cell r="C709" t="str">
            <v>Istanbul</v>
          </cell>
        </row>
        <row r="710">
          <cell r="A710" t="str">
            <v>core</v>
          </cell>
          <cell r="B710" t="str">
            <v>Seat of arbitration</v>
          </cell>
          <cell r="C710" t="str">
            <v>Kyiv</v>
          </cell>
        </row>
        <row r="711">
          <cell r="A711" t="str">
            <v>core</v>
          </cell>
          <cell r="B711" t="str">
            <v>Seat of arbitration</v>
          </cell>
          <cell r="C711" t="str">
            <v>Leipzig</v>
          </cell>
        </row>
        <row r="712">
          <cell r="A712" t="str">
            <v>core</v>
          </cell>
          <cell r="B712" t="str">
            <v>Seat of arbitration</v>
          </cell>
          <cell r="C712" t="str">
            <v>Ljubljana</v>
          </cell>
        </row>
        <row r="713">
          <cell r="A713" t="str">
            <v>core</v>
          </cell>
          <cell r="B713" t="str">
            <v>Seat of arbitration</v>
          </cell>
          <cell r="C713" t="str">
            <v>Madrid</v>
          </cell>
        </row>
        <row r="714">
          <cell r="A714" t="str">
            <v>core</v>
          </cell>
          <cell r="B714" t="str">
            <v>Seat of arbitration</v>
          </cell>
          <cell r="C714" t="str">
            <v>Mauritius</v>
          </cell>
        </row>
        <row r="715">
          <cell r="A715" t="str">
            <v>core</v>
          </cell>
          <cell r="B715" t="str">
            <v>Seat of arbitration</v>
          </cell>
          <cell r="C715" t="str">
            <v>Montevideo</v>
          </cell>
        </row>
        <row r="716">
          <cell r="A716" t="str">
            <v>core</v>
          </cell>
          <cell r="B716" t="str">
            <v>Seat of arbitration</v>
          </cell>
          <cell r="C716" t="str">
            <v>Munich</v>
          </cell>
        </row>
        <row r="717">
          <cell r="A717" t="str">
            <v>core</v>
          </cell>
          <cell r="B717" t="str">
            <v>Seat of arbitration</v>
          </cell>
          <cell r="C717" t="str">
            <v>None</v>
          </cell>
        </row>
        <row r="718">
          <cell r="A718" t="str">
            <v>core</v>
          </cell>
          <cell r="B718" t="str">
            <v>Seat of arbitration</v>
          </cell>
          <cell r="C718" t="str">
            <v>Prague</v>
          </cell>
        </row>
        <row r="719">
          <cell r="A719" t="str">
            <v>core</v>
          </cell>
          <cell r="B719" t="str">
            <v>Seat of arbitration</v>
          </cell>
          <cell r="C719" t="str">
            <v>Rome</v>
          </cell>
        </row>
        <row r="720">
          <cell r="A720" t="str">
            <v>core</v>
          </cell>
          <cell r="B720" t="str">
            <v>Seat of arbitration</v>
          </cell>
          <cell r="C720" t="str">
            <v>Sarajevo</v>
          </cell>
        </row>
        <row r="721">
          <cell r="A721" t="str">
            <v>core</v>
          </cell>
          <cell r="B721" t="str">
            <v>Seat of arbitration</v>
          </cell>
          <cell r="C721" t="str">
            <v>Shanghai</v>
          </cell>
        </row>
        <row r="722">
          <cell r="A722" t="str">
            <v>core</v>
          </cell>
          <cell r="B722" t="str">
            <v>Seat of arbitration</v>
          </cell>
          <cell r="C722" t="str">
            <v>Sofia</v>
          </cell>
        </row>
        <row r="723">
          <cell r="A723" t="str">
            <v>core</v>
          </cell>
          <cell r="B723" t="str">
            <v>Seat of arbitration</v>
          </cell>
          <cell r="C723" t="str">
            <v>Strasbourg</v>
          </cell>
        </row>
        <row r="724">
          <cell r="A724" t="str">
            <v>core</v>
          </cell>
          <cell r="B724" t="str">
            <v>Seat of arbitration</v>
          </cell>
          <cell r="C724" t="str">
            <v>London</v>
          </cell>
        </row>
        <row r="725">
          <cell r="A725" t="str">
            <v>core</v>
          </cell>
          <cell r="B725" t="str">
            <v>Seat of arbitration</v>
          </cell>
          <cell r="C725" t="str">
            <v>Luxembourg</v>
          </cell>
        </row>
        <row r="726">
          <cell r="A726" t="str">
            <v>core</v>
          </cell>
          <cell r="B726" t="str">
            <v>Seat of arbitration</v>
          </cell>
          <cell r="C726" t="str">
            <v>Lyon</v>
          </cell>
        </row>
        <row r="727">
          <cell r="A727" t="str">
            <v>core</v>
          </cell>
          <cell r="B727" t="str">
            <v>Seat of arbitration</v>
          </cell>
          <cell r="C727" t="str">
            <v>Marbella</v>
          </cell>
        </row>
        <row r="728">
          <cell r="A728" t="str">
            <v>core</v>
          </cell>
          <cell r="B728" t="str">
            <v>Seat of arbitration</v>
          </cell>
          <cell r="C728" t="str">
            <v>Milan</v>
          </cell>
        </row>
        <row r="729">
          <cell r="A729" t="str">
            <v>core</v>
          </cell>
          <cell r="B729" t="str">
            <v>Seat of arbitration</v>
          </cell>
          <cell r="C729" t="str">
            <v>Moscow</v>
          </cell>
        </row>
        <row r="730">
          <cell r="A730" t="str">
            <v>core</v>
          </cell>
          <cell r="B730" t="str">
            <v>Seat of arbitration</v>
          </cell>
          <cell r="C730" t="str">
            <v>New York</v>
          </cell>
        </row>
        <row r="731">
          <cell r="A731" t="str">
            <v>core</v>
          </cell>
          <cell r="B731" t="str">
            <v>Seat of arbitration</v>
          </cell>
          <cell r="C731" t="str">
            <v>Paris</v>
          </cell>
        </row>
        <row r="732">
          <cell r="A732" t="str">
            <v>core</v>
          </cell>
          <cell r="B732" t="str">
            <v>Seat of arbitration</v>
          </cell>
          <cell r="C732" t="str">
            <v>Rio de Janeiro</v>
          </cell>
        </row>
        <row r="733">
          <cell r="A733" t="str">
            <v>core</v>
          </cell>
          <cell r="B733" t="str">
            <v>Seat of arbitration</v>
          </cell>
          <cell r="C733" t="str">
            <v>Sao Paolo</v>
          </cell>
        </row>
        <row r="734">
          <cell r="A734" t="str">
            <v>core</v>
          </cell>
          <cell r="B734" t="str">
            <v>Seat of arbitration</v>
          </cell>
          <cell r="C734" t="str">
            <v>Seville</v>
          </cell>
        </row>
        <row r="735">
          <cell r="A735" t="str">
            <v>core</v>
          </cell>
          <cell r="B735" t="str">
            <v>Seat of arbitration</v>
          </cell>
          <cell r="C735" t="str">
            <v>Singapore</v>
          </cell>
        </row>
        <row r="736">
          <cell r="A736" t="str">
            <v>core</v>
          </cell>
          <cell r="B736" t="str">
            <v>Seat of arbitration</v>
          </cell>
          <cell r="C736" t="str">
            <v>Stockholm</v>
          </cell>
        </row>
        <row r="737">
          <cell r="A737" t="str">
            <v>core</v>
          </cell>
          <cell r="B737" t="str">
            <v>Seat of arbitration</v>
          </cell>
          <cell r="C737" t="str">
            <v>Stuttgart</v>
          </cell>
        </row>
        <row r="738">
          <cell r="A738" t="str">
            <v>core</v>
          </cell>
          <cell r="B738" t="str">
            <v>Seat of arbitration</v>
          </cell>
          <cell r="C738" t="str">
            <v>Sydney</v>
          </cell>
        </row>
        <row r="739">
          <cell r="A739" t="str">
            <v>core</v>
          </cell>
          <cell r="B739" t="str">
            <v>Seat of arbitration</v>
          </cell>
          <cell r="C739" t="str">
            <v>Texas</v>
          </cell>
        </row>
        <row r="740">
          <cell r="A740" t="str">
            <v>core</v>
          </cell>
          <cell r="B740" t="str">
            <v>Seat of arbitration</v>
          </cell>
          <cell r="C740" t="str">
            <v>Tokyo</v>
          </cell>
        </row>
        <row r="741">
          <cell r="A741" t="str">
            <v>core</v>
          </cell>
          <cell r="B741" t="str">
            <v>Seat of arbitration</v>
          </cell>
          <cell r="C741" t="str">
            <v>Utrecht</v>
          </cell>
        </row>
        <row r="742">
          <cell r="A742" t="str">
            <v>core</v>
          </cell>
          <cell r="B742" t="str">
            <v>Seat of arbitration</v>
          </cell>
          <cell r="C742" t="str">
            <v>Vienna</v>
          </cell>
        </row>
        <row r="743">
          <cell r="A743" t="str">
            <v>core</v>
          </cell>
          <cell r="B743" t="str">
            <v>Seat of arbitration</v>
          </cell>
          <cell r="C743" t="str">
            <v>Warsaw</v>
          </cell>
        </row>
        <row r="744">
          <cell r="A744" t="str">
            <v>core</v>
          </cell>
          <cell r="B744" t="str">
            <v>Seat of arbitration</v>
          </cell>
          <cell r="C744" t="str">
            <v>Zagreb</v>
          </cell>
        </row>
        <row r="745">
          <cell r="A745" t="str">
            <v>core</v>
          </cell>
          <cell r="B745" t="str">
            <v>Arbitral rules</v>
          </cell>
          <cell r="C745" t="str">
            <v>Ad Hoc</v>
          </cell>
        </row>
        <row r="746">
          <cell r="A746" t="str">
            <v>core</v>
          </cell>
          <cell r="B746" t="str">
            <v>Arbitral rules</v>
          </cell>
          <cell r="C746" t="str">
            <v>DIAC</v>
          </cell>
        </row>
        <row r="747">
          <cell r="A747" t="str">
            <v>core</v>
          </cell>
          <cell r="B747" t="str">
            <v>Arbitral rules</v>
          </cell>
          <cell r="C747" t="str">
            <v>DIS</v>
          </cell>
        </row>
        <row r="748">
          <cell r="A748" t="str">
            <v>core</v>
          </cell>
          <cell r="B748" t="str">
            <v>Arbitral rules</v>
          </cell>
          <cell r="C748" t="str">
            <v>ICC</v>
          </cell>
        </row>
        <row r="749">
          <cell r="A749" t="str">
            <v>core</v>
          </cell>
          <cell r="B749" t="str">
            <v>Arbitral rules</v>
          </cell>
          <cell r="C749" t="str">
            <v>ICDR</v>
          </cell>
        </row>
        <row r="750">
          <cell r="A750" t="str">
            <v>core</v>
          </cell>
          <cell r="B750" t="str">
            <v>Arbitral rules</v>
          </cell>
          <cell r="C750" t="str">
            <v>ICSID</v>
          </cell>
        </row>
        <row r="751">
          <cell r="A751" t="str">
            <v>core</v>
          </cell>
          <cell r="B751" t="str">
            <v>Arbitral rules</v>
          </cell>
          <cell r="C751" t="str">
            <v>JAMS</v>
          </cell>
        </row>
        <row r="752">
          <cell r="A752" t="str">
            <v>core</v>
          </cell>
          <cell r="B752" t="str">
            <v>Arbitral rules</v>
          </cell>
          <cell r="C752" t="str">
            <v>LCIA</v>
          </cell>
        </row>
        <row r="753">
          <cell r="A753" t="str">
            <v>core</v>
          </cell>
          <cell r="B753" t="str">
            <v>Arbitral rules</v>
          </cell>
          <cell r="C753" t="str">
            <v>N/A</v>
          </cell>
        </row>
        <row r="754">
          <cell r="A754" t="str">
            <v>core</v>
          </cell>
          <cell r="B754" t="str">
            <v>Arbitral rules</v>
          </cell>
          <cell r="C754" t="str">
            <v>Other</v>
          </cell>
        </row>
        <row r="755">
          <cell r="A755" t="str">
            <v>core</v>
          </cell>
          <cell r="B755" t="str">
            <v>Arbitral rules</v>
          </cell>
          <cell r="C755" t="str">
            <v>PCA</v>
          </cell>
        </row>
        <row r="756">
          <cell r="A756" t="str">
            <v>core</v>
          </cell>
          <cell r="B756" t="str">
            <v>Arbitral rules</v>
          </cell>
          <cell r="C756" t="str">
            <v>SCC</v>
          </cell>
        </row>
        <row r="757">
          <cell r="A757" t="str">
            <v>core</v>
          </cell>
          <cell r="B757" t="str">
            <v>Arbitral rules</v>
          </cell>
          <cell r="C757" t="str">
            <v>UNCITRAL</v>
          </cell>
        </row>
        <row r="758">
          <cell r="A758" t="str">
            <v>core</v>
          </cell>
          <cell r="B758" t="str">
            <v>Arbitral rules</v>
          </cell>
          <cell r="C758" t="str">
            <v>VIAC(Vienna)</v>
          </cell>
        </row>
        <row r="759">
          <cell r="A759" t="str">
            <v>core</v>
          </cell>
          <cell r="B759" t="str">
            <v>Investment treaty</v>
          </cell>
          <cell r="C759" t="str">
            <v>No</v>
          </cell>
        </row>
        <row r="760">
          <cell r="A760" t="str">
            <v>core</v>
          </cell>
          <cell r="B760" t="str">
            <v>Investment treaty</v>
          </cell>
          <cell r="C760" t="str">
            <v>Yes</v>
          </cell>
        </row>
        <row r="761">
          <cell r="A761" t="str">
            <v>core</v>
          </cell>
          <cell r="B761" t="str">
            <v>Investigation type</v>
          </cell>
          <cell r="C761" t="str">
            <v>Criminal - External</v>
          </cell>
        </row>
        <row r="762">
          <cell r="A762" t="str">
            <v>core</v>
          </cell>
          <cell r="B762" t="str">
            <v>Investigation type</v>
          </cell>
          <cell r="C762" t="str">
            <v>Criminal - Internal</v>
          </cell>
        </row>
        <row r="763">
          <cell r="A763" t="str">
            <v>core</v>
          </cell>
          <cell r="B763" t="str">
            <v>Investigation type</v>
          </cell>
          <cell r="C763" t="str">
            <v>Other</v>
          </cell>
        </row>
        <row r="764">
          <cell r="A764" t="str">
            <v>core</v>
          </cell>
          <cell r="B764" t="str">
            <v>Investigation type</v>
          </cell>
          <cell r="C764" t="str">
            <v>Regulatory - External</v>
          </cell>
        </row>
        <row r="765">
          <cell r="A765" t="str">
            <v>core</v>
          </cell>
          <cell r="B765" t="str">
            <v>Investigation type</v>
          </cell>
          <cell r="C765" t="str">
            <v>Regulatory - Internal</v>
          </cell>
        </row>
        <row r="766">
          <cell r="A766" t="str">
            <v>core</v>
          </cell>
          <cell r="B766" t="str">
            <v>Currency of deal</v>
          </cell>
          <cell r="C766" t="str">
            <v>Bulgarian Levas</v>
          </cell>
        </row>
        <row r="767">
          <cell r="A767" t="str">
            <v>core</v>
          </cell>
          <cell r="B767" t="str">
            <v>Currency of deal</v>
          </cell>
          <cell r="C767" t="str">
            <v>Chinese Yuan Renminbi</v>
          </cell>
        </row>
        <row r="768">
          <cell r="A768" t="str">
            <v>core</v>
          </cell>
          <cell r="B768" t="str">
            <v>Currency of deal</v>
          </cell>
          <cell r="C768" t="str">
            <v>Czech Koruna</v>
          </cell>
        </row>
        <row r="769">
          <cell r="A769" t="str">
            <v>core</v>
          </cell>
          <cell r="B769" t="str">
            <v>Currency of deal</v>
          </cell>
          <cell r="C769" t="str">
            <v>Euro</v>
          </cell>
        </row>
        <row r="770">
          <cell r="A770" t="str">
            <v>core</v>
          </cell>
          <cell r="B770" t="str">
            <v>Currency of deal</v>
          </cell>
          <cell r="C770" t="str">
            <v>GBP</v>
          </cell>
        </row>
        <row r="771">
          <cell r="A771" t="str">
            <v>core</v>
          </cell>
          <cell r="B771" t="str">
            <v>Currency of deal</v>
          </cell>
          <cell r="C771" t="str">
            <v>Hungarian Forints</v>
          </cell>
        </row>
        <row r="772">
          <cell r="A772" t="str">
            <v>core</v>
          </cell>
          <cell r="B772" t="str">
            <v>Currency of deal</v>
          </cell>
          <cell r="C772" t="str">
            <v xml:space="preserve">Other  (specify in other credential information) </v>
          </cell>
        </row>
        <row r="773">
          <cell r="A773" t="str">
            <v>core</v>
          </cell>
          <cell r="B773" t="str">
            <v>Currency of deal</v>
          </cell>
          <cell r="C773" t="str">
            <v>Polish Zloty</v>
          </cell>
        </row>
        <row r="774">
          <cell r="A774" t="str">
            <v>core</v>
          </cell>
          <cell r="B774" t="str">
            <v>Currency of deal</v>
          </cell>
          <cell r="C774" t="str">
            <v>Romanian Lei</v>
          </cell>
        </row>
        <row r="775">
          <cell r="A775" t="str">
            <v>core</v>
          </cell>
          <cell r="B775" t="str">
            <v>Currency of deal</v>
          </cell>
          <cell r="C775" t="str">
            <v>Russian Roubles</v>
          </cell>
        </row>
        <row r="776">
          <cell r="A776" t="str">
            <v>core</v>
          </cell>
          <cell r="B776" t="str">
            <v>Currency of deal</v>
          </cell>
          <cell r="C776" t="str">
            <v>Slovakian Koruna</v>
          </cell>
        </row>
        <row r="777">
          <cell r="A777" t="str">
            <v>core</v>
          </cell>
          <cell r="B777" t="str">
            <v>Currency of deal</v>
          </cell>
          <cell r="C777" t="str">
            <v>Ukranian Hyrvnia</v>
          </cell>
        </row>
        <row r="778">
          <cell r="A778" t="str">
            <v>core</v>
          </cell>
          <cell r="B778" t="str">
            <v>Currency of deal</v>
          </cell>
          <cell r="C778" t="str">
            <v>USD</v>
          </cell>
        </row>
        <row r="779">
          <cell r="A779" t="str">
            <v>core</v>
          </cell>
          <cell r="B779" t="str">
            <v>Value confidential</v>
          </cell>
          <cell r="C779" t="str">
            <v>No</v>
          </cell>
        </row>
        <row r="780">
          <cell r="A780" t="str">
            <v>core</v>
          </cell>
          <cell r="B780" t="str">
            <v>Value confidential</v>
          </cell>
          <cell r="C780" t="str">
            <v>Yes</v>
          </cell>
        </row>
        <row r="781">
          <cell r="A781" t="str">
            <v>core</v>
          </cell>
          <cell r="B781" t="str">
            <v>Value confidential on completion</v>
          </cell>
          <cell r="C781" t="str">
            <v>No</v>
          </cell>
        </row>
        <row r="782">
          <cell r="A782" t="str">
            <v>core</v>
          </cell>
          <cell r="B782" t="str">
            <v>Value confidential on completion</v>
          </cell>
          <cell r="C782" t="str">
            <v>Yes</v>
          </cell>
        </row>
        <row r="783">
          <cell r="A783" t="str">
            <v>core</v>
          </cell>
          <cell r="B783" t="str">
            <v>Teams</v>
          </cell>
          <cell r="C783" t="str">
            <v>BAIF - Asset Based Lending, Asset &amp; Structured Finance</v>
          </cell>
        </row>
        <row r="784">
          <cell r="A784" t="str">
            <v>core</v>
          </cell>
          <cell r="B784" t="str">
            <v>Teams</v>
          </cell>
          <cell r="C784" t="str">
            <v>BAIF - Corporate &amp; Leveraged Finance</v>
          </cell>
        </row>
        <row r="785">
          <cell r="A785" t="str">
            <v>core</v>
          </cell>
          <cell r="B785" t="str">
            <v>Teams</v>
          </cell>
          <cell r="C785" t="str">
            <v>BAIF - Corporate Recovery</v>
          </cell>
        </row>
        <row r="786">
          <cell r="A786" t="str">
            <v>core</v>
          </cell>
          <cell r="B786" t="str">
            <v>Teams</v>
          </cell>
          <cell r="C786" t="str">
            <v>BAIF - IPF</v>
          </cell>
        </row>
        <row r="787">
          <cell r="A787" t="str">
            <v>core</v>
          </cell>
          <cell r="B787" t="str">
            <v>Teams</v>
          </cell>
          <cell r="C787" t="str">
            <v>BAIF - Real Estate Finance</v>
          </cell>
        </row>
        <row r="788">
          <cell r="A788" t="str">
            <v>core</v>
          </cell>
          <cell r="B788" t="str">
            <v>Teams</v>
          </cell>
          <cell r="C788" t="str">
            <v>BAIF - Rescue &amp; Restructuring Debt Trading</v>
          </cell>
        </row>
        <row r="789">
          <cell r="A789" t="str">
            <v>core</v>
          </cell>
          <cell r="B789" t="str">
            <v>Teams</v>
          </cell>
          <cell r="C789" t="str">
            <v>CEE - Bratislava (BAIF)</v>
          </cell>
        </row>
        <row r="790">
          <cell r="A790" t="str">
            <v>core</v>
          </cell>
          <cell r="B790" t="str">
            <v>Teams</v>
          </cell>
          <cell r="C790" t="str">
            <v>CEE - Bratislava (Corporate)</v>
          </cell>
        </row>
        <row r="791">
          <cell r="A791" t="str">
            <v>core</v>
          </cell>
          <cell r="B791" t="str">
            <v>Teams</v>
          </cell>
          <cell r="C791" t="str">
            <v>CEE - Bratislava (CRD)</v>
          </cell>
        </row>
        <row r="792">
          <cell r="A792" t="str">
            <v>core</v>
          </cell>
          <cell r="B792" t="str">
            <v>Teams</v>
          </cell>
          <cell r="C792" t="str">
            <v>CEE - Bratislava (EPC)</v>
          </cell>
        </row>
        <row r="793">
          <cell r="A793" t="str">
            <v>core</v>
          </cell>
          <cell r="B793" t="str">
            <v>Teams</v>
          </cell>
          <cell r="C793" t="str">
            <v>CEE - Bratislava (Human Capital)</v>
          </cell>
        </row>
        <row r="794">
          <cell r="A794" t="str">
            <v>core</v>
          </cell>
          <cell r="B794" t="str">
            <v>Teams</v>
          </cell>
          <cell r="C794" t="str">
            <v>CEE - Bratislava (Real Estate)</v>
          </cell>
        </row>
        <row r="795">
          <cell r="A795" t="str">
            <v>core</v>
          </cell>
          <cell r="B795" t="str">
            <v>Teams</v>
          </cell>
          <cell r="C795" t="str">
            <v>CEE - Bucharest (BAIF)</v>
          </cell>
        </row>
        <row r="796">
          <cell r="A796" t="str">
            <v>core</v>
          </cell>
          <cell r="B796" t="str">
            <v>Teams</v>
          </cell>
          <cell r="C796" t="str">
            <v>CEE - Bucharest (Corporate)</v>
          </cell>
        </row>
        <row r="797">
          <cell r="A797" t="str">
            <v>core</v>
          </cell>
          <cell r="B797" t="str">
            <v>Teams</v>
          </cell>
          <cell r="C797" t="str">
            <v>CEE - Bucharest (EPC)</v>
          </cell>
        </row>
        <row r="798">
          <cell r="A798" t="str">
            <v>core</v>
          </cell>
          <cell r="B798" t="str">
            <v>Teams</v>
          </cell>
          <cell r="C798" t="str">
            <v>CEE - Bucharest (Human Capital)</v>
          </cell>
        </row>
        <row r="799">
          <cell r="A799" t="str">
            <v>core</v>
          </cell>
          <cell r="B799" t="str">
            <v>Teams</v>
          </cell>
          <cell r="C799" t="str">
            <v>CEE - Bucharest (CRD)</v>
          </cell>
        </row>
        <row r="800">
          <cell r="A800" t="str">
            <v>core</v>
          </cell>
          <cell r="B800" t="str">
            <v>Teams</v>
          </cell>
          <cell r="C800" t="str">
            <v>CEE - Bucharest(Litigation)</v>
          </cell>
        </row>
        <row r="801">
          <cell r="A801" t="str">
            <v>core</v>
          </cell>
          <cell r="B801" t="str">
            <v>Teams</v>
          </cell>
          <cell r="C801" t="str">
            <v>CEE - Bucharest(Real Estate)</v>
          </cell>
        </row>
        <row r="802">
          <cell r="A802" t="str">
            <v>core</v>
          </cell>
          <cell r="B802" t="str">
            <v>Teams</v>
          </cell>
          <cell r="C802" t="str">
            <v>CEE - Budapest (BAIF)</v>
          </cell>
        </row>
        <row r="803">
          <cell r="A803" t="str">
            <v>core</v>
          </cell>
          <cell r="B803" t="str">
            <v>Teams</v>
          </cell>
          <cell r="C803" t="str">
            <v>CEE - Budapest (Corporate)</v>
          </cell>
        </row>
        <row r="804">
          <cell r="A804" t="str">
            <v>core</v>
          </cell>
          <cell r="B804" t="str">
            <v>Teams</v>
          </cell>
          <cell r="C804" t="str">
            <v>CEE - Budapest (CRD)</v>
          </cell>
        </row>
        <row r="805">
          <cell r="A805" t="str">
            <v>core</v>
          </cell>
          <cell r="B805" t="str">
            <v>Teams</v>
          </cell>
          <cell r="C805" t="str">
            <v>CEE - Budapest (EPC)</v>
          </cell>
        </row>
        <row r="806">
          <cell r="A806" t="str">
            <v>core</v>
          </cell>
          <cell r="B806" t="str">
            <v>Teams</v>
          </cell>
          <cell r="C806" t="str">
            <v>CEE - Budapest (Human Capital)</v>
          </cell>
        </row>
        <row r="807">
          <cell r="A807" t="str">
            <v>core</v>
          </cell>
          <cell r="B807" t="str">
            <v>Teams</v>
          </cell>
          <cell r="C807" t="str">
            <v>CEE - Budapest (Real Estate)</v>
          </cell>
        </row>
        <row r="808">
          <cell r="A808" t="str">
            <v>core</v>
          </cell>
          <cell r="B808" t="str">
            <v>Teams</v>
          </cell>
          <cell r="C808" t="str">
            <v>CEE - Kyiv (BAIF)</v>
          </cell>
        </row>
        <row r="809">
          <cell r="A809" t="str">
            <v>core</v>
          </cell>
          <cell r="B809" t="str">
            <v>Teams</v>
          </cell>
          <cell r="C809" t="str">
            <v>CEE - Kyiv (Corporate)</v>
          </cell>
        </row>
        <row r="810">
          <cell r="A810" t="str">
            <v>core</v>
          </cell>
          <cell r="B810" t="str">
            <v>Teams</v>
          </cell>
          <cell r="C810" t="str">
            <v>CEE - Kyiv (CRD)</v>
          </cell>
        </row>
        <row r="811">
          <cell r="A811" t="str">
            <v>core</v>
          </cell>
          <cell r="B811" t="str">
            <v>Teams</v>
          </cell>
          <cell r="C811" t="str">
            <v>CEE - Kyiv (EPC)</v>
          </cell>
        </row>
        <row r="812">
          <cell r="A812" t="str">
            <v>core</v>
          </cell>
          <cell r="B812" t="str">
            <v>Teams</v>
          </cell>
          <cell r="C812" t="str">
            <v>CEE - Kyiv (Human Capital)</v>
          </cell>
        </row>
        <row r="813">
          <cell r="A813" t="str">
            <v>core</v>
          </cell>
          <cell r="B813" t="str">
            <v>Teams</v>
          </cell>
          <cell r="C813" t="str">
            <v>CEE - Kyiv (Real Estate)</v>
          </cell>
        </row>
        <row r="814">
          <cell r="A814" t="str">
            <v>core</v>
          </cell>
          <cell r="B814" t="str">
            <v>Teams</v>
          </cell>
          <cell r="C814" t="str">
            <v>CEE - Moscow (BAIF)</v>
          </cell>
        </row>
        <row r="815">
          <cell r="A815" t="str">
            <v>core</v>
          </cell>
          <cell r="B815" t="str">
            <v>Teams</v>
          </cell>
          <cell r="C815" t="str">
            <v>CEE - Moscow (Corporate)</v>
          </cell>
        </row>
        <row r="816">
          <cell r="A816" t="str">
            <v>core</v>
          </cell>
          <cell r="B816" t="str">
            <v>Teams</v>
          </cell>
          <cell r="C816" t="str">
            <v>CEE - Moscow (CRD)</v>
          </cell>
        </row>
        <row r="817">
          <cell r="A817" t="str">
            <v>core</v>
          </cell>
          <cell r="B817" t="str">
            <v>Teams</v>
          </cell>
          <cell r="C817" t="str">
            <v>CEE - Moscow (EPC)</v>
          </cell>
        </row>
        <row r="818">
          <cell r="A818" t="str">
            <v>core</v>
          </cell>
          <cell r="B818" t="str">
            <v>Teams</v>
          </cell>
          <cell r="C818" t="str">
            <v>CEE - Moscow (Human Capital)</v>
          </cell>
        </row>
        <row r="819">
          <cell r="A819" t="str">
            <v>core</v>
          </cell>
          <cell r="B819" t="str">
            <v>Teams</v>
          </cell>
          <cell r="C819" t="str">
            <v>CEE - Moscow (Real Estate)</v>
          </cell>
        </row>
        <row r="820">
          <cell r="A820" t="str">
            <v>core</v>
          </cell>
          <cell r="B820" t="str">
            <v>Teams</v>
          </cell>
          <cell r="C820" t="str">
            <v>CEE - Prague  (Real Estate)</v>
          </cell>
        </row>
        <row r="821">
          <cell r="A821" t="str">
            <v>core</v>
          </cell>
          <cell r="B821" t="str">
            <v>Teams</v>
          </cell>
          <cell r="C821" t="str">
            <v>CEE - Prague (BAIF)</v>
          </cell>
        </row>
        <row r="822">
          <cell r="A822" t="str">
            <v>core</v>
          </cell>
          <cell r="B822" t="str">
            <v>Teams</v>
          </cell>
          <cell r="C822" t="str">
            <v>CEE - Prague (Corporate)</v>
          </cell>
        </row>
        <row r="823">
          <cell r="A823" t="str">
            <v>core</v>
          </cell>
          <cell r="B823" t="str">
            <v>Teams</v>
          </cell>
          <cell r="C823" t="str">
            <v>CEE - Prague (CRD)</v>
          </cell>
        </row>
        <row r="824">
          <cell r="A824" t="str">
            <v>core</v>
          </cell>
          <cell r="B824" t="str">
            <v>Teams</v>
          </cell>
          <cell r="C824" t="str">
            <v>CEE - Prague (EPC)</v>
          </cell>
        </row>
        <row r="825">
          <cell r="A825" t="str">
            <v>core</v>
          </cell>
          <cell r="B825" t="str">
            <v>Teams</v>
          </cell>
          <cell r="C825" t="str">
            <v>CEE - Prague (Human Capital)</v>
          </cell>
        </row>
        <row r="826">
          <cell r="A826" t="str">
            <v>core</v>
          </cell>
          <cell r="B826" t="str">
            <v>Teams</v>
          </cell>
          <cell r="C826" t="str">
            <v>CEE - Sofia (BAIF)</v>
          </cell>
        </row>
        <row r="827">
          <cell r="A827" t="str">
            <v>core</v>
          </cell>
          <cell r="B827" t="str">
            <v>Teams</v>
          </cell>
          <cell r="C827" t="str">
            <v>CEE - Sofia (Corporate)</v>
          </cell>
        </row>
        <row r="828">
          <cell r="A828" t="str">
            <v>core</v>
          </cell>
          <cell r="B828" t="str">
            <v>Teams</v>
          </cell>
          <cell r="C828" t="str">
            <v>CEE - Sofia (CRD)</v>
          </cell>
        </row>
        <row r="829">
          <cell r="A829" t="str">
            <v>core</v>
          </cell>
          <cell r="B829" t="str">
            <v>Teams</v>
          </cell>
          <cell r="C829" t="str">
            <v>CEE - Sofia (EPC)</v>
          </cell>
        </row>
        <row r="830">
          <cell r="A830" t="str">
            <v>core</v>
          </cell>
          <cell r="B830" t="str">
            <v>Teams</v>
          </cell>
          <cell r="C830" t="str">
            <v>CEE - Sofia (Human Capital)</v>
          </cell>
        </row>
        <row r="831">
          <cell r="A831" t="str">
            <v>core</v>
          </cell>
          <cell r="B831" t="str">
            <v>Teams</v>
          </cell>
          <cell r="C831" t="str">
            <v>CEE - Sofia (Real Estate)</v>
          </cell>
        </row>
        <row r="832">
          <cell r="A832" t="str">
            <v>core</v>
          </cell>
          <cell r="B832" t="str">
            <v>Teams</v>
          </cell>
          <cell r="C832" t="str">
            <v>CEE - Warsaw (BAIF)</v>
          </cell>
        </row>
        <row r="833">
          <cell r="A833" t="str">
            <v>core</v>
          </cell>
          <cell r="B833" t="str">
            <v>Teams</v>
          </cell>
          <cell r="C833" t="str">
            <v>CEE - Warsaw (Corporate)</v>
          </cell>
        </row>
        <row r="834">
          <cell r="A834" t="str">
            <v>core</v>
          </cell>
          <cell r="B834" t="str">
            <v>Teams</v>
          </cell>
          <cell r="C834" t="str">
            <v>CEE - Warsaw (CRD- Litigation)</v>
          </cell>
        </row>
        <row r="835">
          <cell r="A835" t="str">
            <v>core</v>
          </cell>
          <cell r="B835" t="str">
            <v>Teams</v>
          </cell>
          <cell r="C835" t="str">
            <v>CEE - Warsaw (CRD- IP/IT/TMT)</v>
          </cell>
        </row>
        <row r="836">
          <cell r="A836" t="str">
            <v>core</v>
          </cell>
          <cell r="B836" t="str">
            <v>Teams</v>
          </cell>
          <cell r="C836" t="str">
            <v>CEE - Warsaw (CRD- Insurance)</v>
          </cell>
        </row>
        <row r="837">
          <cell r="A837" t="str">
            <v>core</v>
          </cell>
          <cell r="B837" t="str">
            <v>Teams</v>
          </cell>
          <cell r="C837" t="str">
            <v>CEE - Warsaw (CRD- Employment/HC)</v>
          </cell>
        </row>
        <row r="838">
          <cell r="A838" t="str">
            <v>core</v>
          </cell>
          <cell r="B838" t="str">
            <v>Teams</v>
          </cell>
          <cell r="C838" t="str">
            <v>CEE - Warsaw (CRD- Competition)</v>
          </cell>
        </row>
        <row r="839">
          <cell r="A839" t="str">
            <v>core</v>
          </cell>
          <cell r="B839" t="str">
            <v>Teams</v>
          </cell>
          <cell r="C839" t="str">
            <v>CEE - Warsaw (Energy)</v>
          </cell>
        </row>
        <row r="840">
          <cell r="A840" t="str">
            <v>core</v>
          </cell>
          <cell r="B840" t="str">
            <v>Teams</v>
          </cell>
          <cell r="C840" t="str">
            <v>CEE - Warsaw (IPF)</v>
          </cell>
        </row>
        <row r="841">
          <cell r="A841" t="str">
            <v>core</v>
          </cell>
          <cell r="B841" t="str">
            <v>Teams</v>
          </cell>
          <cell r="C841" t="str">
            <v>CEE - Warsaw (Real Estate)</v>
          </cell>
        </row>
        <row r="842">
          <cell r="A842" t="str">
            <v>core</v>
          </cell>
          <cell r="B842" t="str">
            <v>Teams</v>
          </cell>
          <cell r="C842" t="str">
            <v>CEE - Warsaw (Lifesciences)</v>
          </cell>
        </row>
        <row r="843">
          <cell r="A843" t="str">
            <v>core</v>
          </cell>
          <cell r="B843" t="str">
            <v>Teams</v>
          </cell>
          <cell r="C843" t="str">
            <v>CEE - Warsaw (Consumer Products)</v>
          </cell>
        </row>
        <row r="844">
          <cell r="A844" t="str">
            <v>core</v>
          </cell>
          <cell r="B844" t="str">
            <v>Teams</v>
          </cell>
          <cell r="C844" t="str">
            <v>CEE - Warsaw (Public procurement)</v>
          </cell>
        </row>
        <row r="845">
          <cell r="A845" t="str">
            <v>core</v>
          </cell>
          <cell r="B845" t="str">
            <v>Teams</v>
          </cell>
          <cell r="C845" t="str">
            <v>Corporate Tax Team</v>
          </cell>
        </row>
        <row r="846">
          <cell r="A846" t="str">
            <v>core</v>
          </cell>
          <cell r="B846" t="str">
            <v>Teams</v>
          </cell>
          <cell r="C846" t="str">
            <v>Corporate Team</v>
          </cell>
        </row>
        <row r="847">
          <cell r="A847" t="str">
            <v>core</v>
          </cell>
          <cell r="B847" t="str">
            <v>Teams</v>
          </cell>
          <cell r="C847" t="str">
            <v>CRD - Banking Litigation</v>
          </cell>
        </row>
        <row r="848">
          <cell r="A848" t="str">
            <v>core</v>
          </cell>
          <cell r="B848" t="str">
            <v>Teams</v>
          </cell>
          <cell r="C848" t="str">
            <v>CRD - Capital Markets &amp; Derivatives</v>
          </cell>
        </row>
        <row r="849">
          <cell r="A849" t="str">
            <v>core</v>
          </cell>
          <cell r="B849" t="str">
            <v>Teams</v>
          </cell>
          <cell r="C849" t="str">
            <v>CRD - Competition</v>
          </cell>
        </row>
        <row r="850">
          <cell r="A850" t="str">
            <v>core</v>
          </cell>
          <cell r="B850" t="str">
            <v>Teams</v>
          </cell>
          <cell r="C850" t="str">
            <v>CRD - FS</v>
          </cell>
        </row>
        <row r="851">
          <cell r="A851" t="str">
            <v>core</v>
          </cell>
          <cell r="B851" t="str">
            <v>Teams</v>
          </cell>
          <cell r="C851" t="str">
            <v>CRD - IRG</v>
          </cell>
        </row>
        <row r="852">
          <cell r="A852" t="str">
            <v>core</v>
          </cell>
          <cell r="B852" t="str">
            <v>Teams</v>
          </cell>
          <cell r="C852" t="str">
            <v>CRD - IRG (Bristol)</v>
          </cell>
        </row>
        <row r="853">
          <cell r="A853" t="str">
            <v>core</v>
          </cell>
          <cell r="B853" t="str">
            <v>Teams</v>
          </cell>
          <cell r="C853" t="str">
            <v>CRD - Tech Lit</v>
          </cell>
        </row>
        <row r="854">
          <cell r="A854" t="str">
            <v>core</v>
          </cell>
          <cell r="B854" t="str">
            <v>Teams</v>
          </cell>
          <cell r="C854" t="str">
            <v>EPC - Construction</v>
          </cell>
        </row>
        <row r="855">
          <cell r="A855" t="str">
            <v>core</v>
          </cell>
          <cell r="B855" t="str">
            <v>Teams</v>
          </cell>
          <cell r="C855" t="str">
            <v>EPC - Energy</v>
          </cell>
        </row>
        <row r="856">
          <cell r="A856" t="str">
            <v>core</v>
          </cell>
          <cell r="B856" t="str">
            <v>Teams</v>
          </cell>
          <cell r="C856" t="str">
            <v>EPC - Oil &amp; Gas (Aberdeen)</v>
          </cell>
        </row>
        <row r="857">
          <cell r="A857" t="str">
            <v>core</v>
          </cell>
          <cell r="B857" t="str">
            <v>Teams</v>
          </cell>
          <cell r="C857" t="str">
            <v>EPC - Projects (IPF)</v>
          </cell>
        </row>
        <row r="858">
          <cell r="A858" t="str">
            <v>core</v>
          </cell>
          <cell r="B858" t="str">
            <v>Teams</v>
          </cell>
          <cell r="C858" t="str">
            <v>EPC - Environment</v>
          </cell>
        </row>
        <row r="859">
          <cell r="A859" t="str">
            <v>core</v>
          </cell>
          <cell r="B859" t="str">
            <v>Teams</v>
          </cell>
          <cell r="C859" t="str">
            <v>HC - Employment</v>
          </cell>
        </row>
        <row r="860">
          <cell r="A860" t="str">
            <v>core</v>
          </cell>
          <cell r="B860" t="str">
            <v>Teams</v>
          </cell>
          <cell r="C860" t="str">
            <v>HC - Pensions</v>
          </cell>
        </row>
        <row r="861">
          <cell r="A861" t="str">
            <v>core</v>
          </cell>
          <cell r="B861" t="str">
            <v>Teams</v>
          </cell>
          <cell r="C861" t="str">
            <v>Real Estate – Disputes</v>
          </cell>
        </row>
        <row r="862">
          <cell r="A862" t="str">
            <v>core</v>
          </cell>
          <cell r="B862" t="str">
            <v>Teams</v>
          </cell>
          <cell r="C862" t="str">
            <v>Real Estate – Planning</v>
          </cell>
        </row>
        <row r="863">
          <cell r="A863" t="str">
            <v>core</v>
          </cell>
          <cell r="B863" t="str">
            <v>Teams</v>
          </cell>
          <cell r="C863" t="str">
            <v>Real Estate – Transaction</v>
          </cell>
        </row>
        <row r="864">
          <cell r="A864" t="str">
            <v>core</v>
          </cell>
          <cell r="B864" t="str">
            <v>Lead partner(s)</v>
          </cell>
          <cell r="C864" t="str">
            <v>CMS Partner</v>
          </cell>
        </row>
        <row r="865">
          <cell r="A865" t="str">
            <v>core</v>
          </cell>
          <cell r="B865" t="str">
            <v>Source of credential</v>
          </cell>
          <cell r="C865" t="str">
            <v xml:space="preserve">Brochure </v>
          </cell>
        </row>
        <row r="866">
          <cell r="A866" t="str">
            <v>core</v>
          </cell>
          <cell r="B866" t="str">
            <v>Source of credential</v>
          </cell>
          <cell r="C866" t="str">
            <v>CV</v>
          </cell>
        </row>
        <row r="867">
          <cell r="A867" t="str">
            <v>core</v>
          </cell>
          <cell r="B867" t="str">
            <v>Source of credential</v>
          </cell>
          <cell r="C867" t="str">
            <v>Directory submission</v>
          </cell>
        </row>
        <row r="868">
          <cell r="A868" t="str">
            <v>core</v>
          </cell>
          <cell r="B868" t="str">
            <v>Source of credential</v>
          </cell>
          <cell r="C868" t="str">
            <v>League table</v>
          </cell>
        </row>
        <row r="869">
          <cell r="A869" t="str">
            <v>core</v>
          </cell>
          <cell r="B869" t="str">
            <v>Source of credential</v>
          </cell>
          <cell r="C869" t="str">
            <v>Other</v>
          </cell>
        </row>
        <row r="870">
          <cell r="A870" t="str">
            <v>core</v>
          </cell>
          <cell r="B870" t="str">
            <v>Source of credential</v>
          </cell>
          <cell r="C870" t="str">
            <v>Pitch</v>
          </cell>
        </row>
        <row r="871">
          <cell r="A871" t="str">
            <v>core</v>
          </cell>
          <cell r="B871" t="str">
            <v>Source of credential</v>
          </cell>
          <cell r="C871" t="str">
            <v>Website</v>
          </cell>
        </row>
        <row r="872">
          <cell r="A872" t="str">
            <v>core</v>
          </cell>
          <cell r="B872" t="str">
            <v>CMS firms involved</v>
          </cell>
          <cell r="C872" t="str">
            <v>CMS AACS (Italy)</v>
          </cell>
        </row>
        <row r="873">
          <cell r="A873" t="str">
            <v>core</v>
          </cell>
          <cell r="B873" t="str">
            <v>CMS firms involved</v>
          </cell>
          <cell r="C873" t="str">
            <v>CMS ASL (Spain)</v>
          </cell>
        </row>
        <row r="874">
          <cell r="A874" t="str">
            <v>core</v>
          </cell>
          <cell r="B874" t="str">
            <v>CMS firms involved</v>
          </cell>
          <cell r="C874" t="str">
            <v>CMS BFL (France)</v>
          </cell>
        </row>
        <row r="875">
          <cell r="A875" t="str">
            <v>core</v>
          </cell>
          <cell r="B875" t="str">
            <v>CMS firms involved</v>
          </cell>
          <cell r="C875" t="str">
            <v>CMS CMCK (UK)</v>
          </cell>
        </row>
        <row r="876">
          <cell r="A876" t="str">
            <v>core</v>
          </cell>
          <cell r="B876" t="str">
            <v>CMS firms involved</v>
          </cell>
          <cell r="C876" t="str">
            <v>CMS DB (Belgium)</v>
          </cell>
        </row>
        <row r="877">
          <cell r="A877" t="str">
            <v>core</v>
          </cell>
          <cell r="B877" t="str">
            <v>CMS firms involved</v>
          </cell>
          <cell r="C877" t="str">
            <v>CMS DSB (Netherlands)</v>
          </cell>
        </row>
        <row r="878">
          <cell r="A878" t="str">
            <v>core</v>
          </cell>
          <cell r="B878" t="str">
            <v>CMS firms involved</v>
          </cell>
          <cell r="C878" t="str">
            <v>CMS HS (Germany)</v>
          </cell>
        </row>
        <row r="879">
          <cell r="A879" t="str">
            <v>core</v>
          </cell>
          <cell r="B879" t="str">
            <v>CMS firms involved</v>
          </cell>
          <cell r="C879" t="str">
            <v>CMS RPA(Portugal)</v>
          </cell>
        </row>
        <row r="880">
          <cell r="A880" t="str">
            <v>core</v>
          </cell>
          <cell r="B880" t="str">
            <v>CMS firms involved</v>
          </cell>
          <cell r="C880" t="str">
            <v>CMS RRH (Austria)</v>
          </cell>
        </row>
        <row r="881">
          <cell r="A881" t="str">
            <v>core</v>
          </cell>
          <cell r="B881" t="str">
            <v>CMS firms involved</v>
          </cell>
          <cell r="C881" t="str">
            <v>CMS Russia</v>
          </cell>
        </row>
        <row r="882">
          <cell r="A882" t="str">
            <v>core</v>
          </cell>
          <cell r="B882" t="str">
            <v>CMS firms involved</v>
          </cell>
          <cell r="C882" t="str">
            <v>CMS Slovakia</v>
          </cell>
        </row>
        <row r="883">
          <cell r="A883" t="str">
            <v>core</v>
          </cell>
          <cell r="B883" t="str">
            <v>CMS firms involved</v>
          </cell>
          <cell r="C883" t="str">
            <v>CMS VEH (Switzerland)</v>
          </cell>
        </row>
        <row r="884">
          <cell r="A884" t="str">
            <v>core</v>
          </cell>
          <cell r="B884" t="str">
            <v>Lead CMS firm</v>
          </cell>
          <cell r="C884" t="str">
            <v>CMS AACS (Italy)</v>
          </cell>
        </row>
        <row r="885">
          <cell r="A885" t="str">
            <v>core</v>
          </cell>
          <cell r="B885" t="str">
            <v>Lead CMS firm</v>
          </cell>
          <cell r="C885" t="str">
            <v>CMS ASL (Spain)</v>
          </cell>
        </row>
        <row r="886">
          <cell r="A886" t="str">
            <v>core</v>
          </cell>
          <cell r="B886" t="str">
            <v>Lead CMS firm</v>
          </cell>
          <cell r="C886" t="str">
            <v>CMS BFL (France)</v>
          </cell>
        </row>
        <row r="887">
          <cell r="A887" t="str">
            <v>core</v>
          </cell>
          <cell r="B887" t="str">
            <v>Lead CMS firm</v>
          </cell>
          <cell r="C887" t="str">
            <v>CMS CMCK (UK)</v>
          </cell>
        </row>
        <row r="888">
          <cell r="A888" t="str">
            <v>core</v>
          </cell>
          <cell r="B888" t="str">
            <v>Lead CMS firm</v>
          </cell>
          <cell r="C888" t="str">
            <v>CMS DB (Belgium)</v>
          </cell>
        </row>
        <row r="889">
          <cell r="A889" t="str">
            <v>core</v>
          </cell>
          <cell r="B889" t="str">
            <v>Lead CMS firm</v>
          </cell>
          <cell r="C889" t="str">
            <v>CMS DSB (Netherlands)</v>
          </cell>
        </row>
        <row r="890">
          <cell r="A890" t="str">
            <v>core</v>
          </cell>
          <cell r="B890" t="str">
            <v>Lead CMS firm</v>
          </cell>
          <cell r="C890" t="str">
            <v>CMS HS (Germany)</v>
          </cell>
        </row>
        <row r="891">
          <cell r="A891" t="str">
            <v>core</v>
          </cell>
          <cell r="B891" t="str">
            <v>Lead CMS firm</v>
          </cell>
          <cell r="C891" t="str">
            <v>CMS RPA(Portugal)</v>
          </cell>
        </row>
        <row r="892">
          <cell r="A892" t="str">
            <v>core</v>
          </cell>
          <cell r="B892" t="str">
            <v>Lead CMS firm</v>
          </cell>
          <cell r="C892" t="str">
            <v>CMS RRH (Austria)</v>
          </cell>
        </row>
        <row r="893">
          <cell r="A893" t="str">
            <v>core</v>
          </cell>
          <cell r="B893" t="str">
            <v>Lead CMS firm</v>
          </cell>
          <cell r="C893" t="str">
            <v>CMS Russia</v>
          </cell>
        </row>
        <row r="894">
          <cell r="A894" t="str">
            <v>core</v>
          </cell>
          <cell r="B894" t="str">
            <v>Lead CMS firm</v>
          </cell>
          <cell r="C894" t="str">
            <v>CMS Slovakia</v>
          </cell>
        </row>
        <row r="895">
          <cell r="A895" t="str">
            <v>core</v>
          </cell>
          <cell r="B895" t="str">
            <v>Lead CMS firm</v>
          </cell>
          <cell r="C895" t="str">
            <v>CMS VEH (Switzerland)</v>
          </cell>
        </row>
        <row r="896">
          <cell r="A896" t="str">
            <v>core</v>
          </cell>
          <cell r="B896" t="str">
            <v>Countries of other CMS firms</v>
          </cell>
          <cell r="C896" t="str">
            <v>Angola</v>
          </cell>
        </row>
        <row r="897">
          <cell r="A897" t="str">
            <v>core</v>
          </cell>
          <cell r="B897" t="str">
            <v>Countries of other CMS firms</v>
          </cell>
          <cell r="C897" t="str">
            <v>Algeria</v>
          </cell>
        </row>
        <row r="898">
          <cell r="A898" t="str">
            <v>core</v>
          </cell>
          <cell r="B898" t="str">
            <v>Countries of other CMS firms</v>
          </cell>
          <cell r="C898" t="str">
            <v>Albania</v>
          </cell>
        </row>
        <row r="899">
          <cell r="A899" t="str">
            <v>core</v>
          </cell>
          <cell r="B899" t="str">
            <v>Countries of other CMS firms</v>
          </cell>
          <cell r="C899" t="str">
            <v>Argentina</v>
          </cell>
        </row>
        <row r="900">
          <cell r="A900" t="str">
            <v>core</v>
          </cell>
          <cell r="B900" t="str">
            <v>Countries of other CMS firms</v>
          </cell>
          <cell r="C900" t="str">
            <v>Australia</v>
          </cell>
        </row>
        <row r="901">
          <cell r="A901" t="str">
            <v>core</v>
          </cell>
          <cell r="B901" t="str">
            <v>Countries of other CMS firms</v>
          </cell>
          <cell r="C901" t="str">
            <v>Austria</v>
          </cell>
        </row>
        <row r="902">
          <cell r="A902" t="str">
            <v>core</v>
          </cell>
          <cell r="B902" t="str">
            <v>Countries of other CMS firms</v>
          </cell>
          <cell r="C902" t="str">
            <v xml:space="preserve">Azerbaijan  </v>
          </cell>
        </row>
        <row r="903">
          <cell r="A903" t="str">
            <v>core</v>
          </cell>
          <cell r="B903" t="str">
            <v>Countries of other CMS firms</v>
          </cell>
          <cell r="C903" t="str">
            <v>Bangladesh</v>
          </cell>
        </row>
        <row r="904">
          <cell r="A904" t="str">
            <v>core</v>
          </cell>
          <cell r="B904" t="str">
            <v>Countries of other CMS firms</v>
          </cell>
          <cell r="C904" t="str">
            <v>Barbados</v>
          </cell>
        </row>
        <row r="905">
          <cell r="A905" t="str">
            <v>core</v>
          </cell>
          <cell r="B905" t="str">
            <v>Countries of other CMS firms</v>
          </cell>
          <cell r="C905" t="str">
            <v>Belgium</v>
          </cell>
        </row>
        <row r="906">
          <cell r="A906" t="str">
            <v>core</v>
          </cell>
          <cell r="B906" t="str">
            <v>Countries of other CMS firms</v>
          </cell>
          <cell r="C906" t="str">
            <v>Bermuda</v>
          </cell>
        </row>
        <row r="907">
          <cell r="A907" t="str">
            <v>core</v>
          </cell>
          <cell r="B907" t="str">
            <v>Countries of other CMS firms</v>
          </cell>
          <cell r="C907" t="str">
            <v>Botswana</v>
          </cell>
        </row>
        <row r="908">
          <cell r="A908" t="str">
            <v>core</v>
          </cell>
          <cell r="B908" t="str">
            <v>Countries of other CMS firms</v>
          </cell>
          <cell r="C908" t="str">
            <v>Bolivia</v>
          </cell>
        </row>
        <row r="909">
          <cell r="A909" t="str">
            <v>core</v>
          </cell>
          <cell r="B909" t="str">
            <v>Countries of other CMS firms</v>
          </cell>
          <cell r="C909" t="str">
            <v>Brazil</v>
          </cell>
        </row>
        <row r="910">
          <cell r="A910" t="str">
            <v>core</v>
          </cell>
          <cell r="B910" t="str">
            <v>Countries of other CMS firms</v>
          </cell>
          <cell r="C910" t="str">
            <v>Brunei</v>
          </cell>
        </row>
        <row r="911">
          <cell r="A911" t="str">
            <v>core</v>
          </cell>
          <cell r="B911" t="str">
            <v>Countries of other CMS firms</v>
          </cell>
          <cell r="C911" t="str">
            <v>Burma</v>
          </cell>
        </row>
        <row r="912">
          <cell r="A912" t="str">
            <v>core</v>
          </cell>
          <cell r="B912" t="str">
            <v>Countries of other CMS firms</v>
          </cell>
          <cell r="C912" t="str">
            <v xml:space="preserve">Cameroon  </v>
          </cell>
        </row>
        <row r="913">
          <cell r="A913" t="str">
            <v>core</v>
          </cell>
          <cell r="B913" t="str">
            <v>Countries of other CMS firms</v>
          </cell>
          <cell r="C913" t="str">
            <v>Canary Islands</v>
          </cell>
        </row>
        <row r="914">
          <cell r="A914" t="str">
            <v>core</v>
          </cell>
          <cell r="B914" t="str">
            <v>Countries of other CMS firms</v>
          </cell>
          <cell r="C914" t="str">
            <v>Cayman Islands</v>
          </cell>
        </row>
        <row r="915">
          <cell r="A915" t="str">
            <v>core</v>
          </cell>
          <cell r="B915" t="str">
            <v>Countries of other CMS firms</v>
          </cell>
          <cell r="C915" t="str">
            <v>China</v>
          </cell>
        </row>
        <row r="916">
          <cell r="A916" t="str">
            <v>core</v>
          </cell>
          <cell r="B916" t="str">
            <v>Countries of other CMS firms</v>
          </cell>
          <cell r="C916" t="str">
            <v>Colombia</v>
          </cell>
        </row>
        <row r="917">
          <cell r="A917" t="str">
            <v>core</v>
          </cell>
          <cell r="B917" t="str">
            <v>Countries of other CMS firms</v>
          </cell>
          <cell r="C917" t="str">
            <v xml:space="preserve">Côte d’Ivoire  </v>
          </cell>
        </row>
        <row r="918">
          <cell r="A918" t="str">
            <v>core</v>
          </cell>
          <cell r="B918" t="str">
            <v>Countries of other CMS firms</v>
          </cell>
          <cell r="C918" t="str">
            <v>Cuba</v>
          </cell>
        </row>
        <row r="919">
          <cell r="A919" t="str">
            <v>core</v>
          </cell>
          <cell r="B919" t="str">
            <v>Countries of other CMS firms</v>
          </cell>
          <cell r="C919" t="str">
            <v>Cyprus</v>
          </cell>
        </row>
        <row r="920">
          <cell r="A920" t="str">
            <v>core</v>
          </cell>
          <cell r="B920" t="str">
            <v>Countries of other CMS firms</v>
          </cell>
          <cell r="C920" t="str">
            <v>Czech Republic</v>
          </cell>
        </row>
        <row r="921">
          <cell r="A921" t="str">
            <v>core</v>
          </cell>
          <cell r="B921" t="str">
            <v>Countries of other CMS firms</v>
          </cell>
          <cell r="C921" t="str">
            <v>Denmark</v>
          </cell>
        </row>
        <row r="922">
          <cell r="A922" t="str">
            <v>core</v>
          </cell>
          <cell r="B922" t="str">
            <v>Countries of other CMS firms</v>
          </cell>
          <cell r="C922" t="str">
            <v>Dominican Republic</v>
          </cell>
        </row>
        <row r="923">
          <cell r="A923" t="str">
            <v>core</v>
          </cell>
          <cell r="B923" t="str">
            <v>Countries of other CMS firms</v>
          </cell>
          <cell r="C923" t="str">
            <v>Ecuador</v>
          </cell>
        </row>
        <row r="924">
          <cell r="A924" t="str">
            <v>core</v>
          </cell>
          <cell r="B924" t="str">
            <v>Countries of other CMS firms</v>
          </cell>
          <cell r="C924" t="str">
            <v>Egypt</v>
          </cell>
        </row>
        <row r="925">
          <cell r="A925" t="str">
            <v>core</v>
          </cell>
          <cell r="B925" t="str">
            <v>Countries of other CMS firms</v>
          </cell>
          <cell r="C925" t="str">
            <v>Estonia</v>
          </cell>
        </row>
        <row r="926">
          <cell r="A926" t="str">
            <v>core</v>
          </cell>
          <cell r="B926" t="str">
            <v>Countries of other CMS firms</v>
          </cell>
          <cell r="C926" t="str">
            <v>Falkland Islands</v>
          </cell>
        </row>
        <row r="927">
          <cell r="A927" t="str">
            <v>core</v>
          </cell>
          <cell r="B927" t="str">
            <v>Countries of other CMS firms</v>
          </cell>
          <cell r="C927" t="str">
            <v>Fed Rep Yugoslavia</v>
          </cell>
        </row>
        <row r="928">
          <cell r="A928" t="str">
            <v>core</v>
          </cell>
          <cell r="B928" t="str">
            <v>Countries of other CMS firms</v>
          </cell>
          <cell r="C928" t="str">
            <v>Finland</v>
          </cell>
        </row>
        <row r="929">
          <cell r="A929" t="str">
            <v>core</v>
          </cell>
          <cell r="B929" t="str">
            <v>Countries of other CMS firms</v>
          </cell>
          <cell r="C929" t="str">
            <v>Gambia</v>
          </cell>
        </row>
        <row r="930">
          <cell r="A930" t="str">
            <v>core</v>
          </cell>
          <cell r="B930" t="str">
            <v>Countries of other CMS firms</v>
          </cell>
          <cell r="C930" t="str">
            <v>Georgia</v>
          </cell>
        </row>
        <row r="931">
          <cell r="A931" t="str">
            <v>core</v>
          </cell>
          <cell r="B931" t="str">
            <v>Countries of other CMS firms</v>
          </cell>
          <cell r="C931" t="str">
            <v>Ghana</v>
          </cell>
        </row>
        <row r="932">
          <cell r="A932" t="str">
            <v>core</v>
          </cell>
          <cell r="B932" t="str">
            <v>Countries of other CMS firms</v>
          </cell>
          <cell r="C932" t="str">
            <v>Greece</v>
          </cell>
        </row>
        <row r="933">
          <cell r="A933" t="str">
            <v>core</v>
          </cell>
          <cell r="B933" t="str">
            <v>Countries of other CMS firms</v>
          </cell>
          <cell r="C933" t="str">
            <v>Guatemala</v>
          </cell>
        </row>
        <row r="934">
          <cell r="A934" t="str">
            <v>core</v>
          </cell>
          <cell r="B934" t="str">
            <v>Countries of other CMS firms</v>
          </cell>
          <cell r="C934" t="str">
            <v xml:space="preserve">Guinea Bissau  </v>
          </cell>
        </row>
        <row r="935">
          <cell r="A935" t="str">
            <v>core</v>
          </cell>
          <cell r="B935" t="str">
            <v>Countries of other CMS firms</v>
          </cell>
          <cell r="C935" t="str">
            <v>Honduras</v>
          </cell>
        </row>
        <row r="936">
          <cell r="A936" t="str">
            <v>core</v>
          </cell>
          <cell r="B936" t="str">
            <v>Countries of other CMS firms</v>
          </cell>
          <cell r="C936" t="str">
            <v>El Salvador</v>
          </cell>
        </row>
        <row r="937">
          <cell r="A937" t="str">
            <v>core</v>
          </cell>
          <cell r="B937" t="str">
            <v>Countries of other CMS firms</v>
          </cell>
          <cell r="C937" t="str">
            <v>England</v>
          </cell>
        </row>
        <row r="938">
          <cell r="A938" t="str">
            <v>core</v>
          </cell>
          <cell r="B938" t="str">
            <v>Countries of other CMS firms</v>
          </cell>
          <cell r="C938" t="str">
            <v>Eritrea</v>
          </cell>
        </row>
        <row r="939">
          <cell r="A939" t="str">
            <v>core</v>
          </cell>
          <cell r="B939" t="str">
            <v>Countries of other CMS firms</v>
          </cell>
          <cell r="C939" t="str">
            <v>Ethiopia</v>
          </cell>
        </row>
        <row r="940">
          <cell r="A940" t="str">
            <v>core</v>
          </cell>
          <cell r="B940" t="str">
            <v>Countries of other CMS firms</v>
          </cell>
          <cell r="C940" t="str">
            <v>Faroes</v>
          </cell>
        </row>
        <row r="941">
          <cell r="A941" t="str">
            <v>core</v>
          </cell>
          <cell r="B941" t="str">
            <v>Countries of other CMS firms</v>
          </cell>
          <cell r="C941" t="str">
            <v>Fiji</v>
          </cell>
        </row>
        <row r="942">
          <cell r="A942" t="str">
            <v>core</v>
          </cell>
          <cell r="B942" t="str">
            <v>Countries of other CMS firms</v>
          </cell>
          <cell r="C942" t="str">
            <v>France</v>
          </cell>
        </row>
        <row r="943">
          <cell r="A943" t="str">
            <v>core</v>
          </cell>
          <cell r="B943" t="str">
            <v>Countries of other CMS firms</v>
          </cell>
          <cell r="C943" t="str">
            <v>Gaza Strip</v>
          </cell>
        </row>
        <row r="944">
          <cell r="A944" t="str">
            <v>core</v>
          </cell>
          <cell r="B944" t="str">
            <v>Countries of other CMS firms</v>
          </cell>
          <cell r="C944" t="str">
            <v>Germany</v>
          </cell>
        </row>
        <row r="945">
          <cell r="A945" t="str">
            <v>core</v>
          </cell>
          <cell r="B945" t="str">
            <v>Countries of other CMS firms</v>
          </cell>
          <cell r="C945" t="str">
            <v>Gibraltar</v>
          </cell>
        </row>
        <row r="946">
          <cell r="A946" t="str">
            <v>core</v>
          </cell>
          <cell r="B946" t="str">
            <v>Countries of other CMS firms</v>
          </cell>
          <cell r="C946" t="str">
            <v>Guam</v>
          </cell>
        </row>
        <row r="947">
          <cell r="A947" t="str">
            <v>core</v>
          </cell>
          <cell r="B947" t="str">
            <v>Countries of other CMS firms</v>
          </cell>
          <cell r="C947" t="str">
            <v xml:space="preserve">Guernsey </v>
          </cell>
        </row>
        <row r="948">
          <cell r="A948" t="str">
            <v>core</v>
          </cell>
          <cell r="B948" t="str">
            <v>Countries of other CMS firms</v>
          </cell>
          <cell r="C948" t="str">
            <v>Holland</v>
          </cell>
        </row>
        <row r="949">
          <cell r="A949" t="str">
            <v>core</v>
          </cell>
          <cell r="B949" t="str">
            <v>Countries of other CMS firms</v>
          </cell>
          <cell r="C949" t="str">
            <v>Hong Kong</v>
          </cell>
        </row>
        <row r="950">
          <cell r="A950" t="str">
            <v>core</v>
          </cell>
          <cell r="B950" t="str">
            <v>Countries of other CMS firms</v>
          </cell>
          <cell r="C950" t="str">
            <v>Hungary</v>
          </cell>
        </row>
        <row r="951">
          <cell r="A951" t="str">
            <v>core</v>
          </cell>
          <cell r="B951" t="str">
            <v>Countries of other CMS firms</v>
          </cell>
          <cell r="C951" t="str">
            <v>Iceland</v>
          </cell>
        </row>
        <row r="952">
          <cell r="A952" t="str">
            <v>core</v>
          </cell>
          <cell r="B952" t="str">
            <v>Countries of other CMS firms</v>
          </cell>
          <cell r="C952" t="str">
            <v>India</v>
          </cell>
        </row>
        <row r="953">
          <cell r="A953" t="str">
            <v>core</v>
          </cell>
          <cell r="B953" t="str">
            <v>Countries of other CMS firms</v>
          </cell>
          <cell r="C953" t="str">
            <v>Indonesia</v>
          </cell>
        </row>
        <row r="954">
          <cell r="A954" t="str">
            <v>core</v>
          </cell>
          <cell r="B954" t="str">
            <v>Countries of other CMS firms</v>
          </cell>
          <cell r="C954" t="str">
            <v>Iran</v>
          </cell>
        </row>
        <row r="955">
          <cell r="A955" t="str">
            <v>core</v>
          </cell>
          <cell r="B955" t="str">
            <v>Countries of other CMS firms</v>
          </cell>
          <cell r="C955" t="str">
            <v>Angola</v>
          </cell>
        </row>
        <row r="956">
          <cell r="A956" t="str">
            <v>core</v>
          </cell>
          <cell r="B956" t="str">
            <v>Countries of other CMS firms</v>
          </cell>
          <cell r="C956" t="str">
            <v>Belize</v>
          </cell>
        </row>
        <row r="957">
          <cell r="A957" t="str">
            <v>core</v>
          </cell>
          <cell r="B957" t="str">
            <v>Countries of other CMS firms</v>
          </cell>
          <cell r="C957" t="str">
            <v>Bhutan</v>
          </cell>
        </row>
        <row r="958">
          <cell r="A958" t="str">
            <v>core</v>
          </cell>
          <cell r="B958" t="str">
            <v>Countries of other CMS firms</v>
          </cell>
          <cell r="C958" t="str">
            <v>Bosnia &amp; Herzegovina</v>
          </cell>
        </row>
        <row r="959">
          <cell r="A959" t="str">
            <v>core</v>
          </cell>
          <cell r="B959" t="str">
            <v>Countries of other CMS firms</v>
          </cell>
          <cell r="C959" t="str">
            <v>Bulgaria</v>
          </cell>
        </row>
        <row r="960">
          <cell r="A960" t="str">
            <v>core</v>
          </cell>
          <cell r="B960" t="str">
            <v>Countries of other CMS firms</v>
          </cell>
          <cell r="C960" t="str">
            <v>Cambodia</v>
          </cell>
        </row>
        <row r="961">
          <cell r="A961" t="str">
            <v>core</v>
          </cell>
          <cell r="B961" t="str">
            <v>Countries of other CMS firms</v>
          </cell>
          <cell r="C961" t="str">
            <v>Canada</v>
          </cell>
        </row>
        <row r="962">
          <cell r="A962" t="str">
            <v>core</v>
          </cell>
          <cell r="B962" t="str">
            <v>Countries of other CMS firms</v>
          </cell>
          <cell r="C962" t="str">
            <v>Chile</v>
          </cell>
        </row>
        <row r="963">
          <cell r="A963" t="str">
            <v>core</v>
          </cell>
          <cell r="B963" t="str">
            <v>Countries of other CMS firms</v>
          </cell>
          <cell r="C963" t="str">
            <v>Costa Rica</v>
          </cell>
        </row>
        <row r="964">
          <cell r="A964" t="str">
            <v>core</v>
          </cell>
          <cell r="B964" t="str">
            <v>Countries of other CMS firms</v>
          </cell>
          <cell r="C964" t="str">
            <v>Croatia</v>
          </cell>
        </row>
        <row r="965">
          <cell r="A965" t="str">
            <v>core</v>
          </cell>
          <cell r="B965" t="str">
            <v>Countries of other CMS firms</v>
          </cell>
          <cell r="C965" t="str">
            <v>Iraq</v>
          </cell>
        </row>
        <row r="966">
          <cell r="A966" t="str">
            <v>core</v>
          </cell>
          <cell r="B966" t="str">
            <v>Countries of other CMS firms</v>
          </cell>
          <cell r="C966" t="str">
            <v>Ireland</v>
          </cell>
        </row>
        <row r="967">
          <cell r="A967" t="str">
            <v>core</v>
          </cell>
          <cell r="B967" t="str">
            <v>Countries of other CMS firms</v>
          </cell>
          <cell r="C967" t="str">
            <v>Isle of Man</v>
          </cell>
        </row>
        <row r="968">
          <cell r="A968" t="str">
            <v>core</v>
          </cell>
          <cell r="B968" t="str">
            <v>Countries of other CMS firms</v>
          </cell>
          <cell r="C968" t="str">
            <v>Israel</v>
          </cell>
        </row>
        <row r="969">
          <cell r="A969" t="str">
            <v>core</v>
          </cell>
          <cell r="B969" t="str">
            <v>Countries of other CMS firms</v>
          </cell>
          <cell r="C969" t="str">
            <v>Italy</v>
          </cell>
        </row>
        <row r="970">
          <cell r="A970" t="str">
            <v>core</v>
          </cell>
          <cell r="B970" t="str">
            <v>Countries of other CMS firms</v>
          </cell>
          <cell r="C970" t="str">
            <v>Ivory Coast</v>
          </cell>
        </row>
        <row r="971">
          <cell r="A971" t="str">
            <v>core</v>
          </cell>
          <cell r="B971" t="str">
            <v>Countries of other CMS firms</v>
          </cell>
          <cell r="C971" t="str">
            <v>Jamaica</v>
          </cell>
        </row>
        <row r="972">
          <cell r="A972" t="str">
            <v>core</v>
          </cell>
          <cell r="B972" t="str">
            <v>Countries of other CMS firms</v>
          </cell>
          <cell r="C972" t="str">
            <v>Japan</v>
          </cell>
        </row>
        <row r="973">
          <cell r="A973" t="str">
            <v>core</v>
          </cell>
          <cell r="B973" t="str">
            <v>Countries of other CMS firms</v>
          </cell>
          <cell r="C973" t="str">
            <v xml:space="preserve">Jersey </v>
          </cell>
        </row>
        <row r="974">
          <cell r="A974" t="str">
            <v>core</v>
          </cell>
          <cell r="B974" t="str">
            <v>Countries of other CMS firms</v>
          </cell>
          <cell r="C974" t="str">
            <v>Jordan</v>
          </cell>
        </row>
        <row r="975">
          <cell r="A975" t="str">
            <v>core</v>
          </cell>
          <cell r="B975" t="str">
            <v>Countries of other CMS firms</v>
          </cell>
          <cell r="C975" t="str">
            <v>Kazakhstan</v>
          </cell>
        </row>
        <row r="976">
          <cell r="A976" t="str">
            <v>core</v>
          </cell>
          <cell r="B976" t="str">
            <v>Countries of other CMS firms</v>
          </cell>
          <cell r="C976" t="str">
            <v>Kenya</v>
          </cell>
        </row>
        <row r="977">
          <cell r="A977" t="str">
            <v>core</v>
          </cell>
          <cell r="B977" t="str">
            <v>Countries of other CMS firms</v>
          </cell>
          <cell r="C977" t="str">
            <v>Kosovo</v>
          </cell>
        </row>
        <row r="978">
          <cell r="A978" t="str">
            <v>core</v>
          </cell>
          <cell r="B978" t="str">
            <v>Countries of other CMS firms</v>
          </cell>
          <cell r="C978" t="str">
            <v>Kuwait</v>
          </cell>
        </row>
        <row r="979">
          <cell r="A979" t="str">
            <v>core</v>
          </cell>
          <cell r="B979" t="str">
            <v>Countries of other CMS firms</v>
          </cell>
          <cell r="C979" t="str">
            <v>Kyrgyzstan</v>
          </cell>
        </row>
        <row r="980">
          <cell r="A980" t="str">
            <v>core</v>
          </cell>
          <cell r="B980" t="str">
            <v>Countries of other CMS firms</v>
          </cell>
          <cell r="C980" t="str">
            <v>Lao PDR</v>
          </cell>
        </row>
        <row r="981">
          <cell r="A981" t="str">
            <v>core</v>
          </cell>
          <cell r="B981" t="str">
            <v>Countries of other CMS firms</v>
          </cell>
          <cell r="C981" t="str">
            <v>Latvia</v>
          </cell>
        </row>
        <row r="982">
          <cell r="A982" t="str">
            <v>core</v>
          </cell>
          <cell r="B982" t="str">
            <v>Countries of other CMS firms</v>
          </cell>
          <cell r="C982" t="str">
            <v>Lebanon</v>
          </cell>
        </row>
        <row r="983">
          <cell r="A983" t="str">
            <v>core</v>
          </cell>
          <cell r="B983" t="str">
            <v>Countries of other CMS firms</v>
          </cell>
          <cell r="C983" t="str">
            <v>Lesotho</v>
          </cell>
        </row>
        <row r="984">
          <cell r="A984" t="str">
            <v>core</v>
          </cell>
          <cell r="B984" t="str">
            <v>Countries of other CMS firms</v>
          </cell>
          <cell r="C984" t="str">
            <v>Liberia</v>
          </cell>
        </row>
        <row r="985">
          <cell r="A985" t="str">
            <v>core</v>
          </cell>
          <cell r="B985" t="str">
            <v>Countries of other CMS firms</v>
          </cell>
          <cell r="C985" t="str">
            <v>Libya</v>
          </cell>
        </row>
        <row r="986">
          <cell r="A986" t="str">
            <v>core</v>
          </cell>
          <cell r="B986" t="str">
            <v>Countries of other CMS firms</v>
          </cell>
          <cell r="C986" t="str">
            <v>Liechtenstein</v>
          </cell>
        </row>
        <row r="987">
          <cell r="A987" t="str">
            <v>core</v>
          </cell>
          <cell r="B987" t="str">
            <v>Countries of other CMS firms</v>
          </cell>
          <cell r="C987" t="str">
            <v>Lithuania</v>
          </cell>
        </row>
        <row r="988">
          <cell r="A988" t="str">
            <v>core</v>
          </cell>
          <cell r="B988" t="str">
            <v>Countries of other CMS firms</v>
          </cell>
          <cell r="C988" t="str">
            <v>Luxembourg</v>
          </cell>
        </row>
        <row r="989">
          <cell r="A989" t="str">
            <v>core</v>
          </cell>
          <cell r="B989" t="str">
            <v>Countries of other CMS firms</v>
          </cell>
          <cell r="C989" t="str">
            <v>Macedonia</v>
          </cell>
        </row>
        <row r="990">
          <cell r="A990" t="str">
            <v>core</v>
          </cell>
          <cell r="B990" t="str">
            <v>Countries of other CMS firms</v>
          </cell>
          <cell r="C990" t="str">
            <v>Majorca</v>
          </cell>
        </row>
        <row r="991">
          <cell r="A991" t="str">
            <v>core</v>
          </cell>
          <cell r="B991" t="str">
            <v>Countries of other CMS firms</v>
          </cell>
          <cell r="C991" t="str">
            <v>Malawi</v>
          </cell>
        </row>
        <row r="992">
          <cell r="A992" t="str">
            <v>core</v>
          </cell>
          <cell r="B992" t="str">
            <v>Countries of other CMS firms</v>
          </cell>
          <cell r="C992" t="str">
            <v>Malaysia</v>
          </cell>
        </row>
        <row r="993">
          <cell r="A993" t="str">
            <v>core</v>
          </cell>
          <cell r="B993" t="str">
            <v>Countries of other CMS firms</v>
          </cell>
          <cell r="C993" t="str">
            <v>Mali</v>
          </cell>
        </row>
        <row r="994">
          <cell r="A994" t="str">
            <v>core</v>
          </cell>
          <cell r="B994" t="str">
            <v>Countries of other CMS firms</v>
          </cell>
          <cell r="C994" t="str">
            <v>Malta</v>
          </cell>
        </row>
        <row r="995">
          <cell r="A995" t="str">
            <v>core</v>
          </cell>
          <cell r="B995" t="str">
            <v>Countries of other CMS firms</v>
          </cell>
          <cell r="C995" t="str">
            <v>Marshall Islands</v>
          </cell>
        </row>
        <row r="996">
          <cell r="A996" t="str">
            <v>core</v>
          </cell>
          <cell r="B996" t="str">
            <v>Countries of other CMS firms</v>
          </cell>
          <cell r="C996" t="str">
            <v>Mauritania</v>
          </cell>
        </row>
        <row r="997">
          <cell r="A997" t="str">
            <v>core</v>
          </cell>
          <cell r="B997" t="str">
            <v>Countries of other CMS firms</v>
          </cell>
          <cell r="C997" t="str">
            <v>Mauritius</v>
          </cell>
        </row>
        <row r="998">
          <cell r="A998" t="str">
            <v>core</v>
          </cell>
          <cell r="B998" t="str">
            <v>Countries of other CMS firms</v>
          </cell>
          <cell r="C998" t="str">
            <v>Mexico</v>
          </cell>
        </row>
        <row r="999">
          <cell r="A999" t="str">
            <v>core</v>
          </cell>
          <cell r="B999" t="str">
            <v>Countries of other CMS firms</v>
          </cell>
          <cell r="C999" t="str">
            <v>Moldova</v>
          </cell>
        </row>
        <row r="1000">
          <cell r="A1000" t="str">
            <v>core</v>
          </cell>
          <cell r="B1000" t="str">
            <v>Countries of other CMS firms</v>
          </cell>
          <cell r="C1000" t="str">
            <v>Monaco</v>
          </cell>
        </row>
        <row r="1001">
          <cell r="A1001" t="str">
            <v>core</v>
          </cell>
          <cell r="B1001" t="str">
            <v>Countries of other CMS firms</v>
          </cell>
          <cell r="C1001" t="str">
            <v>Morocco</v>
          </cell>
        </row>
        <row r="1002">
          <cell r="A1002" t="str">
            <v>core</v>
          </cell>
          <cell r="B1002" t="str">
            <v>Countries of other CMS firms</v>
          </cell>
          <cell r="C1002" t="str">
            <v>Mozambique</v>
          </cell>
        </row>
        <row r="1003">
          <cell r="A1003" t="str">
            <v>core</v>
          </cell>
          <cell r="B1003" t="str">
            <v>Countries of other CMS firms</v>
          </cell>
          <cell r="C1003" t="str">
            <v>Namibia</v>
          </cell>
        </row>
        <row r="1004">
          <cell r="A1004" t="str">
            <v>core</v>
          </cell>
          <cell r="B1004" t="str">
            <v>Countries of other CMS firms</v>
          </cell>
          <cell r="C1004" t="str">
            <v>Nepal</v>
          </cell>
        </row>
        <row r="1005">
          <cell r="A1005" t="str">
            <v>core</v>
          </cell>
          <cell r="B1005" t="str">
            <v>Countries of other CMS firms</v>
          </cell>
          <cell r="C1005" t="str">
            <v>Netherlands</v>
          </cell>
        </row>
        <row r="1006">
          <cell r="A1006" t="str">
            <v>core</v>
          </cell>
          <cell r="B1006" t="str">
            <v>Countries of other CMS firms</v>
          </cell>
          <cell r="C1006" t="str">
            <v>New Zealand</v>
          </cell>
        </row>
        <row r="1007">
          <cell r="A1007" t="str">
            <v>core</v>
          </cell>
          <cell r="B1007" t="str">
            <v>Countries of other CMS firms</v>
          </cell>
          <cell r="C1007" t="str">
            <v>Nigeria</v>
          </cell>
        </row>
        <row r="1008">
          <cell r="A1008" t="str">
            <v>core</v>
          </cell>
          <cell r="B1008" t="str">
            <v>Countries of other CMS firms</v>
          </cell>
          <cell r="C1008" t="str">
            <v>North Korea</v>
          </cell>
        </row>
        <row r="1009">
          <cell r="A1009" t="str">
            <v>core</v>
          </cell>
          <cell r="B1009" t="str">
            <v>Countries of other CMS firms</v>
          </cell>
          <cell r="C1009" t="str">
            <v>Northern Cyprus TRNC</v>
          </cell>
        </row>
        <row r="1010">
          <cell r="A1010" t="str">
            <v>core</v>
          </cell>
          <cell r="B1010" t="str">
            <v>Countries of other CMS firms</v>
          </cell>
          <cell r="C1010" t="str">
            <v>Northern Ireland</v>
          </cell>
        </row>
        <row r="1011">
          <cell r="A1011" t="str">
            <v>core</v>
          </cell>
          <cell r="B1011" t="str">
            <v>Countries of other CMS firms</v>
          </cell>
          <cell r="C1011" t="str">
            <v>Norway</v>
          </cell>
        </row>
        <row r="1012">
          <cell r="A1012" t="str">
            <v>core</v>
          </cell>
          <cell r="B1012" t="str">
            <v>Countries of other CMS firms</v>
          </cell>
          <cell r="C1012" t="str">
            <v>Not Known</v>
          </cell>
        </row>
        <row r="1013">
          <cell r="A1013" t="str">
            <v>core</v>
          </cell>
          <cell r="B1013" t="str">
            <v>Countries of other CMS firms</v>
          </cell>
          <cell r="C1013" t="str">
            <v>Oman</v>
          </cell>
        </row>
        <row r="1014">
          <cell r="A1014" t="str">
            <v>core</v>
          </cell>
          <cell r="B1014" t="str">
            <v>Countries of other CMS firms</v>
          </cell>
          <cell r="C1014" t="str">
            <v>Pakistan</v>
          </cell>
        </row>
        <row r="1015">
          <cell r="A1015" t="str">
            <v>core</v>
          </cell>
          <cell r="B1015" t="str">
            <v>Countries of other CMS firms</v>
          </cell>
          <cell r="C1015" t="str">
            <v>Panama</v>
          </cell>
        </row>
        <row r="1016">
          <cell r="A1016" t="str">
            <v>core</v>
          </cell>
          <cell r="B1016" t="str">
            <v>Countries of other CMS firms</v>
          </cell>
          <cell r="C1016" t="str">
            <v>Papua New Guinea</v>
          </cell>
        </row>
        <row r="1017">
          <cell r="A1017" t="str">
            <v>core</v>
          </cell>
          <cell r="B1017" t="str">
            <v>Countries of other CMS firms</v>
          </cell>
          <cell r="C1017" t="str">
            <v>Paraguay</v>
          </cell>
        </row>
        <row r="1018">
          <cell r="A1018" t="str">
            <v>core</v>
          </cell>
          <cell r="B1018" t="str">
            <v>Countries of other CMS firms</v>
          </cell>
          <cell r="C1018" t="str">
            <v>Peoples Rep of Yemen</v>
          </cell>
        </row>
        <row r="1019">
          <cell r="A1019" t="str">
            <v>core</v>
          </cell>
          <cell r="B1019" t="str">
            <v>Countries of other CMS firms</v>
          </cell>
          <cell r="C1019" t="str">
            <v>Peoples' Republic of China</v>
          </cell>
        </row>
        <row r="1020">
          <cell r="A1020" t="str">
            <v>core</v>
          </cell>
          <cell r="B1020" t="str">
            <v>Countries of other CMS firms</v>
          </cell>
          <cell r="C1020" t="str">
            <v>Peru</v>
          </cell>
        </row>
        <row r="1021">
          <cell r="A1021" t="str">
            <v>core</v>
          </cell>
          <cell r="B1021" t="str">
            <v>Countries of other CMS firms</v>
          </cell>
          <cell r="C1021" t="str">
            <v>Philippines</v>
          </cell>
        </row>
        <row r="1022">
          <cell r="A1022" t="str">
            <v>core</v>
          </cell>
          <cell r="B1022" t="str">
            <v>Countries of other CMS firms</v>
          </cell>
          <cell r="C1022" t="str">
            <v>Poland</v>
          </cell>
        </row>
        <row r="1023">
          <cell r="A1023" t="str">
            <v>core</v>
          </cell>
          <cell r="B1023" t="str">
            <v>Countries of other CMS firms</v>
          </cell>
          <cell r="C1023" t="str">
            <v>Portugal</v>
          </cell>
        </row>
        <row r="1024">
          <cell r="A1024" t="str">
            <v>core</v>
          </cell>
          <cell r="B1024" t="str">
            <v>Countries of other CMS firms</v>
          </cell>
          <cell r="C1024" t="str">
            <v>Puerto Rico</v>
          </cell>
        </row>
        <row r="1025">
          <cell r="A1025" t="str">
            <v>core</v>
          </cell>
          <cell r="B1025" t="str">
            <v>Countries of other CMS firms</v>
          </cell>
          <cell r="C1025" t="str">
            <v>Qatar</v>
          </cell>
        </row>
        <row r="1026">
          <cell r="A1026" t="str">
            <v>core</v>
          </cell>
          <cell r="B1026" t="str">
            <v>Countries of other CMS firms</v>
          </cell>
          <cell r="C1026" t="str">
            <v>Romania</v>
          </cell>
        </row>
        <row r="1027">
          <cell r="A1027" t="str">
            <v>core</v>
          </cell>
          <cell r="B1027" t="str">
            <v>Countries of other CMS firms</v>
          </cell>
          <cell r="C1027" t="str">
            <v>Russia</v>
          </cell>
        </row>
        <row r="1028">
          <cell r="A1028" t="str">
            <v>core</v>
          </cell>
          <cell r="B1028" t="str">
            <v>Countries of other CMS firms</v>
          </cell>
          <cell r="C1028" t="str">
            <v>Saudi Arabia</v>
          </cell>
        </row>
        <row r="1029">
          <cell r="A1029" t="str">
            <v>core</v>
          </cell>
          <cell r="B1029" t="str">
            <v>Countries of other CMS firms</v>
          </cell>
          <cell r="C1029" t="str">
            <v>Scotland</v>
          </cell>
        </row>
        <row r="1030">
          <cell r="A1030" t="str">
            <v>core</v>
          </cell>
          <cell r="B1030" t="str">
            <v>Countries of other CMS firms</v>
          </cell>
          <cell r="C1030" t="str">
            <v>Senegal</v>
          </cell>
        </row>
        <row r="1031">
          <cell r="A1031" t="str">
            <v>core</v>
          </cell>
          <cell r="B1031" t="str">
            <v>Countries of other CMS firms</v>
          </cell>
          <cell r="C1031" t="str">
            <v>Serbia</v>
          </cell>
        </row>
        <row r="1032">
          <cell r="A1032" t="str">
            <v>core</v>
          </cell>
          <cell r="B1032" t="str">
            <v>Countries of other CMS firms</v>
          </cell>
          <cell r="C1032" t="str">
            <v>Singapore</v>
          </cell>
        </row>
        <row r="1033">
          <cell r="A1033" t="str">
            <v>core</v>
          </cell>
          <cell r="B1033" t="str">
            <v>Countries of other CMS firms</v>
          </cell>
          <cell r="C1033" t="str">
            <v>Slovakia</v>
          </cell>
        </row>
        <row r="1034">
          <cell r="A1034" t="str">
            <v>core</v>
          </cell>
          <cell r="B1034" t="str">
            <v>Countries of other CMS firms</v>
          </cell>
          <cell r="C1034" t="str">
            <v>Slovenia</v>
          </cell>
        </row>
        <row r="1035">
          <cell r="A1035" t="str">
            <v>core</v>
          </cell>
          <cell r="B1035" t="str">
            <v>Countries of other CMS firms</v>
          </cell>
          <cell r="C1035" t="str">
            <v>South Africa</v>
          </cell>
        </row>
        <row r="1036">
          <cell r="A1036" t="str">
            <v>core</v>
          </cell>
          <cell r="B1036" t="str">
            <v>Countries of other CMS firms</v>
          </cell>
          <cell r="C1036" t="str">
            <v>South Korea</v>
          </cell>
        </row>
        <row r="1037">
          <cell r="A1037" t="str">
            <v>core</v>
          </cell>
          <cell r="B1037" t="str">
            <v>Countries of other CMS firms</v>
          </cell>
          <cell r="C1037" t="str">
            <v>Spain</v>
          </cell>
        </row>
        <row r="1038">
          <cell r="A1038" t="str">
            <v>core</v>
          </cell>
          <cell r="B1038" t="str">
            <v>Countries of other CMS firms</v>
          </cell>
          <cell r="C1038" t="str">
            <v>Sri Lanka</v>
          </cell>
        </row>
        <row r="1039">
          <cell r="A1039" t="str">
            <v>core</v>
          </cell>
          <cell r="B1039" t="str">
            <v>Countries of other CMS firms</v>
          </cell>
          <cell r="C1039" t="str">
            <v>Sudan</v>
          </cell>
        </row>
        <row r="1040">
          <cell r="A1040" t="str">
            <v>core</v>
          </cell>
          <cell r="B1040" t="str">
            <v>Countries of other CMS firms</v>
          </cell>
          <cell r="C1040" t="str">
            <v>Swaziland</v>
          </cell>
        </row>
        <row r="1041">
          <cell r="A1041" t="str">
            <v>core</v>
          </cell>
          <cell r="B1041" t="str">
            <v>Countries of other CMS firms</v>
          </cell>
          <cell r="C1041" t="str">
            <v>Sweden</v>
          </cell>
        </row>
        <row r="1042">
          <cell r="A1042" t="str">
            <v>core</v>
          </cell>
          <cell r="B1042" t="str">
            <v>Countries of other CMS firms</v>
          </cell>
          <cell r="C1042" t="str">
            <v>Switzerland</v>
          </cell>
        </row>
        <row r="1043">
          <cell r="A1043" t="str">
            <v>core</v>
          </cell>
          <cell r="B1043" t="str">
            <v>Countries of other CMS firms</v>
          </cell>
          <cell r="C1043" t="str">
            <v>Syria</v>
          </cell>
        </row>
        <row r="1044">
          <cell r="A1044" t="str">
            <v>core</v>
          </cell>
          <cell r="B1044" t="str">
            <v>Countries of other CMS firms</v>
          </cell>
          <cell r="C1044" t="str">
            <v>Taiwan</v>
          </cell>
        </row>
        <row r="1045">
          <cell r="A1045" t="str">
            <v>core</v>
          </cell>
          <cell r="B1045" t="str">
            <v>Countries of other CMS firms</v>
          </cell>
          <cell r="C1045" t="str">
            <v>Tajikistan</v>
          </cell>
        </row>
        <row r="1046">
          <cell r="A1046" t="str">
            <v>core</v>
          </cell>
          <cell r="B1046" t="str">
            <v>Countries of other CMS firms</v>
          </cell>
          <cell r="C1046" t="str">
            <v>Tanzania</v>
          </cell>
        </row>
        <row r="1047">
          <cell r="A1047" t="str">
            <v>core</v>
          </cell>
          <cell r="B1047" t="str">
            <v>Countries of other CMS firms</v>
          </cell>
          <cell r="C1047" t="str">
            <v>Thailand</v>
          </cell>
        </row>
        <row r="1048">
          <cell r="A1048" t="str">
            <v>core</v>
          </cell>
          <cell r="B1048" t="str">
            <v>Countries of other CMS firms</v>
          </cell>
          <cell r="C1048" t="str">
            <v>Togo</v>
          </cell>
        </row>
        <row r="1049">
          <cell r="A1049" t="str">
            <v>core</v>
          </cell>
          <cell r="B1049" t="str">
            <v>Countries of other CMS firms</v>
          </cell>
          <cell r="C1049" t="str">
            <v>Tonga</v>
          </cell>
        </row>
        <row r="1050">
          <cell r="A1050" t="str">
            <v>core</v>
          </cell>
          <cell r="B1050" t="str">
            <v>Countries of other CMS firms</v>
          </cell>
          <cell r="C1050" t="str">
            <v>Tunisia</v>
          </cell>
        </row>
        <row r="1051">
          <cell r="A1051" t="str">
            <v>core</v>
          </cell>
          <cell r="B1051" t="str">
            <v>Countries of other CMS firms</v>
          </cell>
          <cell r="C1051" t="str">
            <v>Turkey</v>
          </cell>
        </row>
        <row r="1052">
          <cell r="A1052" t="str">
            <v>core</v>
          </cell>
          <cell r="B1052" t="str">
            <v>Countries of other CMS firms</v>
          </cell>
          <cell r="C1052" t="str">
            <v>Turkmenistan</v>
          </cell>
        </row>
        <row r="1053">
          <cell r="A1053" t="str">
            <v>core</v>
          </cell>
          <cell r="B1053" t="str">
            <v>Countries of other CMS firms</v>
          </cell>
          <cell r="C1053" t="str">
            <v>Uganda</v>
          </cell>
        </row>
        <row r="1054">
          <cell r="A1054" t="str">
            <v>core</v>
          </cell>
          <cell r="B1054" t="str">
            <v>Countries of other CMS firms</v>
          </cell>
          <cell r="C1054" t="str">
            <v>Ukraine</v>
          </cell>
        </row>
        <row r="1055">
          <cell r="A1055" t="str">
            <v>core</v>
          </cell>
          <cell r="B1055" t="str">
            <v>Countries of other CMS firms</v>
          </cell>
          <cell r="C1055" t="str">
            <v>United Arab Emirates</v>
          </cell>
        </row>
        <row r="1056">
          <cell r="A1056" t="str">
            <v>core</v>
          </cell>
          <cell r="B1056" t="str">
            <v>Countries of other CMS firms</v>
          </cell>
          <cell r="C1056" t="str">
            <v>United States</v>
          </cell>
        </row>
        <row r="1057">
          <cell r="A1057" t="str">
            <v>core</v>
          </cell>
          <cell r="B1057" t="str">
            <v>Countries of other CMS firms</v>
          </cell>
          <cell r="C1057" t="str">
            <v>Uruguay</v>
          </cell>
        </row>
        <row r="1058">
          <cell r="A1058" t="str">
            <v>core</v>
          </cell>
          <cell r="B1058" t="str">
            <v>Countries of other CMS firms</v>
          </cell>
          <cell r="C1058" t="str">
            <v>Uzbekistan</v>
          </cell>
        </row>
        <row r="1059">
          <cell r="A1059" t="str">
            <v>core</v>
          </cell>
          <cell r="B1059" t="str">
            <v>Countries of other CMS firms</v>
          </cell>
          <cell r="C1059" t="str">
            <v>Venezuela</v>
          </cell>
        </row>
        <row r="1060">
          <cell r="A1060" t="str">
            <v>core</v>
          </cell>
          <cell r="B1060" t="str">
            <v>Countries of other CMS firms</v>
          </cell>
          <cell r="C1060" t="str">
            <v>Vietnam</v>
          </cell>
        </row>
        <row r="1061">
          <cell r="A1061" t="str">
            <v>core</v>
          </cell>
          <cell r="B1061" t="str">
            <v>Countries of other CMS firms</v>
          </cell>
          <cell r="C1061" t="str">
            <v>Wales</v>
          </cell>
        </row>
        <row r="1062">
          <cell r="A1062" t="str">
            <v>core</v>
          </cell>
          <cell r="B1062" t="str">
            <v>Countries of other CMS firms</v>
          </cell>
          <cell r="C1062" t="str">
            <v>Yemen</v>
          </cell>
        </row>
        <row r="1063">
          <cell r="A1063" t="str">
            <v>core</v>
          </cell>
          <cell r="B1063" t="str">
            <v>Countries of other CMS firms</v>
          </cell>
          <cell r="C1063" t="str">
            <v>Zaire</v>
          </cell>
        </row>
        <row r="1064">
          <cell r="A1064" t="str">
            <v>core</v>
          </cell>
          <cell r="B1064" t="str">
            <v>Countries of other CMS firms</v>
          </cell>
          <cell r="C1064" t="str">
            <v>Zambia</v>
          </cell>
        </row>
        <row r="1065">
          <cell r="A1065" t="str">
            <v>core</v>
          </cell>
          <cell r="B1065" t="str">
            <v>Countries of other CMS firms</v>
          </cell>
          <cell r="C1065" t="str">
            <v>Zimbabwe</v>
          </cell>
        </row>
        <row r="1066">
          <cell r="A1066" t="str">
            <v>core</v>
          </cell>
          <cell r="B1066" t="str">
            <v>Credential status</v>
          </cell>
          <cell r="C1066" t="str">
            <v>Complete</v>
          </cell>
        </row>
        <row r="1067">
          <cell r="A1067" t="str">
            <v>core</v>
          </cell>
          <cell r="B1067" t="str">
            <v>Credential status</v>
          </cell>
          <cell r="C1067" t="str">
            <v>Pending</v>
          </cell>
        </row>
        <row r="1068">
          <cell r="A1068" t="str">
            <v>core</v>
          </cell>
          <cell r="B1068" t="str">
            <v>Credential version</v>
          </cell>
          <cell r="C1068" t="str">
            <v>Master</v>
          </cell>
        </row>
        <row r="1069">
          <cell r="A1069" t="str">
            <v>core</v>
          </cell>
          <cell r="B1069" t="str">
            <v>Credential version</v>
          </cell>
          <cell r="C1069" t="str">
            <v>Other</v>
          </cell>
        </row>
        <row r="1070">
          <cell r="A1070" t="str">
            <v>core</v>
          </cell>
          <cell r="B1070" t="str">
            <v xml:space="preserve">Credential type </v>
          </cell>
          <cell r="C1070" t="str">
            <v>Firm</v>
          </cell>
        </row>
        <row r="1071">
          <cell r="A1071" t="str">
            <v>core</v>
          </cell>
          <cell r="B1071" t="str">
            <v xml:space="preserve">Credential type </v>
          </cell>
          <cell r="C1071" t="str">
            <v>Individual</v>
          </cell>
        </row>
        <row r="1072">
          <cell r="A1072" t="str">
            <v>core</v>
          </cell>
          <cell r="B1072" t="str">
            <v>Other uses</v>
          </cell>
          <cell r="C1072" t="str">
            <v>Award submission - final</v>
          </cell>
        </row>
        <row r="1073">
          <cell r="A1073" t="str">
            <v>core</v>
          </cell>
          <cell r="B1073" t="str">
            <v>Other uses</v>
          </cell>
          <cell r="C1073" t="str">
            <v>Brochure</v>
          </cell>
        </row>
        <row r="1074">
          <cell r="A1074" t="str">
            <v>core</v>
          </cell>
          <cell r="B1074" t="str">
            <v>Other uses</v>
          </cell>
          <cell r="C1074" t="str">
            <v>Case Study</v>
          </cell>
        </row>
        <row r="1075">
          <cell r="A1075" t="str">
            <v>core</v>
          </cell>
          <cell r="B1075" t="str">
            <v>Other uses</v>
          </cell>
          <cell r="C1075" t="str">
            <v>Client reference</v>
          </cell>
        </row>
        <row r="1076">
          <cell r="A1076" t="str">
            <v>core</v>
          </cell>
          <cell r="B1076" t="str">
            <v>Other uses</v>
          </cell>
          <cell r="C1076" t="str">
            <v>CV</v>
          </cell>
        </row>
        <row r="1077">
          <cell r="A1077" t="str">
            <v>core</v>
          </cell>
          <cell r="B1077" t="str">
            <v>Other uses</v>
          </cell>
          <cell r="C1077" t="str">
            <v>Debrief</v>
          </cell>
        </row>
        <row r="1078">
          <cell r="A1078" t="str">
            <v>core</v>
          </cell>
          <cell r="B1078" t="str">
            <v>Other uses</v>
          </cell>
          <cell r="C1078" t="str">
            <v>Directory submission - final</v>
          </cell>
        </row>
        <row r="1079">
          <cell r="A1079" t="str">
            <v>core</v>
          </cell>
          <cell r="B1079" t="str">
            <v>Other uses</v>
          </cell>
          <cell r="C1079" t="str">
            <v>Directory submission - worthy</v>
          </cell>
        </row>
        <row r="1080">
          <cell r="A1080" t="str">
            <v>core</v>
          </cell>
          <cell r="B1080" t="str">
            <v>Other uses</v>
          </cell>
          <cell r="C1080" t="str">
            <v>League table</v>
          </cell>
        </row>
        <row r="1081">
          <cell r="A1081" t="str">
            <v>core</v>
          </cell>
          <cell r="B1081" t="str">
            <v>Other uses</v>
          </cell>
          <cell r="C1081" t="str">
            <v>Marketing flyer</v>
          </cell>
        </row>
        <row r="1082">
          <cell r="A1082" t="str">
            <v>core</v>
          </cell>
          <cell r="B1082" t="str">
            <v>Other uses</v>
          </cell>
          <cell r="C1082" t="str">
            <v>Other</v>
          </cell>
        </row>
        <row r="1083">
          <cell r="A1083" t="str">
            <v>core</v>
          </cell>
          <cell r="B1083" t="str">
            <v>Other uses</v>
          </cell>
          <cell r="C1083" t="str">
            <v>Pitch</v>
          </cell>
        </row>
        <row r="1084">
          <cell r="A1084" t="str">
            <v>core</v>
          </cell>
          <cell r="B1084" t="str">
            <v>Other uses</v>
          </cell>
          <cell r="C1084" t="str">
            <v>Press release exists</v>
          </cell>
        </row>
        <row r="1085">
          <cell r="A1085" t="str">
            <v>core</v>
          </cell>
          <cell r="B1085" t="str">
            <v>Other uses</v>
          </cell>
          <cell r="C1085" t="str">
            <v>Published reference</v>
          </cell>
        </row>
        <row r="1086">
          <cell r="A1086" t="str">
            <v>core</v>
          </cell>
          <cell r="B1086" t="str">
            <v>Other uses</v>
          </cell>
          <cell r="C1086" t="str">
            <v>Website</v>
          </cell>
        </row>
        <row r="1087">
          <cell r="A1087" t="str">
            <v>core</v>
          </cell>
          <cell r="B1087" t="str">
            <v>Priority</v>
          </cell>
          <cell r="C1087" t="str">
            <v>A</v>
          </cell>
        </row>
        <row r="1088">
          <cell r="A1088" t="str">
            <v>core</v>
          </cell>
          <cell r="B1088" t="str">
            <v>Priority</v>
          </cell>
          <cell r="C1088" t="str">
            <v>B</v>
          </cell>
        </row>
        <row r="1089">
          <cell r="A1089" t="str">
            <v>core</v>
          </cell>
          <cell r="B1089" t="str">
            <v>Know how</v>
          </cell>
          <cell r="C1089" t="str">
            <v>Auction</v>
          </cell>
        </row>
        <row r="1090">
          <cell r="A1090" t="str">
            <v>core</v>
          </cell>
          <cell r="B1090" t="str">
            <v>Know how</v>
          </cell>
          <cell r="C1090" t="str">
            <v>Completion Accounts</v>
          </cell>
        </row>
        <row r="1091">
          <cell r="A1091" t="str">
            <v>core</v>
          </cell>
          <cell r="B1091" t="str">
            <v>Know how</v>
          </cell>
          <cell r="C1091" t="str">
            <v>Completion Accounts - Cash – free / Debt- free</v>
          </cell>
        </row>
        <row r="1092">
          <cell r="A1092" t="str">
            <v>core</v>
          </cell>
          <cell r="B1092" t="str">
            <v>Know how</v>
          </cell>
          <cell r="C1092" t="str">
            <v>Corporate JV</v>
          </cell>
        </row>
        <row r="1093">
          <cell r="A1093" t="str">
            <v>core</v>
          </cell>
          <cell r="B1093" t="str">
            <v>Know how</v>
          </cell>
          <cell r="C1093" t="str">
            <v>Cross-border element</v>
          </cell>
        </row>
        <row r="1094">
          <cell r="A1094" t="str">
            <v>core</v>
          </cell>
          <cell r="B1094" t="str">
            <v>Know how</v>
          </cell>
          <cell r="C1094" t="str">
            <v>Earn-out/deferred consideration</v>
          </cell>
        </row>
        <row r="1095">
          <cell r="A1095" t="str">
            <v>core</v>
          </cell>
          <cell r="B1095" t="str">
            <v>Know how</v>
          </cell>
          <cell r="C1095" t="str">
            <v>Engagement letters</v>
          </cell>
        </row>
        <row r="1096">
          <cell r="A1096" t="str">
            <v>core</v>
          </cell>
          <cell r="B1096" t="str">
            <v>Know how</v>
          </cell>
          <cell r="C1096" t="str">
            <v>Engagement letters - Deloitte</v>
          </cell>
        </row>
        <row r="1097">
          <cell r="A1097" t="str">
            <v>core</v>
          </cell>
          <cell r="B1097" t="str">
            <v>Know how</v>
          </cell>
          <cell r="C1097" t="str">
            <v>Engagement letters - E&amp;Y</v>
          </cell>
        </row>
        <row r="1098">
          <cell r="A1098" t="str">
            <v>core</v>
          </cell>
          <cell r="B1098" t="str">
            <v>Know how</v>
          </cell>
          <cell r="C1098" t="str">
            <v>Engagement letters - KPMG</v>
          </cell>
        </row>
        <row r="1099">
          <cell r="A1099" t="str">
            <v>core</v>
          </cell>
          <cell r="B1099" t="str">
            <v>Know how</v>
          </cell>
          <cell r="C1099" t="str">
            <v>Engagement letters - PWC</v>
          </cell>
        </row>
        <row r="1100">
          <cell r="A1100" t="str">
            <v>core</v>
          </cell>
          <cell r="B1100" t="str">
            <v>Know how</v>
          </cell>
          <cell r="C1100" t="str">
            <v>Fund used for JV</v>
          </cell>
        </row>
        <row r="1101">
          <cell r="A1101" t="str">
            <v>core</v>
          </cell>
          <cell r="B1101" t="str">
            <v>Know how</v>
          </cell>
          <cell r="C1101" t="str">
            <v>Gap between exchange and completion</v>
          </cell>
        </row>
        <row r="1102">
          <cell r="A1102" t="str">
            <v>core</v>
          </cell>
          <cell r="B1102" t="str">
            <v>Know how</v>
          </cell>
          <cell r="C1102" t="str">
            <v>IPO - Issue of new shares</v>
          </cell>
        </row>
        <row r="1103">
          <cell r="A1103" t="str">
            <v>core</v>
          </cell>
          <cell r="B1103" t="str">
            <v>Know how</v>
          </cell>
          <cell r="C1103" t="str">
            <v>IPO - Sale of existing shares</v>
          </cell>
        </row>
        <row r="1104">
          <cell r="A1104" t="str">
            <v>core</v>
          </cell>
          <cell r="B1104" t="str">
            <v>Know how</v>
          </cell>
          <cell r="C1104" t="str">
            <v>JV Minority protections</v>
          </cell>
        </row>
        <row r="1105">
          <cell r="A1105" t="str">
            <v>core</v>
          </cell>
          <cell r="B1105" t="str">
            <v>Know how</v>
          </cell>
          <cell r="C1105" t="str">
            <v>Legal opinion</v>
          </cell>
        </row>
        <row r="1106">
          <cell r="A1106" t="str">
            <v>core</v>
          </cell>
          <cell r="B1106" t="str">
            <v>Know how</v>
          </cell>
          <cell r="C1106" t="str">
            <v>Legal opinion - CMS</v>
          </cell>
        </row>
        <row r="1107">
          <cell r="A1107" t="str">
            <v>core</v>
          </cell>
          <cell r="B1107" t="str">
            <v>Know how</v>
          </cell>
          <cell r="C1107" t="str">
            <v>Limited partnership JV</v>
          </cell>
        </row>
        <row r="1108">
          <cell r="A1108" t="str">
            <v>core</v>
          </cell>
          <cell r="B1108" t="str">
            <v>Know how</v>
          </cell>
          <cell r="C1108" t="str">
            <v>LLP JV</v>
          </cell>
        </row>
        <row r="1109">
          <cell r="A1109" t="str">
            <v>core</v>
          </cell>
          <cell r="B1109" t="str">
            <v>Know how</v>
          </cell>
          <cell r="C1109" t="str">
            <v>Locked box</v>
          </cell>
        </row>
        <row r="1110">
          <cell r="A1110" t="str">
            <v>core</v>
          </cell>
          <cell r="B1110" t="str">
            <v>Know how</v>
          </cell>
          <cell r="C1110" t="str">
            <v>MAC clause</v>
          </cell>
        </row>
        <row r="1111">
          <cell r="A1111" t="str">
            <v>core</v>
          </cell>
          <cell r="B1111" t="str">
            <v>Know how</v>
          </cell>
          <cell r="C1111" t="str">
            <v>More than two JV parties</v>
          </cell>
        </row>
        <row r="1112">
          <cell r="A1112" t="str">
            <v>core</v>
          </cell>
          <cell r="B1112" t="str">
            <v>Know how</v>
          </cell>
          <cell r="C1112" t="str">
            <v>Non-cash consideration</v>
          </cell>
        </row>
        <row r="1113">
          <cell r="A1113" t="str">
            <v>core</v>
          </cell>
          <cell r="B1113" t="str">
            <v>Know how</v>
          </cell>
          <cell r="C1113" t="str">
            <v>Purchase/sale of less than 100%</v>
          </cell>
        </row>
        <row r="1114">
          <cell r="A1114" t="str">
            <v>core</v>
          </cell>
          <cell r="B1114" t="str">
            <v>Know how</v>
          </cell>
          <cell r="C1114" t="str">
            <v>Repetition of warranties</v>
          </cell>
        </row>
        <row r="1115">
          <cell r="A1115" t="str">
            <v>core</v>
          </cell>
          <cell r="B1115" t="str">
            <v>Know how</v>
          </cell>
          <cell r="C1115" t="str">
            <v>Retention/escrow</v>
          </cell>
        </row>
        <row r="1116">
          <cell r="A1116" t="str">
            <v>core</v>
          </cell>
          <cell r="B1116" t="str">
            <v>Know how</v>
          </cell>
          <cell r="C1116" t="str">
            <v>Shareholder approval</v>
          </cell>
        </row>
        <row r="1117">
          <cell r="A1117" t="str">
            <v>core</v>
          </cell>
          <cell r="B1117" t="str">
            <v>Know how</v>
          </cell>
          <cell r="C1117" t="str">
            <v>Takeover - Rule 9 whitewash</v>
          </cell>
        </row>
        <row r="1118">
          <cell r="A1118" t="str">
            <v>core</v>
          </cell>
          <cell r="B1118" t="str">
            <v>Know how</v>
          </cell>
          <cell r="C1118" t="str">
            <v>Takeover – Scheme</v>
          </cell>
        </row>
        <row r="1119">
          <cell r="A1119" t="str">
            <v>BAIF</v>
          </cell>
          <cell r="B1119" t="str">
            <v xml:space="preserve">Work type </v>
          </cell>
          <cell r="C1119" t="str">
            <v xml:space="preserve">Acquisition finance </v>
          </cell>
        </row>
        <row r="1120">
          <cell r="A1120" t="str">
            <v>BAIF</v>
          </cell>
          <cell r="B1120" t="str">
            <v xml:space="preserve">Work type </v>
          </cell>
          <cell r="C1120" t="str">
            <v xml:space="preserve">Asset based lending </v>
          </cell>
        </row>
        <row r="1121">
          <cell r="A1121" t="str">
            <v>BAIF</v>
          </cell>
          <cell r="B1121" t="str">
            <v xml:space="preserve">Work type </v>
          </cell>
          <cell r="C1121" t="str">
            <v xml:space="preserve">Asset finance </v>
          </cell>
        </row>
        <row r="1122">
          <cell r="A1122" t="str">
            <v>BAIF</v>
          </cell>
          <cell r="B1122" t="str">
            <v xml:space="preserve">Work type </v>
          </cell>
          <cell r="C1122" t="str">
            <v>Banking litigation: investment</v>
          </cell>
        </row>
        <row r="1123">
          <cell r="A1123" t="str">
            <v>BAIF</v>
          </cell>
          <cell r="B1123" t="str">
            <v xml:space="preserve">Work type </v>
          </cell>
          <cell r="C1123" t="str">
            <v>Banking litigation: retail</v>
          </cell>
        </row>
        <row r="1124">
          <cell r="A1124" t="str">
            <v>BAIF</v>
          </cell>
          <cell r="B1124" t="str">
            <v xml:space="preserve">Work type </v>
          </cell>
          <cell r="C1124" t="str">
            <v xml:space="preserve">Corporate lending </v>
          </cell>
        </row>
        <row r="1125">
          <cell r="A1125" t="str">
            <v>BAIF</v>
          </cell>
          <cell r="B1125" t="str">
            <v xml:space="preserve">Work type </v>
          </cell>
          <cell r="C1125" t="str">
            <v>Corporate recovery and reconstruction</v>
          </cell>
        </row>
        <row r="1126">
          <cell r="A1126" t="str">
            <v>BAIF</v>
          </cell>
          <cell r="B1126" t="str">
            <v xml:space="preserve">Work type </v>
          </cell>
          <cell r="C1126" t="str">
            <v xml:space="preserve">Debt capital markets </v>
          </cell>
        </row>
        <row r="1127">
          <cell r="A1127" t="str">
            <v>BAIF</v>
          </cell>
          <cell r="B1127" t="str">
            <v xml:space="preserve">Work type </v>
          </cell>
          <cell r="C1127" t="str">
            <v>Derivatives</v>
          </cell>
        </row>
        <row r="1128">
          <cell r="A1128" t="str">
            <v>BAIF</v>
          </cell>
          <cell r="B1128" t="str">
            <v xml:space="preserve">Work type </v>
          </cell>
          <cell r="C1128" t="str">
            <v>Hedge funds</v>
          </cell>
        </row>
        <row r="1129">
          <cell r="A1129" t="str">
            <v>BAIF</v>
          </cell>
          <cell r="B1129" t="str">
            <v xml:space="preserve">Work type </v>
          </cell>
          <cell r="C1129" t="str">
            <v>Insolvency</v>
          </cell>
        </row>
        <row r="1130">
          <cell r="A1130" t="str">
            <v>BAIF</v>
          </cell>
          <cell r="B1130" t="str">
            <v xml:space="preserve">Work type </v>
          </cell>
          <cell r="C1130" t="str">
            <v xml:space="preserve">Other </v>
          </cell>
        </row>
        <row r="1131">
          <cell r="A1131" t="str">
            <v>BAIF</v>
          </cell>
          <cell r="B1131" t="str">
            <v xml:space="preserve">Work type </v>
          </cell>
          <cell r="C1131" t="str">
            <v>Project finance</v>
          </cell>
        </row>
        <row r="1132">
          <cell r="A1132" t="str">
            <v>BAIF</v>
          </cell>
          <cell r="B1132" t="str">
            <v xml:space="preserve">Work type </v>
          </cell>
          <cell r="C1132" t="str">
            <v xml:space="preserve">Real estate finance </v>
          </cell>
        </row>
        <row r="1133">
          <cell r="A1133" t="str">
            <v>BAIF</v>
          </cell>
          <cell r="B1133" t="str">
            <v xml:space="preserve">Work type </v>
          </cell>
          <cell r="C1133" t="str">
            <v>Warsaw - regulatory</v>
          </cell>
        </row>
        <row r="1134">
          <cell r="A1134" t="str">
            <v>BAIF</v>
          </cell>
          <cell r="B1134" t="str">
            <v xml:space="preserve">Work type </v>
          </cell>
          <cell r="C1134" t="str">
            <v>Warsaw - bond issues</v>
          </cell>
        </row>
        <row r="1135">
          <cell r="A1135" t="str">
            <v>BAIF</v>
          </cell>
          <cell r="B1135" t="str">
            <v>Client type</v>
          </cell>
          <cell r="C1135" t="str">
            <v>Borrower</v>
          </cell>
        </row>
        <row r="1136">
          <cell r="A1136" t="str">
            <v>BAIF</v>
          </cell>
          <cell r="B1136" t="str">
            <v>Client type</v>
          </cell>
          <cell r="C1136" t="str">
            <v>Equity holder</v>
          </cell>
        </row>
        <row r="1137">
          <cell r="A1137" t="str">
            <v>BAIF</v>
          </cell>
          <cell r="B1137" t="str">
            <v>Client type</v>
          </cell>
          <cell r="C1137" t="str">
            <v>Issuer</v>
          </cell>
        </row>
        <row r="1138">
          <cell r="A1138" t="str">
            <v>BAIF</v>
          </cell>
          <cell r="B1138" t="str">
            <v>Client type</v>
          </cell>
          <cell r="C1138" t="str">
            <v>Lender</v>
          </cell>
        </row>
        <row r="1139">
          <cell r="A1139" t="str">
            <v>BAIF</v>
          </cell>
          <cell r="B1139" t="str">
            <v>Client type</v>
          </cell>
          <cell r="C1139" t="str">
            <v>Lessor</v>
          </cell>
        </row>
        <row r="1140">
          <cell r="A1140" t="str">
            <v>BAIF</v>
          </cell>
          <cell r="B1140" t="str">
            <v>Client type</v>
          </cell>
          <cell r="C1140" t="str">
            <v>Other</v>
          </cell>
        </row>
        <row r="1141">
          <cell r="A1141" t="str">
            <v>CRD</v>
          </cell>
          <cell r="B1141" t="str">
            <v>Work type</v>
          </cell>
          <cell r="C1141" t="str">
            <v>CRD_Competition: Antitrust</v>
          </cell>
        </row>
        <row r="1142">
          <cell r="A1142" t="str">
            <v>CRD</v>
          </cell>
          <cell r="B1142" t="str">
            <v>Work type</v>
          </cell>
          <cell r="C1142" t="str">
            <v>CRD_Competition: EU</v>
          </cell>
        </row>
        <row r="1143">
          <cell r="A1143" t="str">
            <v>CRD</v>
          </cell>
          <cell r="B1143" t="str">
            <v>Work type</v>
          </cell>
          <cell r="C1143" t="str">
            <v>CRD_Competition: Merger Control</v>
          </cell>
        </row>
        <row r="1144">
          <cell r="A1144" t="str">
            <v>CRD</v>
          </cell>
          <cell r="B1144" t="str">
            <v>Work type</v>
          </cell>
          <cell r="C1144" t="str">
            <v>CRD_Competition: Public Procurement</v>
          </cell>
        </row>
        <row r="1145">
          <cell r="A1145" t="str">
            <v>CRD</v>
          </cell>
          <cell r="B1145" t="str">
            <v>Work type</v>
          </cell>
          <cell r="C1145" t="str">
            <v>CRD_Competition: Regulatory</v>
          </cell>
        </row>
        <row r="1146">
          <cell r="A1146" t="str">
            <v>CRD</v>
          </cell>
          <cell r="B1146" t="str">
            <v>Work type</v>
          </cell>
          <cell r="C1146" t="str">
            <v>CRD_Competition: State aid</v>
          </cell>
        </row>
        <row r="1147">
          <cell r="A1147" t="str">
            <v>CRD</v>
          </cell>
          <cell r="B1147" t="str">
            <v>Work type</v>
          </cell>
          <cell r="C1147" t="str">
            <v>CRD_Competition_Warsaw:Abuse of dominancie</v>
          </cell>
        </row>
        <row r="1148">
          <cell r="A1148" t="str">
            <v>CRD</v>
          </cell>
          <cell r="B1148" t="str">
            <v>Work type</v>
          </cell>
          <cell r="C1148" t="str">
            <v>CRD_Competition_Warsaw:Competition compliance audits</v>
          </cell>
        </row>
        <row r="1149">
          <cell r="A1149" t="str">
            <v>CRD</v>
          </cell>
          <cell r="B1149" t="str">
            <v>Work type</v>
          </cell>
          <cell r="C1149" t="str">
            <v>CRD_Competition_Warsaw:Consumer protection law</v>
          </cell>
        </row>
        <row r="1150">
          <cell r="A1150" t="str">
            <v>CRD</v>
          </cell>
          <cell r="B1150" t="str">
            <v>Work type</v>
          </cell>
          <cell r="C1150" t="str">
            <v>CRD_Competition_Warsaw:Dawn raids</v>
          </cell>
        </row>
        <row r="1151">
          <cell r="A1151" t="str">
            <v>CRD</v>
          </cell>
          <cell r="B1151" t="str">
            <v>Work type</v>
          </cell>
          <cell r="C1151" t="str">
            <v>CRD_Competition_Warsaw:Distribution models</v>
          </cell>
        </row>
        <row r="1152">
          <cell r="A1152" t="str">
            <v>CRD</v>
          </cell>
          <cell r="B1152" t="str">
            <v>Work type</v>
          </cell>
          <cell r="C1152" t="str">
            <v>CRD_Competition_Warsaw:Leniency programmes</v>
          </cell>
        </row>
        <row r="1153">
          <cell r="A1153" t="str">
            <v>CRD</v>
          </cell>
          <cell r="B1153" t="str">
            <v>Work type</v>
          </cell>
          <cell r="C1153" t="str">
            <v>CRD_Competition_Warsaw:Product marketing</v>
          </cell>
        </row>
        <row r="1154">
          <cell r="A1154" t="str">
            <v>CRD</v>
          </cell>
          <cell r="B1154" t="str">
            <v>Work type</v>
          </cell>
          <cell r="C1154" t="str">
            <v>CRD_Competition_Warsaw:Product safety</v>
          </cell>
        </row>
        <row r="1155">
          <cell r="A1155" t="str">
            <v>CRD</v>
          </cell>
          <cell r="B1155" t="str">
            <v>Work type</v>
          </cell>
          <cell r="C1155" t="str">
            <v>CRD_Competition_Warsaw:Representation before the Polish Competition Authority and the European Commission</v>
          </cell>
        </row>
        <row r="1156">
          <cell r="A1156" t="str">
            <v>CRD</v>
          </cell>
          <cell r="B1156" t="str">
            <v>Work type</v>
          </cell>
          <cell r="C1156" t="str">
            <v>CRD_Competition_Warsaw:Restrictive clauses</v>
          </cell>
        </row>
        <row r="1157">
          <cell r="A1157" t="str">
            <v>CRD</v>
          </cell>
          <cell r="B1157" t="str">
            <v>Work type</v>
          </cell>
          <cell r="C1157" t="str">
            <v>CRD_Competition_Warsaw:Unfair competition</v>
          </cell>
        </row>
        <row r="1158">
          <cell r="A1158" t="str">
            <v>CRD</v>
          </cell>
          <cell r="B1158" t="str">
            <v>Work type</v>
          </cell>
          <cell r="C1158" t="str">
            <v>CRD_FS: ART</v>
          </cell>
        </row>
        <row r="1159">
          <cell r="A1159" t="str">
            <v>CRD</v>
          </cell>
          <cell r="B1159" t="str">
            <v>Work type</v>
          </cell>
          <cell r="C1159" t="str">
            <v>CRD_FS: Commodities/energy</v>
          </cell>
        </row>
        <row r="1160">
          <cell r="A1160" t="str">
            <v>CRD</v>
          </cell>
          <cell r="B1160" t="str">
            <v>Work type</v>
          </cell>
          <cell r="C1160" t="str">
            <v>CRD_FS: Consumer credit</v>
          </cell>
        </row>
        <row r="1161">
          <cell r="A1161" t="str">
            <v>CRD</v>
          </cell>
          <cell r="B1161" t="str">
            <v>Work type</v>
          </cell>
          <cell r="C1161" t="str">
            <v>CRD_FS: Custody</v>
          </cell>
        </row>
        <row r="1162">
          <cell r="A1162" t="str">
            <v>CRD</v>
          </cell>
          <cell r="B1162" t="str">
            <v>Work type</v>
          </cell>
          <cell r="C1162" t="str">
            <v>CRD_FS: Deposits</v>
          </cell>
        </row>
        <row r="1163">
          <cell r="A1163" t="str">
            <v>CRD</v>
          </cell>
          <cell r="B1163" t="str">
            <v>Work type</v>
          </cell>
          <cell r="C1163" t="str">
            <v>CRD_FS: Derivatives</v>
          </cell>
        </row>
        <row r="1164">
          <cell r="A1164" t="str">
            <v>CRD</v>
          </cell>
          <cell r="B1164" t="str">
            <v>Work type</v>
          </cell>
          <cell r="C1164" t="str">
            <v>CRD_FS: Funds/Fund management</v>
          </cell>
        </row>
        <row r="1165">
          <cell r="A1165" t="str">
            <v>CRD</v>
          </cell>
          <cell r="B1165" t="str">
            <v>Work type</v>
          </cell>
          <cell r="C1165" t="str">
            <v>CRD_FS: General insurance</v>
          </cell>
        </row>
        <row r="1166">
          <cell r="A1166" t="str">
            <v>CRD</v>
          </cell>
          <cell r="B1166" t="str">
            <v>Work type</v>
          </cell>
          <cell r="C1166" t="str">
            <v>CRD_FS: Life assurance</v>
          </cell>
        </row>
        <row r="1167">
          <cell r="A1167" t="str">
            <v>CRD</v>
          </cell>
          <cell r="B1167" t="str">
            <v>Work type</v>
          </cell>
          <cell r="C1167" t="str">
            <v>CRD_FS: Mortgages</v>
          </cell>
        </row>
        <row r="1168">
          <cell r="A1168" t="str">
            <v>CRD</v>
          </cell>
          <cell r="B1168" t="str">
            <v>Work type</v>
          </cell>
          <cell r="C1168" t="str">
            <v>CRD_FS: Non specific</v>
          </cell>
        </row>
        <row r="1169">
          <cell r="A1169" t="str">
            <v>CRD</v>
          </cell>
          <cell r="B1169" t="str">
            <v>Work type</v>
          </cell>
          <cell r="C1169" t="str">
            <v>CRD_FS: Pensions</v>
          </cell>
        </row>
        <row r="1170">
          <cell r="A1170" t="str">
            <v>CRD</v>
          </cell>
          <cell r="B1170" t="str">
            <v>Work type</v>
          </cell>
          <cell r="C1170" t="str">
            <v xml:space="preserve">CRD_FS: Private equity &amp; venture capitalist </v>
          </cell>
        </row>
        <row r="1171">
          <cell r="A1171" t="str">
            <v>CRD</v>
          </cell>
          <cell r="B1171" t="str">
            <v>Work type</v>
          </cell>
          <cell r="C1171" t="str">
            <v>CRD_FS: Reinsurance</v>
          </cell>
        </row>
        <row r="1172">
          <cell r="A1172" t="str">
            <v>CRD</v>
          </cell>
          <cell r="B1172" t="str">
            <v>Work type</v>
          </cell>
          <cell r="C1172" t="str">
            <v>CRD_FS: Securities</v>
          </cell>
        </row>
        <row r="1173">
          <cell r="A1173" t="str">
            <v>CRD</v>
          </cell>
          <cell r="B1173" t="str">
            <v>Work type</v>
          </cell>
          <cell r="C1173" t="str">
            <v xml:space="preserve">CRD_FS: Unknown </v>
          </cell>
        </row>
        <row r="1174">
          <cell r="A1174" t="str">
            <v>CRD</v>
          </cell>
          <cell r="B1174" t="str">
            <v>Work type</v>
          </cell>
          <cell r="C1174" t="str">
            <v>CRD_IRG: Accountants</v>
          </cell>
        </row>
        <row r="1175">
          <cell r="A1175" t="str">
            <v>CRD</v>
          </cell>
          <cell r="B1175" t="str">
            <v>Work type</v>
          </cell>
          <cell r="C1175" t="str">
            <v>CRD_IRG: Aviation</v>
          </cell>
        </row>
        <row r="1176">
          <cell r="A1176" t="str">
            <v>CRD</v>
          </cell>
          <cell r="B1176" t="str">
            <v>Work type</v>
          </cell>
          <cell r="C1176" t="str">
            <v>CRD_IRG: Brokers</v>
          </cell>
        </row>
        <row r="1177">
          <cell r="A1177" t="str">
            <v>CRD</v>
          </cell>
          <cell r="B1177" t="str">
            <v>Work type</v>
          </cell>
          <cell r="C1177" t="str">
            <v>CRD_IRG: Construction</v>
          </cell>
        </row>
        <row r="1178">
          <cell r="A1178" t="str">
            <v>CRD</v>
          </cell>
          <cell r="B1178" t="str">
            <v>Work type</v>
          </cell>
          <cell r="C1178" t="str">
            <v>CRD_IRG: Cyber/Media Tech</v>
          </cell>
        </row>
        <row r="1179">
          <cell r="A1179" t="str">
            <v>CRD</v>
          </cell>
          <cell r="B1179" t="str">
            <v>Work type</v>
          </cell>
          <cell r="C1179" t="str">
            <v>CRD_IRG: Energy</v>
          </cell>
        </row>
        <row r="1180">
          <cell r="A1180" t="str">
            <v>CRD</v>
          </cell>
          <cell r="B1180" t="str">
            <v>Work type</v>
          </cell>
          <cell r="C1180" t="str">
            <v>CRD_IRG: FI: Banks</v>
          </cell>
        </row>
        <row r="1181">
          <cell r="A1181" t="str">
            <v>CRD</v>
          </cell>
          <cell r="B1181" t="str">
            <v>Work type</v>
          </cell>
          <cell r="C1181" t="str">
            <v>CRD_IRG: FI: D&amp;O</v>
          </cell>
        </row>
        <row r="1182">
          <cell r="A1182" t="str">
            <v>CRD</v>
          </cell>
          <cell r="B1182" t="str">
            <v>Work type</v>
          </cell>
          <cell r="C1182" t="str">
            <v>CRD_IRG: FI: Financial Professionals</v>
          </cell>
        </row>
        <row r="1183">
          <cell r="A1183" t="str">
            <v>CRD</v>
          </cell>
          <cell r="B1183" t="str">
            <v>Work type</v>
          </cell>
          <cell r="C1183" t="str">
            <v>CRD_IRG: Lifesciences</v>
          </cell>
        </row>
        <row r="1184">
          <cell r="A1184" t="str">
            <v>CRD</v>
          </cell>
          <cell r="B1184" t="str">
            <v>Work type</v>
          </cell>
          <cell r="C1184" t="str">
            <v>CRD_IRG: Others</v>
          </cell>
        </row>
        <row r="1185">
          <cell r="A1185" t="str">
            <v>CRD</v>
          </cell>
          <cell r="B1185" t="str">
            <v>Work type</v>
          </cell>
          <cell r="C1185" t="str">
            <v>CRD_IRG: Political Risk</v>
          </cell>
        </row>
        <row r="1186">
          <cell r="A1186" t="str">
            <v>CRD</v>
          </cell>
          <cell r="B1186" t="str">
            <v>Work type</v>
          </cell>
          <cell r="C1186" t="str">
            <v>CRD_IRG: Power</v>
          </cell>
        </row>
        <row r="1187">
          <cell r="A1187" t="str">
            <v>CRD</v>
          </cell>
          <cell r="B1187" t="str">
            <v>Work type</v>
          </cell>
          <cell r="C1187" t="str">
            <v>CRD_IRG: Property</v>
          </cell>
        </row>
        <row r="1188">
          <cell r="A1188" t="str">
            <v>CRD</v>
          </cell>
          <cell r="B1188" t="str">
            <v>Work type</v>
          </cell>
          <cell r="C1188" t="str">
            <v>CRD_IRG: Reinsurance</v>
          </cell>
        </row>
        <row r="1189">
          <cell r="A1189" t="str">
            <v>CRD</v>
          </cell>
          <cell r="B1189" t="str">
            <v>Work type</v>
          </cell>
          <cell r="C1189" t="str">
            <v>CRD_IRG: Solicitors</v>
          </cell>
        </row>
        <row r="1190">
          <cell r="A1190" t="str">
            <v>CRD</v>
          </cell>
          <cell r="B1190" t="str">
            <v>Work type</v>
          </cell>
          <cell r="C1190" t="str">
            <v>CRD_IRG: Travel</v>
          </cell>
        </row>
        <row r="1191">
          <cell r="A1191" t="str">
            <v>CRD</v>
          </cell>
          <cell r="B1191" t="str">
            <v>Work type</v>
          </cell>
          <cell r="C1191" t="str">
            <v>CRD_IRG_Warsaw: regulatory issues</v>
          </cell>
        </row>
        <row r="1192">
          <cell r="A1192" t="str">
            <v>CRD</v>
          </cell>
          <cell r="B1192" t="str">
            <v>Work type</v>
          </cell>
          <cell r="C1192" t="str">
            <v>CRD_IRG_Warsaw: bancassurance</v>
          </cell>
        </row>
        <row r="1193">
          <cell r="A1193" t="str">
            <v>CRD</v>
          </cell>
          <cell r="B1193" t="str">
            <v>Work type</v>
          </cell>
          <cell r="C1193" t="str">
            <v>CRD_IRG_Warsaw: consumer protection issues</v>
          </cell>
        </row>
        <row r="1194">
          <cell r="A1194" t="str">
            <v>CRD</v>
          </cell>
          <cell r="B1194" t="str">
            <v>Work type</v>
          </cell>
          <cell r="C1194" t="str">
            <v>CRD_IRG_Warsaw: corporate projects</v>
          </cell>
        </row>
        <row r="1195">
          <cell r="A1195" t="str">
            <v>CRD</v>
          </cell>
          <cell r="B1195" t="str">
            <v>Work type</v>
          </cell>
          <cell r="C1195" t="str">
            <v>CRD_IRG_Warsaw: day-to-day compliance</v>
          </cell>
        </row>
        <row r="1196">
          <cell r="A1196" t="str">
            <v>CRD</v>
          </cell>
          <cell r="B1196" t="str">
            <v>Work type</v>
          </cell>
          <cell r="C1196" t="str">
            <v>CRD_IRG_Warsaw: drafting and negotiating insurance and reinsurance contracts</v>
          </cell>
        </row>
        <row r="1197">
          <cell r="A1197" t="str">
            <v>CRD</v>
          </cell>
          <cell r="B1197" t="str">
            <v>Work type</v>
          </cell>
          <cell r="C1197" t="str">
            <v>CRD_IRG_Warsaw: establishing businesses in Poland/entering the Polish market</v>
          </cell>
        </row>
        <row r="1198">
          <cell r="A1198" t="str">
            <v>CRD</v>
          </cell>
          <cell r="B1198" t="str">
            <v>Work type</v>
          </cell>
          <cell r="C1198" t="str">
            <v>CRD_IRG_Warsaw:insurance claims and disputes</v>
          </cell>
        </row>
        <row r="1199">
          <cell r="A1199" t="str">
            <v>CRD</v>
          </cell>
          <cell r="B1199" t="str">
            <v>Work type</v>
          </cell>
          <cell r="C1199" t="str">
            <v>CRD_IRG_Warsaw:M&amp;A</v>
          </cell>
        </row>
        <row r="1200">
          <cell r="A1200" t="str">
            <v>CRD</v>
          </cell>
          <cell r="B1200" t="str">
            <v>Work type</v>
          </cell>
          <cell r="C1200" t="str">
            <v>CRD_IRG_Warsaw:policy drafting</v>
          </cell>
        </row>
        <row r="1201">
          <cell r="A1201" t="str">
            <v>CRD</v>
          </cell>
          <cell r="B1201" t="str">
            <v>Work type</v>
          </cell>
          <cell r="C1201" t="str">
            <v>CRD_IRG_Warsaw:product launch and distribution</v>
          </cell>
        </row>
        <row r="1202">
          <cell r="A1202" t="str">
            <v>CRD</v>
          </cell>
          <cell r="B1202" t="str">
            <v>Work type</v>
          </cell>
          <cell r="C1202" t="str">
            <v>CRD_IRG_Warsaw:tax issues</v>
          </cell>
        </row>
        <row r="1203">
          <cell r="A1203" t="str">
            <v>CRD</v>
          </cell>
          <cell r="B1203" t="str">
            <v>Work type</v>
          </cell>
          <cell r="C1203" t="str">
            <v xml:space="preserve">CRD_TECH LIT: Advertising &amp; marketing </v>
          </cell>
        </row>
        <row r="1204">
          <cell r="A1204" t="str">
            <v>CRD</v>
          </cell>
          <cell r="B1204" t="str">
            <v>Work type</v>
          </cell>
          <cell r="C1204" t="str">
            <v>CRD_TECH LIT: Bribery/corruption/BCL</v>
          </cell>
        </row>
        <row r="1205">
          <cell r="A1205" t="str">
            <v>CRD</v>
          </cell>
          <cell r="B1205" t="str">
            <v>Work type</v>
          </cell>
          <cell r="C1205" t="str">
            <v>CRD_TECH LIT: Class action</v>
          </cell>
        </row>
        <row r="1206">
          <cell r="A1206" t="str">
            <v>CRD</v>
          </cell>
          <cell r="B1206" t="str">
            <v>Work type</v>
          </cell>
          <cell r="C1206" t="str">
            <v xml:space="preserve">CRD_TECH LIT: Competition </v>
          </cell>
        </row>
        <row r="1207">
          <cell r="A1207" t="str">
            <v>CRD</v>
          </cell>
          <cell r="B1207" t="str">
            <v>Work type</v>
          </cell>
          <cell r="C1207" t="str">
            <v xml:space="preserve">CRD_TECH LIT: Data protection </v>
          </cell>
        </row>
        <row r="1208">
          <cell r="A1208" t="str">
            <v>CRD</v>
          </cell>
          <cell r="B1208" t="str">
            <v>Work type</v>
          </cell>
          <cell r="C1208" t="str">
            <v>CRD_TECH LIT: Defamation/malicious falsehood</v>
          </cell>
        </row>
        <row r="1209">
          <cell r="A1209" t="str">
            <v>CRD</v>
          </cell>
          <cell r="B1209" t="str">
            <v>Work type</v>
          </cell>
          <cell r="C1209" t="str">
            <v>CRD_TECH LIT: Export controls</v>
          </cell>
        </row>
        <row r="1210">
          <cell r="A1210" t="str">
            <v>CRD</v>
          </cell>
          <cell r="B1210" t="str">
            <v>Work type</v>
          </cell>
          <cell r="C1210" t="str">
            <v>CRD_TECH LIT: Fraud</v>
          </cell>
        </row>
        <row r="1211">
          <cell r="A1211" t="str">
            <v>CRD</v>
          </cell>
          <cell r="B1211" t="str">
            <v>Work type</v>
          </cell>
          <cell r="C1211" t="str">
            <v>CRD_TECH LIT: Free movement</v>
          </cell>
        </row>
        <row r="1212">
          <cell r="A1212" t="str">
            <v>CRD</v>
          </cell>
          <cell r="B1212" t="str">
            <v>Work type</v>
          </cell>
          <cell r="C1212" t="str">
            <v>CRD_TECH LIT: Freedom of communication/speech</v>
          </cell>
        </row>
        <row r="1213">
          <cell r="A1213" t="str">
            <v>CRD</v>
          </cell>
          <cell r="B1213" t="str">
            <v>Work type</v>
          </cell>
          <cell r="C1213" t="str">
            <v>CRD_TECH LIT: Frequency spectrum law</v>
          </cell>
        </row>
        <row r="1214">
          <cell r="A1214" t="str">
            <v>CRD</v>
          </cell>
          <cell r="B1214" t="str">
            <v>Work type</v>
          </cell>
          <cell r="C1214" t="str">
            <v xml:space="preserve">CRD_TECH LIT: IP </v>
          </cell>
        </row>
        <row r="1215">
          <cell r="A1215" t="str">
            <v>CRD</v>
          </cell>
          <cell r="B1215" t="str">
            <v>Work type</v>
          </cell>
          <cell r="C1215" t="str">
            <v>CRD_TECH LIT: Joint venture</v>
          </cell>
        </row>
        <row r="1216">
          <cell r="A1216" t="str">
            <v>CRD</v>
          </cell>
          <cell r="B1216" t="str">
            <v>Work type</v>
          </cell>
          <cell r="C1216" t="str">
            <v>CRD_TECH LIT: Judicial review</v>
          </cell>
        </row>
        <row r="1217">
          <cell r="A1217" t="str">
            <v>CRD</v>
          </cell>
          <cell r="B1217" t="str">
            <v>Work type</v>
          </cell>
          <cell r="C1217" t="str">
            <v>CRD_TECH LIT: Licensing</v>
          </cell>
        </row>
        <row r="1218">
          <cell r="A1218" t="str">
            <v>CRD</v>
          </cell>
          <cell r="B1218" t="str">
            <v>Work type</v>
          </cell>
          <cell r="C1218" t="str">
            <v>CRD_TECH LIT: M&amp;A</v>
          </cell>
        </row>
        <row r="1219">
          <cell r="A1219" t="str">
            <v>CRD</v>
          </cell>
          <cell r="B1219" t="str">
            <v>Work type</v>
          </cell>
          <cell r="C1219" t="str">
            <v>CRD_TECH LIT: Outsourcing</v>
          </cell>
        </row>
        <row r="1220">
          <cell r="A1220" t="str">
            <v>CRD</v>
          </cell>
          <cell r="B1220" t="str">
            <v>Work type</v>
          </cell>
          <cell r="C1220" t="str">
            <v>CRD_TECH LIT: Partnership</v>
          </cell>
        </row>
        <row r="1221">
          <cell r="A1221" t="str">
            <v>CRD</v>
          </cell>
          <cell r="B1221" t="str">
            <v>Work type</v>
          </cell>
          <cell r="C1221" t="str">
            <v>CRD_TECH LIT: Privacy</v>
          </cell>
        </row>
        <row r="1222">
          <cell r="A1222" t="str">
            <v>CRD</v>
          </cell>
          <cell r="B1222" t="str">
            <v>Work type</v>
          </cell>
          <cell r="C1222" t="str">
            <v>CRD_TECH LIT: Privatisation</v>
          </cell>
        </row>
        <row r="1223">
          <cell r="A1223" t="str">
            <v>CRD</v>
          </cell>
          <cell r="B1223" t="str">
            <v>Work type</v>
          </cell>
          <cell r="C1223" t="str">
            <v>CRD_TECH LIT: Product liability/recall</v>
          </cell>
        </row>
        <row r="1224">
          <cell r="A1224" t="str">
            <v>CRD</v>
          </cell>
          <cell r="B1224" t="str">
            <v>Work type</v>
          </cell>
          <cell r="C1224" t="str">
            <v>CRD_TECH LIT: Professional negligence</v>
          </cell>
        </row>
        <row r="1225">
          <cell r="A1225" t="str">
            <v>CRD</v>
          </cell>
          <cell r="B1225" t="str">
            <v>Work type</v>
          </cell>
          <cell r="C1225" t="str">
            <v>CRD_TECH LIT: Regulatory</v>
          </cell>
        </row>
        <row r="1226">
          <cell r="A1226" t="str">
            <v>CRD</v>
          </cell>
          <cell r="B1226" t="str">
            <v>Work type</v>
          </cell>
          <cell r="C1226" t="str">
            <v>CRD_TECH LIT: Shareholder</v>
          </cell>
        </row>
        <row r="1227">
          <cell r="A1227" t="str">
            <v>CRD</v>
          </cell>
          <cell r="B1227" t="str">
            <v>Work type</v>
          </cell>
          <cell r="C1227" t="str">
            <v>CRD_TECH LIT: Space law</v>
          </cell>
        </row>
        <row r="1228">
          <cell r="A1228" t="str">
            <v>CRD</v>
          </cell>
          <cell r="B1228" t="str">
            <v>Work type</v>
          </cell>
          <cell r="C1228" t="str">
            <v>CRD_TECH LIT: Trade law</v>
          </cell>
        </row>
        <row r="1229">
          <cell r="A1229" t="str">
            <v>CRD</v>
          </cell>
          <cell r="B1229" t="str">
            <v>Work type</v>
          </cell>
          <cell r="C1229" t="str">
            <v xml:space="preserve">CRD_TECH LIT: Unknown </v>
          </cell>
        </row>
        <row r="1230">
          <cell r="A1230" t="str">
            <v>CRD</v>
          </cell>
          <cell r="B1230" t="str">
            <v>Work type</v>
          </cell>
          <cell r="C1230" t="str">
            <v>CRD_TECH LIT_Warsaw: FIDIC disputes</v>
          </cell>
        </row>
        <row r="1231">
          <cell r="A1231" t="str">
            <v>CRD</v>
          </cell>
          <cell r="B1231" t="str">
            <v>Work type</v>
          </cell>
          <cell r="C1231" t="str">
            <v>CRD_TECH LIT_Warsaw: Administrative proceedings</v>
          </cell>
        </row>
        <row r="1232">
          <cell r="A1232" t="str">
            <v>CRD</v>
          </cell>
          <cell r="B1232" t="str">
            <v>Work type</v>
          </cell>
          <cell r="C1232" t="str">
            <v>CRD_Warsaw: Consumer Products: Category management</v>
          </cell>
        </row>
        <row r="1233">
          <cell r="A1233" t="str">
            <v>CRD</v>
          </cell>
          <cell r="B1233" t="str">
            <v>Work type</v>
          </cell>
          <cell r="C1233" t="str">
            <v>CRD_Warsaw: Consumer Products: Consumer protection law</v>
          </cell>
        </row>
        <row r="1234">
          <cell r="A1234" t="str">
            <v>CRD</v>
          </cell>
          <cell r="B1234" t="str">
            <v>Work type</v>
          </cell>
          <cell r="C1234" t="str">
            <v>CRD_Warsaw: Consumer Products: Corporate issues</v>
          </cell>
        </row>
        <row r="1235">
          <cell r="A1235" t="str">
            <v>CRD</v>
          </cell>
          <cell r="B1235" t="str">
            <v>Work type</v>
          </cell>
          <cell r="C1235" t="str">
            <v>CRD_Warsaw: Consumer Products: Environmental issues</v>
          </cell>
        </row>
        <row r="1236">
          <cell r="A1236" t="str">
            <v>CRD</v>
          </cell>
          <cell r="B1236" t="str">
            <v>Work type</v>
          </cell>
          <cell r="C1236" t="str">
            <v>CRD_Warsaw: Consumer Products: Exclusivity agreements</v>
          </cell>
        </row>
        <row r="1237">
          <cell r="A1237" t="str">
            <v>CRD</v>
          </cell>
          <cell r="B1237" t="str">
            <v>Work type</v>
          </cell>
          <cell r="C1237" t="str">
            <v>CRD_Warsaw: Consumer Products: Intermediaries</v>
          </cell>
        </row>
        <row r="1238">
          <cell r="A1238" t="str">
            <v>CRD</v>
          </cell>
          <cell r="B1238" t="str">
            <v>Work type</v>
          </cell>
          <cell r="C1238" t="str">
            <v>CRD_Warsaw: Consumer Products: Parellel trade</v>
          </cell>
        </row>
        <row r="1239">
          <cell r="A1239" t="str">
            <v>CRD</v>
          </cell>
          <cell r="B1239" t="str">
            <v>Work type</v>
          </cell>
          <cell r="C1239" t="str">
            <v>CRD_Warsaw: Consumer Products: Pricing and rebate policies</v>
          </cell>
        </row>
        <row r="1240">
          <cell r="A1240" t="str">
            <v>CRD</v>
          </cell>
          <cell r="B1240" t="str">
            <v>Work type</v>
          </cell>
          <cell r="C1240" t="str">
            <v>CRD_Warsaw: Consumer Products: Shelf-space arrangements</v>
          </cell>
        </row>
        <row r="1241">
          <cell r="A1241" t="str">
            <v>CRD</v>
          </cell>
          <cell r="B1241" t="str">
            <v>Work type</v>
          </cell>
          <cell r="C1241" t="str">
            <v>CRD_Warsaw: Lifesciences: Clinical trials</v>
          </cell>
        </row>
        <row r="1242">
          <cell r="A1242" t="str">
            <v>CRD</v>
          </cell>
          <cell r="B1242" t="str">
            <v>Work type</v>
          </cell>
          <cell r="C1242" t="str">
            <v>CRD_Warsaw: Lifesciences: Contract drafting</v>
          </cell>
        </row>
        <row r="1243">
          <cell r="A1243" t="str">
            <v>CRD</v>
          </cell>
          <cell r="B1243" t="str">
            <v>Work type</v>
          </cell>
          <cell r="C1243" t="str">
            <v>CRD_Warsaw: Lifesciences: Corporate maintenance</v>
          </cell>
        </row>
        <row r="1244">
          <cell r="A1244" t="str">
            <v>CRD</v>
          </cell>
          <cell r="B1244" t="str">
            <v>Work type</v>
          </cell>
          <cell r="C1244" t="str">
            <v>CRD_Warsaw: Lifesciences: Distribution models</v>
          </cell>
        </row>
        <row r="1245">
          <cell r="A1245" t="str">
            <v>CRD</v>
          </cell>
          <cell r="B1245" t="str">
            <v>Work type</v>
          </cell>
          <cell r="C1245" t="str">
            <v>CRD_Warsaw: Lifesciences: Food law</v>
          </cell>
        </row>
        <row r="1246">
          <cell r="A1246" t="str">
            <v>CRD</v>
          </cell>
          <cell r="B1246" t="str">
            <v>Work type</v>
          </cell>
          <cell r="C1246" t="str">
            <v>CRD_Warsaw: Lifesciences: Internal procedures</v>
          </cell>
        </row>
        <row r="1247">
          <cell r="A1247" t="str">
            <v>CRD</v>
          </cell>
          <cell r="B1247" t="str">
            <v>Work type</v>
          </cell>
          <cell r="C1247" t="str">
            <v>CRD_Warsaw: Lifesciences: Licensing agreements</v>
          </cell>
        </row>
        <row r="1248">
          <cell r="A1248" t="str">
            <v>CRD</v>
          </cell>
          <cell r="B1248" t="str">
            <v>Work type</v>
          </cell>
          <cell r="C1248" t="str">
            <v>CRD_Warsaw: Lifesciences: Lobbying</v>
          </cell>
        </row>
        <row r="1249">
          <cell r="A1249" t="str">
            <v>CRD</v>
          </cell>
          <cell r="B1249" t="str">
            <v>Work type</v>
          </cell>
          <cell r="C1249" t="str">
            <v>CRD_Warsaw: Lifesciences: Pricing and reimbursement</v>
          </cell>
        </row>
        <row r="1250">
          <cell r="A1250" t="str">
            <v>CRD</v>
          </cell>
          <cell r="B1250" t="str">
            <v>Work type</v>
          </cell>
          <cell r="C1250" t="str">
            <v>CRD_Warsaw: Lifesciences: Representation in proceedings before public authorities</v>
          </cell>
        </row>
        <row r="1251">
          <cell r="A1251" t="str">
            <v>CRD</v>
          </cell>
          <cell r="B1251" t="str">
            <v>Work type</v>
          </cell>
          <cell r="C1251" t="str">
            <v>CRD_Warsaw: Lifesciences: Risk sharing arrangements</v>
          </cell>
        </row>
        <row r="1252">
          <cell r="A1252" t="str">
            <v>CRD</v>
          </cell>
          <cell r="B1252" t="str">
            <v>Work type</v>
          </cell>
          <cell r="C1252" t="str">
            <v>CRD_Warsaw: Lifesciences:Health, safety &amp; environmental products</v>
          </cell>
        </row>
        <row r="1253">
          <cell r="A1253" t="str">
            <v>CRD</v>
          </cell>
          <cell r="B1253" t="str">
            <v>Work type</v>
          </cell>
          <cell r="C1253" t="str">
            <v>CRD_Warsaw: Lifesciences:Registration procedures</v>
          </cell>
        </row>
        <row r="1254">
          <cell r="A1254" t="str">
            <v>CRD</v>
          </cell>
          <cell r="B1254" t="str">
            <v>Work type</v>
          </cell>
          <cell r="C1254" t="str">
            <v>CRD_Warsaw: Telecoms</v>
          </cell>
        </row>
        <row r="1255">
          <cell r="A1255" t="str">
            <v>CRD</v>
          </cell>
          <cell r="B1255" t="str">
            <v>Sub-work type</v>
          </cell>
          <cell r="C1255" t="str">
            <v>CRD_Competition: Public Procurement - Representing in appeal and court proceedings -  Contract authority</v>
          </cell>
        </row>
        <row r="1256">
          <cell r="A1256" t="str">
            <v>CRD</v>
          </cell>
          <cell r="B1256" t="str">
            <v>Sub-work type</v>
          </cell>
          <cell r="C1256" t="str">
            <v xml:space="preserve">CRD_Competition: Public Procurement - Representing in appeal and court proceedings - Bidder  </v>
          </cell>
        </row>
        <row r="1257">
          <cell r="A1257" t="str">
            <v>CRD</v>
          </cell>
          <cell r="B1257" t="str">
            <v>Sub-work type</v>
          </cell>
          <cell r="C1257" t="str">
            <v>CRD_FS: ART:Transactional - Credit Hedging</v>
          </cell>
        </row>
        <row r="1258">
          <cell r="A1258" t="str">
            <v>CRD</v>
          </cell>
          <cell r="B1258" t="str">
            <v>Sub-work type</v>
          </cell>
          <cell r="C1258" t="str">
            <v>CRD_FS: ART:Transactional - Life and Pensions Risk</v>
          </cell>
        </row>
        <row r="1259">
          <cell r="A1259" t="str">
            <v>CRD</v>
          </cell>
          <cell r="B1259" t="str">
            <v>Sub-work type</v>
          </cell>
          <cell r="C1259" t="str">
            <v>CRD_FS: ART:Transactional - Non-Life Risk</v>
          </cell>
        </row>
        <row r="1260">
          <cell r="A1260" t="str">
            <v>CRD</v>
          </cell>
          <cell r="B1260" t="str">
            <v>Sub-work type</v>
          </cell>
          <cell r="C1260" t="str">
            <v>CRD_FS: Commodities/energy:ARROW visits</v>
          </cell>
        </row>
        <row r="1261">
          <cell r="A1261" t="str">
            <v>CRD</v>
          </cell>
          <cell r="B1261" t="str">
            <v>Sub-work type</v>
          </cell>
          <cell r="C1261" t="str">
            <v>CRD_FS: Commodities/energy:Capital</v>
          </cell>
        </row>
        <row r="1262">
          <cell r="A1262" t="str">
            <v>CRD</v>
          </cell>
          <cell r="B1262" t="str">
            <v>Sub-work type</v>
          </cell>
          <cell r="C1262" t="str">
            <v>CRD_FS: Commodities/energy:Compliance advice</v>
          </cell>
        </row>
        <row r="1263">
          <cell r="A1263" t="str">
            <v>CRD</v>
          </cell>
          <cell r="B1263" t="str">
            <v>Sub-work type</v>
          </cell>
          <cell r="C1263" t="str">
            <v>CRD_FS: Commodities/energy:Contracts: Custody</v>
          </cell>
        </row>
        <row r="1264">
          <cell r="A1264" t="str">
            <v>CRD</v>
          </cell>
          <cell r="B1264" t="str">
            <v>Sub-work type</v>
          </cell>
          <cell r="C1264" t="str">
            <v>CRD_FS: Commodities/energy:Contracts: Investment Management</v>
          </cell>
        </row>
        <row r="1265">
          <cell r="A1265" t="str">
            <v>CRD</v>
          </cell>
          <cell r="B1265" t="str">
            <v>Sub-work type</v>
          </cell>
          <cell r="C1265" t="str">
            <v>CRD_FS: Commodities/energy:Contracts: Other</v>
          </cell>
        </row>
        <row r="1266">
          <cell r="A1266" t="str">
            <v>CRD</v>
          </cell>
          <cell r="B1266" t="str">
            <v>Sub-work type</v>
          </cell>
          <cell r="C1266" t="str">
            <v>CRD_FS: Commodities/energy:Contracts: Outsourcing</v>
          </cell>
        </row>
        <row r="1267">
          <cell r="A1267" t="str">
            <v>CRD</v>
          </cell>
          <cell r="B1267" t="str">
            <v>Sub-work type</v>
          </cell>
          <cell r="C1267" t="str">
            <v>CRD_FS: Commodities/energy:Contracts: Product terms</v>
          </cell>
        </row>
        <row r="1268">
          <cell r="A1268" t="str">
            <v>CRD</v>
          </cell>
          <cell r="B1268" t="str">
            <v>Sub-work type</v>
          </cell>
          <cell r="C1268" t="str">
            <v>CRD_FS: Commodities/energy:Contracts: Standard TOB</v>
          </cell>
        </row>
        <row r="1269">
          <cell r="A1269" t="str">
            <v>CRD</v>
          </cell>
          <cell r="B1269" t="str">
            <v>Sub-work type</v>
          </cell>
          <cell r="C1269" t="str">
            <v>CRD_FS: Commodities/energy:Cross border</v>
          </cell>
        </row>
        <row r="1270">
          <cell r="A1270" t="str">
            <v>CRD</v>
          </cell>
          <cell r="B1270" t="str">
            <v>Sub-work type</v>
          </cell>
          <cell r="C1270" t="str">
            <v>CRD_FS: Commodities/energy:Dealing with FOS</v>
          </cell>
        </row>
        <row r="1271">
          <cell r="A1271" t="str">
            <v>CRD</v>
          </cell>
          <cell r="B1271" t="str">
            <v>Sub-work type</v>
          </cell>
          <cell r="C1271" t="str">
            <v>CRD_FS: Commodities/energy:Distribution</v>
          </cell>
        </row>
        <row r="1272">
          <cell r="A1272" t="str">
            <v>CRD</v>
          </cell>
          <cell r="B1272" t="str">
            <v>Sub-work type</v>
          </cell>
          <cell r="C1272" t="str">
            <v>CRD_FS: Commodities/energy:Enforcement/ Investigation</v>
          </cell>
        </row>
        <row r="1273">
          <cell r="A1273" t="str">
            <v>CRD</v>
          </cell>
          <cell r="B1273" t="str">
            <v>Sub-work type</v>
          </cell>
          <cell r="C1273" t="str">
            <v>CRD_FS: Commodities/energy:Financial crime and AML</v>
          </cell>
        </row>
        <row r="1274">
          <cell r="A1274" t="str">
            <v>CRD</v>
          </cell>
          <cell r="B1274" t="str">
            <v>Sub-work type</v>
          </cell>
          <cell r="C1274" t="str">
            <v>CRD_FS: Commodities/energy:FSA authorisation</v>
          </cell>
        </row>
        <row r="1275">
          <cell r="A1275" t="str">
            <v>CRD</v>
          </cell>
          <cell r="B1275" t="str">
            <v>Sub-work type</v>
          </cell>
          <cell r="C1275" t="str">
            <v>CRD_FS: Commodities/energy:Litigation</v>
          </cell>
        </row>
        <row r="1276">
          <cell r="A1276" t="str">
            <v>CRD</v>
          </cell>
          <cell r="B1276" t="str">
            <v>Sub-work type</v>
          </cell>
          <cell r="C1276" t="str">
            <v>CRD_FS: Commodities/energy:Major regulatory change projects (eg. MIFiD)</v>
          </cell>
        </row>
        <row r="1277">
          <cell r="A1277" t="str">
            <v>CRD</v>
          </cell>
          <cell r="B1277" t="str">
            <v>Sub-work type</v>
          </cell>
          <cell r="C1277" t="str">
            <v>CRD_FS: Commodities/energy:New product</v>
          </cell>
        </row>
        <row r="1278">
          <cell r="A1278" t="str">
            <v>CRD</v>
          </cell>
          <cell r="B1278" t="str">
            <v>Sub-work type</v>
          </cell>
          <cell r="C1278" t="str">
            <v>CRD_FS: Commodities/energy:Transactional support - Corporate</v>
          </cell>
        </row>
        <row r="1279">
          <cell r="A1279" t="str">
            <v>CRD</v>
          </cell>
          <cell r="B1279" t="str">
            <v>Sub-work type</v>
          </cell>
          <cell r="C1279" t="str">
            <v>CRD_FS: Consumer credit:ARROW visits</v>
          </cell>
        </row>
        <row r="1280">
          <cell r="A1280" t="str">
            <v>CRD</v>
          </cell>
          <cell r="B1280" t="str">
            <v>Sub-work type</v>
          </cell>
          <cell r="C1280" t="str">
            <v>CRD_FS: Consumer credit:Capital</v>
          </cell>
        </row>
        <row r="1281">
          <cell r="A1281" t="str">
            <v>CRD</v>
          </cell>
          <cell r="B1281" t="str">
            <v>Sub-work type</v>
          </cell>
          <cell r="C1281" t="str">
            <v>CRD_FS: Consumer credit:Compliance advice</v>
          </cell>
        </row>
        <row r="1282">
          <cell r="A1282" t="str">
            <v>CRD</v>
          </cell>
          <cell r="B1282" t="str">
            <v>Sub-work type</v>
          </cell>
          <cell r="C1282" t="str">
            <v>CRD_FS: Consumer credit:Contracts: Custody</v>
          </cell>
        </row>
        <row r="1283">
          <cell r="A1283" t="str">
            <v>CRD</v>
          </cell>
          <cell r="B1283" t="str">
            <v>Sub-work type</v>
          </cell>
          <cell r="C1283" t="str">
            <v>CRD_FS: Consumer credit:Contracts: Distribution agreements</v>
          </cell>
        </row>
        <row r="1284">
          <cell r="A1284" t="str">
            <v>CRD</v>
          </cell>
          <cell r="B1284" t="str">
            <v>Sub-work type</v>
          </cell>
          <cell r="C1284" t="str">
            <v>CRD_FS: Consumer credit:Contracts: Investment Management</v>
          </cell>
        </row>
        <row r="1285">
          <cell r="A1285" t="str">
            <v>CRD</v>
          </cell>
          <cell r="B1285" t="str">
            <v>Sub-work type</v>
          </cell>
          <cell r="C1285" t="str">
            <v>CRD_FS: Consumer credit:Contracts: Other</v>
          </cell>
        </row>
        <row r="1286">
          <cell r="A1286" t="str">
            <v>CRD</v>
          </cell>
          <cell r="B1286" t="str">
            <v>Sub-work type</v>
          </cell>
          <cell r="C1286" t="str">
            <v>CRD_FS: Consumer credit:Contracts: Outsourcing</v>
          </cell>
        </row>
        <row r="1287">
          <cell r="A1287" t="str">
            <v>CRD</v>
          </cell>
          <cell r="B1287" t="str">
            <v>Sub-work type</v>
          </cell>
          <cell r="C1287" t="str">
            <v>CRD_FS: Consumer credit:Contracts: Product terms</v>
          </cell>
        </row>
        <row r="1288">
          <cell r="A1288" t="str">
            <v>CRD</v>
          </cell>
          <cell r="B1288" t="str">
            <v>Sub-work type</v>
          </cell>
          <cell r="C1288" t="str">
            <v>CRD_FS: Consumer credit:Contracts: Standard TOB</v>
          </cell>
        </row>
        <row r="1289">
          <cell r="A1289" t="str">
            <v>CRD</v>
          </cell>
          <cell r="B1289" t="str">
            <v>Sub-work type</v>
          </cell>
          <cell r="C1289" t="str">
            <v>CRD_FS: Consumer credit:Cross border</v>
          </cell>
        </row>
        <row r="1290">
          <cell r="A1290" t="str">
            <v>CRD</v>
          </cell>
          <cell r="B1290" t="str">
            <v>Sub-work type</v>
          </cell>
          <cell r="C1290" t="str">
            <v>CRD_FS: Consumer credit:Dealing with FOS</v>
          </cell>
        </row>
        <row r="1291">
          <cell r="A1291" t="str">
            <v>CRD</v>
          </cell>
          <cell r="B1291" t="str">
            <v>Sub-work type</v>
          </cell>
          <cell r="C1291" t="str">
            <v>CRD_FS: Consumer credit:Distribution</v>
          </cell>
        </row>
        <row r="1292">
          <cell r="A1292" t="str">
            <v>CRD</v>
          </cell>
          <cell r="B1292" t="str">
            <v>Sub-work type</v>
          </cell>
          <cell r="C1292" t="str">
            <v>CRD_FS: Consumer credit:Enforcement/ Investigation</v>
          </cell>
        </row>
        <row r="1293">
          <cell r="A1293" t="str">
            <v>CRD</v>
          </cell>
          <cell r="B1293" t="str">
            <v>Sub-work type</v>
          </cell>
          <cell r="C1293" t="str">
            <v>CRD_FS: Consumer credit:Financial crime and AML</v>
          </cell>
        </row>
        <row r="1294">
          <cell r="A1294" t="str">
            <v>CRD</v>
          </cell>
          <cell r="B1294" t="str">
            <v>Sub-work type</v>
          </cell>
          <cell r="C1294" t="str">
            <v>CRD_FS: Consumer credit:FSA authorisation</v>
          </cell>
        </row>
        <row r="1295">
          <cell r="A1295" t="str">
            <v>CRD</v>
          </cell>
          <cell r="B1295" t="str">
            <v>Sub-work type</v>
          </cell>
          <cell r="C1295" t="str">
            <v>CRD_FS: Consumer credit:Litigation</v>
          </cell>
        </row>
        <row r="1296">
          <cell r="A1296" t="str">
            <v>CRD</v>
          </cell>
          <cell r="B1296" t="str">
            <v>Sub-work type</v>
          </cell>
          <cell r="C1296" t="str">
            <v>CRD_FS: Consumer credit:Major regulatory change projects (eg. MIFiD)</v>
          </cell>
        </row>
        <row r="1297">
          <cell r="A1297" t="str">
            <v>CRD</v>
          </cell>
          <cell r="B1297" t="str">
            <v>Sub-work type</v>
          </cell>
          <cell r="C1297" t="str">
            <v>CRD_FS: Consumer credit:New product</v>
          </cell>
        </row>
        <row r="1298">
          <cell r="A1298" t="str">
            <v>CRD</v>
          </cell>
          <cell r="B1298" t="str">
            <v>Sub-work type</v>
          </cell>
          <cell r="C1298" t="str">
            <v>CRD_FS: Consumer credit:Transactional support - Corporate</v>
          </cell>
        </row>
        <row r="1299">
          <cell r="A1299" t="str">
            <v>CRD</v>
          </cell>
          <cell r="B1299" t="str">
            <v>Sub-work type</v>
          </cell>
          <cell r="C1299" t="str">
            <v>CRD_FS: Custody:ARROW visits</v>
          </cell>
        </row>
        <row r="1300">
          <cell r="A1300" t="str">
            <v>CRD</v>
          </cell>
          <cell r="B1300" t="str">
            <v>Sub-work type</v>
          </cell>
          <cell r="C1300" t="str">
            <v>CRD_FS: Custody:Capital</v>
          </cell>
        </row>
        <row r="1301">
          <cell r="A1301" t="str">
            <v>CRD</v>
          </cell>
          <cell r="B1301" t="str">
            <v>Sub-work type</v>
          </cell>
          <cell r="C1301" t="str">
            <v>CRD_FS: Custody:Compliance advice</v>
          </cell>
        </row>
        <row r="1302">
          <cell r="A1302" t="str">
            <v>CRD</v>
          </cell>
          <cell r="B1302" t="str">
            <v>Sub-work type</v>
          </cell>
          <cell r="C1302" t="str">
            <v>CRD_FS: Custody:Contracts: Custody</v>
          </cell>
        </row>
        <row r="1303">
          <cell r="A1303" t="str">
            <v>CRD</v>
          </cell>
          <cell r="B1303" t="str">
            <v>Sub-work type</v>
          </cell>
          <cell r="C1303" t="str">
            <v>CRD_FS: Custody:Contracts: Distribution agreements</v>
          </cell>
        </row>
        <row r="1304">
          <cell r="A1304" t="str">
            <v>CRD</v>
          </cell>
          <cell r="B1304" t="str">
            <v>Sub-work type</v>
          </cell>
          <cell r="C1304" t="str">
            <v>CRD_FS: Custody:Contracts: Investment Management</v>
          </cell>
        </row>
        <row r="1305">
          <cell r="A1305" t="str">
            <v>CRD</v>
          </cell>
          <cell r="B1305" t="str">
            <v>Sub-work type</v>
          </cell>
          <cell r="C1305" t="str">
            <v>CRD_FS: Custody:Contracts: Other</v>
          </cell>
        </row>
        <row r="1306">
          <cell r="A1306" t="str">
            <v>CRD</v>
          </cell>
          <cell r="B1306" t="str">
            <v>Sub-work type</v>
          </cell>
          <cell r="C1306" t="str">
            <v>CRD_FS: Custody:Contracts: Outsourcing</v>
          </cell>
        </row>
        <row r="1307">
          <cell r="A1307" t="str">
            <v>CRD</v>
          </cell>
          <cell r="B1307" t="str">
            <v>Sub-work type</v>
          </cell>
          <cell r="C1307" t="str">
            <v>CRD_FS: Custody:Contracts: Product terms</v>
          </cell>
        </row>
        <row r="1308">
          <cell r="A1308" t="str">
            <v>CRD</v>
          </cell>
          <cell r="B1308" t="str">
            <v>Sub-work type</v>
          </cell>
          <cell r="C1308" t="str">
            <v>CRD_FS: Custody:Contracts: Standard TOB</v>
          </cell>
        </row>
        <row r="1309">
          <cell r="A1309" t="str">
            <v>CRD</v>
          </cell>
          <cell r="B1309" t="str">
            <v>Sub-work type</v>
          </cell>
          <cell r="C1309" t="str">
            <v>CRD_FS: Custody:Cross border</v>
          </cell>
        </row>
        <row r="1310">
          <cell r="A1310" t="str">
            <v>CRD</v>
          </cell>
          <cell r="B1310" t="str">
            <v>Sub-work type</v>
          </cell>
          <cell r="C1310" t="str">
            <v>CRD_FS: Custody:Dealing with FOS</v>
          </cell>
        </row>
        <row r="1311">
          <cell r="A1311" t="str">
            <v>CRD</v>
          </cell>
          <cell r="B1311" t="str">
            <v>Sub-work type</v>
          </cell>
          <cell r="C1311" t="str">
            <v>CRD_FS: Custody:Enforcement/ Investigation</v>
          </cell>
        </row>
        <row r="1312">
          <cell r="A1312" t="str">
            <v>CRD</v>
          </cell>
          <cell r="B1312" t="str">
            <v>Sub-work type</v>
          </cell>
          <cell r="C1312" t="str">
            <v>CRD_FS: Custody:Enforcement/ Investigation</v>
          </cell>
        </row>
        <row r="1313">
          <cell r="A1313" t="str">
            <v>CRD</v>
          </cell>
          <cell r="B1313" t="str">
            <v>Sub-work type</v>
          </cell>
          <cell r="C1313" t="str">
            <v>CRD_FS: Custody:Financial crime and AML</v>
          </cell>
        </row>
        <row r="1314">
          <cell r="A1314" t="str">
            <v>CRD</v>
          </cell>
          <cell r="B1314" t="str">
            <v>Sub-work type</v>
          </cell>
          <cell r="C1314" t="str">
            <v>CRD_FS: Custody:FSA authorisation</v>
          </cell>
        </row>
        <row r="1315">
          <cell r="A1315" t="str">
            <v>CRD</v>
          </cell>
          <cell r="B1315" t="str">
            <v>Sub-work type</v>
          </cell>
          <cell r="C1315" t="str">
            <v>CRD_FS: Custody:Litigation</v>
          </cell>
        </row>
        <row r="1316">
          <cell r="A1316" t="str">
            <v>CRD</v>
          </cell>
          <cell r="B1316" t="str">
            <v>Sub-work type</v>
          </cell>
          <cell r="C1316" t="str">
            <v>CRD_FS: Custody:Major regulatory change projects (eg. MIFiD)</v>
          </cell>
        </row>
        <row r="1317">
          <cell r="A1317" t="str">
            <v>CRD</v>
          </cell>
          <cell r="B1317" t="str">
            <v>Sub-work type</v>
          </cell>
          <cell r="C1317" t="str">
            <v>CRD_FS: Custody:New product</v>
          </cell>
        </row>
        <row r="1318">
          <cell r="A1318" t="str">
            <v>CRD</v>
          </cell>
          <cell r="B1318" t="str">
            <v>Sub-work type</v>
          </cell>
          <cell r="C1318" t="str">
            <v>CRD_FS: Custody:Transactional support - Corporate</v>
          </cell>
        </row>
        <row r="1319">
          <cell r="A1319" t="str">
            <v>CRD</v>
          </cell>
          <cell r="B1319" t="str">
            <v>Sub-work type</v>
          </cell>
          <cell r="C1319" t="str">
            <v>CRD_FS: Deposits:ARROW visits</v>
          </cell>
        </row>
        <row r="1320">
          <cell r="A1320" t="str">
            <v>CRD</v>
          </cell>
          <cell r="B1320" t="str">
            <v>Sub-work type</v>
          </cell>
          <cell r="C1320" t="str">
            <v>CRD_FS: Deposits:Capital</v>
          </cell>
        </row>
        <row r="1321">
          <cell r="A1321" t="str">
            <v>CRD</v>
          </cell>
          <cell r="B1321" t="str">
            <v>Sub-work type</v>
          </cell>
          <cell r="C1321" t="str">
            <v>CRD_FS: Deposits:Compliance advice</v>
          </cell>
        </row>
        <row r="1322">
          <cell r="A1322" t="str">
            <v>CRD</v>
          </cell>
          <cell r="B1322" t="str">
            <v>Sub-work type</v>
          </cell>
          <cell r="C1322" t="str">
            <v>CRD_FS: Deposits:Contracts: Custody</v>
          </cell>
        </row>
        <row r="1323">
          <cell r="A1323" t="str">
            <v>CRD</v>
          </cell>
          <cell r="B1323" t="str">
            <v>Sub-work type</v>
          </cell>
          <cell r="C1323" t="str">
            <v>CRD_FS: Deposits:Contracts: Investment Management</v>
          </cell>
        </row>
        <row r="1324">
          <cell r="A1324" t="str">
            <v>CRD</v>
          </cell>
          <cell r="B1324" t="str">
            <v>Sub-work type</v>
          </cell>
          <cell r="C1324" t="str">
            <v>CRD_FS: Deposits:Contracts: Other</v>
          </cell>
        </row>
        <row r="1325">
          <cell r="A1325" t="str">
            <v>CRD</v>
          </cell>
          <cell r="B1325" t="str">
            <v>Sub-work type</v>
          </cell>
          <cell r="C1325" t="str">
            <v>CRD_FS: Deposits:Contracts: Outsourcing</v>
          </cell>
        </row>
        <row r="1326">
          <cell r="A1326" t="str">
            <v>CRD</v>
          </cell>
          <cell r="B1326" t="str">
            <v>Sub-work type</v>
          </cell>
          <cell r="C1326" t="str">
            <v>CRD_FS: Deposits:Contracts: Product terms</v>
          </cell>
        </row>
        <row r="1327">
          <cell r="A1327" t="str">
            <v>CRD</v>
          </cell>
          <cell r="B1327" t="str">
            <v>Sub-work type</v>
          </cell>
          <cell r="C1327" t="str">
            <v>CRD_FS: Deposits:Contracts: Standard TOB</v>
          </cell>
        </row>
        <row r="1328">
          <cell r="A1328" t="str">
            <v>CRD</v>
          </cell>
          <cell r="B1328" t="str">
            <v>Sub-work type</v>
          </cell>
          <cell r="C1328" t="str">
            <v>CRD_FS: Deposits:Cross border</v>
          </cell>
        </row>
        <row r="1329">
          <cell r="A1329" t="str">
            <v>CRD</v>
          </cell>
          <cell r="B1329" t="str">
            <v>Sub-work type</v>
          </cell>
          <cell r="C1329" t="str">
            <v>CRD_FS: Deposits:Dealing with FOS</v>
          </cell>
        </row>
        <row r="1330">
          <cell r="A1330" t="str">
            <v>CRD</v>
          </cell>
          <cell r="B1330" t="str">
            <v>Sub-work type</v>
          </cell>
          <cell r="C1330" t="str">
            <v>CRD_FS: Deposits:Distribution</v>
          </cell>
        </row>
        <row r="1331">
          <cell r="A1331" t="str">
            <v>CRD</v>
          </cell>
          <cell r="B1331" t="str">
            <v>Sub-work type</v>
          </cell>
          <cell r="C1331" t="str">
            <v>CRD_FS: Deposits:Enforcement/ Investigation</v>
          </cell>
        </row>
        <row r="1332">
          <cell r="A1332" t="str">
            <v>CRD</v>
          </cell>
          <cell r="B1332" t="str">
            <v>Sub-work type</v>
          </cell>
          <cell r="C1332" t="str">
            <v>CRD_FS: Deposits:Financial crime and AML</v>
          </cell>
        </row>
        <row r="1333">
          <cell r="A1333" t="str">
            <v>CRD</v>
          </cell>
          <cell r="B1333" t="str">
            <v>Sub-work type</v>
          </cell>
          <cell r="C1333" t="str">
            <v>CRD_FS: Deposits:FSA authorisation</v>
          </cell>
        </row>
        <row r="1334">
          <cell r="A1334" t="str">
            <v>CRD</v>
          </cell>
          <cell r="B1334" t="str">
            <v>Sub-work type</v>
          </cell>
          <cell r="C1334" t="str">
            <v>CRD_FS: Deposits:Litigation</v>
          </cell>
        </row>
        <row r="1335">
          <cell r="A1335" t="str">
            <v>CRD</v>
          </cell>
          <cell r="B1335" t="str">
            <v>Sub-work type</v>
          </cell>
          <cell r="C1335" t="str">
            <v>CRD_FS: Deposits:Major regulatory change projects (eg. MIFiD)</v>
          </cell>
        </row>
        <row r="1336">
          <cell r="A1336" t="str">
            <v>CRD</v>
          </cell>
          <cell r="B1336" t="str">
            <v>Sub-work type</v>
          </cell>
          <cell r="C1336" t="str">
            <v>CRD_FS: Deposits:New product</v>
          </cell>
        </row>
        <row r="1337">
          <cell r="A1337" t="str">
            <v>CRD</v>
          </cell>
          <cell r="B1337" t="str">
            <v>Sub-work type</v>
          </cell>
          <cell r="C1337" t="str">
            <v>CRD_FS: Deposits:Transactional support - Corporate</v>
          </cell>
        </row>
        <row r="1338">
          <cell r="A1338" t="str">
            <v>CRD</v>
          </cell>
          <cell r="B1338" t="str">
            <v>Sub-work type</v>
          </cell>
          <cell r="C1338" t="str">
            <v>CRD_FS: Derivatives:ARROW visits</v>
          </cell>
        </row>
        <row r="1339">
          <cell r="A1339" t="str">
            <v>CRD</v>
          </cell>
          <cell r="B1339" t="str">
            <v>Sub-work type</v>
          </cell>
          <cell r="C1339" t="str">
            <v>CRD_FS: Derivatives:Capital</v>
          </cell>
        </row>
        <row r="1340">
          <cell r="A1340" t="str">
            <v>CRD</v>
          </cell>
          <cell r="B1340" t="str">
            <v>Sub-work type</v>
          </cell>
          <cell r="C1340" t="str">
            <v>CRD_FS: Derivatives:Compliance advice</v>
          </cell>
        </row>
        <row r="1341">
          <cell r="A1341" t="str">
            <v>CRD</v>
          </cell>
          <cell r="B1341" t="str">
            <v>Sub-work type</v>
          </cell>
          <cell r="C1341" t="str">
            <v>CRD_FS: Derivatives:Contracts: Custody</v>
          </cell>
        </row>
        <row r="1342">
          <cell r="A1342" t="str">
            <v>CRD</v>
          </cell>
          <cell r="B1342" t="str">
            <v>Sub-work type</v>
          </cell>
          <cell r="C1342" t="str">
            <v>CRD_FS: Derivatives:Contracts: Distribution agreements</v>
          </cell>
        </row>
        <row r="1343">
          <cell r="A1343" t="str">
            <v>CRD</v>
          </cell>
          <cell r="B1343" t="str">
            <v>Sub-work type</v>
          </cell>
          <cell r="C1343" t="str">
            <v>CRD_FS: Derivatives:Contracts: Investment Management</v>
          </cell>
        </row>
        <row r="1344">
          <cell r="A1344" t="str">
            <v>CRD</v>
          </cell>
          <cell r="B1344" t="str">
            <v>Sub-work type</v>
          </cell>
          <cell r="C1344" t="str">
            <v>CRD_FS: Derivatives:Contracts: Other</v>
          </cell>
        </row>
        <row r="1345">
          <cell r="A1345" t="str">
            <v>CRD</v>
          </cell>
          <cell r="B1345" t="str">
            <v>Sub-work type</v>
          </cell>
          <cell r="C1345" t="str">
            <v>CRD_FS: Derivatives:Contracts: Outsourcing</v>
          </cell>
        </row>
        <row r="1346">
          <cell r="A1346" t="str">
            <v>CRD</v>
          </cell>
          <cell r="B1346" t="str">
            <v>Sub-work type</v>
          </cell>
          <cell r="C1346" t="str">
            <v>CRD_FS: Derivatives:Contracts: Product terms</v>
          </cell>
        </row>
        <row r="1347">
          <cell r="A1347" t="str">
            <v>CRD</v>
          </cell>
          <cell r="B1347" t="str">
            <v>Sub-work type</v>
          </cell>
          <cell r="C1347" t="str">
            <v>CRD_FS: Derivatives:Contracts: Standard TOB</v>
          </cell>
        </row>
        <row r="1348">
          <cell r="A1348" t="str">
            <v>CRD</v>
          </cell>
          <cell r="B1348" t="str">
            <v>Sub-work type</v>
          </cell>
          <cell r="C1348" t="str">
            <v>CRD_FS: Derivatives:Cross border</v>
          </cell>
        </row>
        <row r="1349">
          <cell r="A1349" t="str">
            <v>CRD</v>
          </cell>
          <cell r="B1349" t="str">
            <v>Sub-work type</v>
          </cell>
          <cell r="C1349" t="str">
            <v>CRD_FS: Derivatives:Dealing with FOS</v>
          </cell>
        </row>
        <row r="1350">
          <cell r="A1350" t="str">
            <v>CRD</v>
          </cell>
          <cell r="B1350" t="str">
            <v>Sub-work type</v>
          </cell>
          <cell r="C1350" t="str">
            <v>CRD_FS: Derivatives:Distribution</v>
          </cell>
        </row>
        <row r="1351">
          <cell r="A1351" t="str">
            <v>CRD</v>
          </cell>
          <cell r="B1351" t="str">
            <v>Sub-work type</v>
          </cell>
          <cell r="C1351" t="str">
            <v>CRD_FS: Derivatives:Enforcement/ Investigation</v>
          </cell>
        </row>
        <row r="1352">
          <cell r="A1352" t="str">
            <v>CRD</v>
          </cell>
          <cell r="B1352" t="str">
            <v>Sub-work type</v>
          </cell>
          <cell r="C1352" t="str">
            <v>CRD_FS: Derivatives:Financial crime and AML</v>
          </cell>
        </row>
        <row r="1353">
          <cell r="A1353" t="str">
            <v>CRD</v>
          </cell>
          <cell r="B1353" t="str">
            <v>Sub-work type</v>
          </cell>
          <cell r="C1353" t="str">
            <v>CRD_FS: Derivatives:FSA authorisation</v>
          </cell>
        </row>
        <row r="1354">
          <cell r="A1354" t="str">
            <v>CRD</v>
          </cell>
          <cell r="B1354" t="str">
            <v>Sub-work type</v>
          </cell>
          <cell r="C1354" t="str">
            <v>CRD_FS: Derivatives:Litigation</v>
          </cell>
        </row>
        <row r="1355">
          <cell r="A1355" t="str">
            <v>CRD</v>
          </cell>
          <cell r="B1355" t="str">
            <v>Sub-work type</v>
          </cell>
          <cell r="C1355" t="str">
            <v>CRD_FS: Derivatives:Major regulatory change projects (eg. MIFiD)</v>
          </cell>
        </row>
        <row r="1356">
          <cell r="A1356" t="str">
            <v>CRD</v>
          </cell>
          <cell r="B1356" t="str">
            <v>Sub-work type</v>
          </cell>
          <cell r="C1356" t="str">
            <v>CRD_FS: Derivatives:New product</v>
          </cell>
        </row>
        <row r="1357">
          <cell r="A1357" t="str">
            <v>CRD</v>
          </cell>
          <cell r="B1357" t="str">
            <v>Sub-work type</v>
          </cell>
          <cell r="C1357" t="str">
            <v>CRD_FS: Derivatives:Transactional support - Corporate</v>
          </cell>
        </row>
        <row r="1358">
          <cell r="A1358" t="str">
            <v>CRD</v>
          </cell>
          <cell r="B1358" t="str">
            <v>Sub-work type</v>
          </cell>
          <cell r="C1358" t="str">
            <v>CRD_FS: Funds/Fund management:ARROW visits</v>
          </cell>
        </row>
        <row r="1359">
          <cell r="A1359" t="str">
            <v>CRD</v>
          </cell>
          <cell r="B1359" t="str">
            <v>Sub-work type</v>
          </cell>
          <cell r="C1359" t="str">
            <v>CRD_FS: Funds/Fund management:Capital</v>
          </cell>
        </row>
        <row r="1360">
          <cell r="A1360" t="str">
            <v>CRD</v>
          </cell>
          <cell r="B1360" t="str">
            <v>Sub-work type</v>
          </cell>
          <cell r="C1360" t="str">
            <v>CRD_FS: Funds/Fund management:Compliance advice</v>
          </cell>
        </row>
        <row r="1361">
          <cell r="A1361" t="str">
            <v>CRD</v>
          </cell>
          <cell r="B1361" t="str">
            <v>Sub-work type</v>
          </cell>
          <cell r="C1361" t="str">
            <v>CRD_FS: Funds/Fund management:Contracts: Custody</v>
          </cell>
        </row>
        <row r="1362">
          <cell r="A1362" t="str">
            <v>CRD</v>
          </cell>
          <cell r="B1362" t="str">
            <v>Sub-work type</v>
          </cell>
          <cell r="C1362" t="str">
            <v>CRD_FS: Funds/Fund management:Contracts: Distribution agreements</v>
          </cell>
        </row>
        <row r="1363">
          <cell r="A1363" t="str">
            <v>CRD</v>
          </cell>
          <cell r="B1363" t="str">
            <v>Sub-work type</v>
          </cell>
          <cell r="C1363" t="str">
            <v>CRD_FS: Funds/Fund management:Contracts: Investment Management</v>
          </cell>
        </row>
        <row r="1364">
          <cell r="A1364" t="str">
            <v>CRD</v>
          </cell>
          <cell r="B1364" t="str">
            <v>Sub-work type</v>
          </cell>
          <cell r="C1364" t="str">
            <v>CRD_FS: Funds/Fund management:Contracts: Other</v>
          </cell>
        </row>
        <row r="1365">
          <cell r="A1365" t="str">
            <v>CRD</v>
          </cell>
          <cell r="B1365" t="str">
            <v>Sub-work type</v>
          </cell>
          <cell r="C1365" t="str">
            <v>CRD_FS: Funds/Fund management:Contracts: Outsourcing</v>
          </cell>
        </row>
        <row r="1366">
          <cell r="A1366" t="str">
            <v>CRD</v>
          </cell>
          <cell r="B1366" t="str">
            <v>Sub-work type</v>
          </cell>
          <cell r="C1366" t="str">
            <v>CRD_FS: Funds/Fund management:Contracts: Product terms</v>
          </cell>
        </row>
        <row r="1367">
          <cell r="A1367" t="str">
            <v>CRD</v>
          </cell>
          <cell r="B1367" t="str">
            <v>Sub-work type</v>
          </cell>
          <cell r="C1367" t="str">
            <v>CRD_FS: Funds/Fund management:Contracts: Standard TOB</v>
          </cell>
        </row>
        <row r="1368">
          <cell r="A1368" t="str">
            <v>CRD</v>
          </cell>
          <cell r="B1368" t="str">
            <v>Sub-work type</v>
          </cell>
          <cell r="C1368" t="str">
            <v>CRD_FS: Funds/Fund management:Cross border</v>
          </cell>
        </row>
        <row r="1369">
          <cell r="A1369" t="str">
            <v>CRD</v>
          </cell>
          <cell r="B1369" t="str">
            <v>Sub-work type</v>
          </cell>
          <cell r="C1369" t="str">
            <v>CRD_FS: Funds/Fund management:Dealing with FOS</v>
          </cell>
        </row>
        <row r="1370">
          <cell r="A1370" t="str">
            <v>CRD</v>
          </cell>
          <cell r="B1370" t="str">
            <v>Sub-work type</v>
          </cell>
          <cell r="C1370" t="str">
            <v>CRD_FS: Funds/Fund management:Distribution</v>
          </cell>
        </row>
        <row r="1371">
          <cell r="A1371" t="str">
            <v>CRD</v>
          </cell>
          <cell r="B1371" t="str">
            <v>Sub-work type</v>
          </cell>
          <cell r="C1371" t="str">
            <v>CRD_FS: Funds/Fund management:Enforcement/ Investigation</v>
          </cell>
        </row>
        <row r="1372">
          <cell r="A1372" t="str">
            <v>CRD</v>
          </cell>
          <cell r="B1372" t="str">
            <v>Sub-work type</v>
          </cell>
          <cell r="C1372" t="str">
            <v>CRD_FS: Funds/Fund management:Financial crime and AML</v>
          </cell>
        </row>
        <row r="1373">
          <cell r="A1373" t="str">
            <v>CRD</v>
          </cell>
          <cell r="B1373" t="str">
            <v>Sub-work type</v>
          </cell>
          <cell r="C1373" t="str">
            <v>CRD_FS: Funds/Fund management:FSA authorisation</v>
          </cell>
        </row>
        <row r="1374">
          <cell r="A1374" t="str">
            <v>CRD</v>
          </cell>
          <cell r="B1374" t="str">
            <v>Sub-work type</v>
          </cell>
          <cell r="C1374" t="str">
            <v>CRD_FS: Funds/Fund management:Litigation</v>
          </cell>
        </row>
        <row r="1375">
          <cell r="A1375" t="str">
            <v>CRD</v>
          </cell>
          <cell r="B1375" t="str">
            <v>Sub-work type</v>
          </cell>
          <cell r="C1375" t="str">
            <v>CRD_FS: Funds/Fund management:Major regulatory change projects (eg. MIFiD)</v>
          </cell>
        </row>
        <row r="1376">
          <cell r="A1376" t="str">
            <v>CRD</v>
          </cell>
          <cell r="B1376" t="str">
            <v>Sub-work type</v>
          </cell>
          <cell r="C1376" t="str">
            <v>CRD_FS: Funds/Fund management:New product</v>
          </cell>
        </row>
        <row r="1377">
          <cell r="A1377" t="str">
            <v>CRD</v>
          </cell>
          <cell r="B1377" t="str">
            <v>Sub-work type</v>
          </cell>
          <cell r="C1377" t="str">
            <v>CRD_FS: Funds/Fund management:Transactional support - Corporate</v>
          </cell>
        </row>
        <row r="1378">
          <cell r="A1378" t="str">
            <v>CRD</v>
          </cell>
          <cell r="B1378" t="str">
            <v>Sub-work type</v>
          </cell>
          <cell r="C1378" t="str">
            <v>CRD_FS: General insurance:ARROW visits</v>
          </cell>
        </row>
        <row r="1379">
          <cell r="A1379" t="str">
            <v>CRD</v>
          </cell>
          <cell r="B1379" t="str">
            <v>Sub-work type</v>
          </cell>
          <cell r="C1379" t="str">
            <v>CRD_FS: General insurance:Capital</v>
          </cell>
        </row>
        <row r="1380">
          <cell r="A1380" t="str">
            <v>CRD</v>
          </cell>
          <cell r="B1380" t="str">
            <v>Sub-work type</v>
          </cell>
          <cell r="C1380" t="str">
            <v>CRD_FS: General insurance:Compliance advice</v>
          </cell>
        </row>
        <row r="1381">
          <cell r="A1381" t="str">
            <v>CRD</v>
          </cell>
          <cell r="B1381" t="str">
            <v>Sub-work type</v>
          </cell>
          <cell r="C1381" t="str">
            <v>CRD_FS: General insurance:Contracts: Custody</v>
          </cell>
        </row>
        <row r="1382">
          <cell r="A1382" t="str">
            <v>CRD</v>
          </cell>
          <cell r="B1382" t="str">
            <v>Sub-work type</v>
          </cell>
          <cell r="C1382" t="str">
            <v>CRD_FS: General insurance:Contracts: Distribution agreements</v>
          </cell>
        </row>
        <row r="1383">
          <cell r="A1383" t="str">
            <v>CRD</v>
          </cell>
          <cell r="B1383" t="str">
            <v>Sub-work type</v>
          </cell>
          <cell r="C1383" t="str">
            <v>CRD_FS: General insurance:Contracts: Investment Management</v>
          </cell>
        </row>
        <row r="1384">
          <cell r="A1384" t="str">
            <v>CRD</v>
          </cell>
          <cell r="B1384" t="str">
            <v>Sub-work type</v>
          </cell>
          <cell r="C1384" t="str">
            <v>CRD_FS: General insurance:Contracts: Other</v>
          </cell>
        </row>
        <row r="1385">
          <cell r="A1385" t="str">
            <v>CRD</v>
          </cell>
          <cell r="B1385" t="str">
            <v>Sub-work type</v>
          </cell>
          <cell r="C1385" t="str">
            <v>CRD_FS: General insurance:Contracts: Outsourcing</v>
          </cell>
        </row>
        <row r="1386">
          <cell r="A1386" t="str">
            <v>CRD</v>
          </cell>
          <cell r="B1386" t="str">
            <v>Sub-work type</v>
          </cell>
          <cell r="C1386" t="str">
            <v>CRD_FS: General insurance:Contracts: Product terms</v>
          </cell>
        </row>
        <row r="1387">
          <cell r="A1387" t="str">
            <v>CRD</v>
          </cell>
          <cell r="B1387" t="str">
            <v>Sub-work type</v>
          </cell>
          <cell r="C1387" t="str">
            <v>CRD_FS: General insurance:Contracts: Standard TOB</v>
          </cell>
        </row>
        <row r="1388">
          <cell r="A1388" t="str">
            <v>CRD</v>
          </cell>
          <cell r="B1388" t="str">
            <v>Sub-work type</v>
          </cell>
          <cell r="C1388" t="str">
            <v>CRD_FS: General insurance:Cross border</v>
          </cell>
        </row>
        <row r="1389">
          <cell r="A1389" t="str">
            <v>CRD</v>
          </cell>
          <cell r="B1389" t="str">
            <v>Sub-work type</v>
          </cell>
          <cell r="C1389" t="str">
            <v>CRD_FS: General insurance:Dealing with FOS</v>
          </cell>
        </row>
        <row r="1390">
          <cell r="A1390" t="str">
            <v>CRD</v>
          </cell>
          <cell r="B1390" t="str">
            <v>Sub-work type</v>
          </cell>
          <cell r="C1390" t="str">
            <v>CRD_FS: General insurance:Distribution</v>
          </cell>
        </row>
        <row r="1391">
          <cell r="A1391" t="str">
            <v>CRD</v>
          </cell>
          <cell r="B1391" t="str">
            <v>Sub-work type</v>
          </cell>
          <cell r="C1391" t="str">
            <v>CRD_FS: General insurance:Enforcement/ Investigation</v>
          </cell>
        </row>
        <row r="1392">
          <cell r="A1392" t="str">
            <v>CRD</v>
          </cell>
          <cell r="B1392" t="str">
            <v>Sub-work type</v>
          </cell>
          <cell r="C1392" t="str">
            <v>CRD_FS: General insurance:Financial crime and AML</v>
          </cell>
        </row>
        <row r="1393">
          <cell r="A1393" t="str">
            <v>CRD</v>
          </cell>
          <cell r="B1393" t="str">
            <v>Sub-work type</v>
          </cell>
          <cell r="C1393" t="str">
            <v>CRD_FS: General insurance:FSA authorisation</v>
          </cell>
        </row>
        <row r="1394">
          <cell r="A1394" t="str">
            <v>CRD</v>
          </cell>
          <cell r="B1394" t="str">
            <v>Sub-work type</v>
          </cell>
          <cell r="C1394" t="str">
            <v>CRD_FS: General insurance:Litigation</v>
          </cell>
        </row>
        <row r="1395">
          <cell r="A1395" t="str">
            <v>CRD</v>
          </cell>
          <cell r="B1395" t="str">
            <v>Sub-work type</v>
          </cell>
          <cell r="C1395" t="str">
            <v>CRD_FS: General insurance:Major regulatory change projects (eg. MIFiD)</v>
          </cell>
        </row>
        <row r="1396">
          <cell r="A1396" t="str">
            <v>CRD</v>
          </cell>
          <cell r="B1396" t="str">
            <v>Sub-work type</v>
          </cell>
          <cell r="C1396" t="str">
            <v>CRD_FS: General insurance:New product</v>
          </cell>
        </row>
        <row r="1397">
          <cell r="A1397" t="str">
            <v>CRD</v>
          </cell>
          <cell r="B1397" t="str">
            <v>Sub-work type</v>
          </cell>
          <cell r="C1397" t="str">
            <v xml:space="preserve">CRD_FS: General insurance:Regulatory projects: Conflicts </v>
          </cell>
        </row>
        <row r="1398">
          <cell r="A1398" t="str">
            <v>CRD</v>
          </cell>
          <cell r="B1398" t="str">
            <v>Sub-work type</v>
          </cell>
          <cell r="C1398" t="str">
            <v>CRD_FS: General insurance:Regulatory projects: TCF</v>
          </cell>
        </row>
        <row r="1399">
          <cell r="A1399" t="str">
            <v>CRD</v>
          </cell>
          <cell r="B1399" t="str">
            <v>Sub-work type</v>
          </cell>
          <cell r="C1399" t="str">
            <v>CRD_FS: General insurance:Transactional support - Corporate</v>
          </cell>
        </row>
        <row r="1400">
          <cell r="A1400" t="str">
            <v>CRD</v>
          </cell>
          <cell r="B1400" t="str">
            <v>Sub-work type</v>
          </cell>
          <cell r="C1400" t="str">
            <v>CRD_FS: Life assurance:ARROW visits</v>
          </cell>
        </row>
        <row r="1401">
          <cell r="A1401" t="str">
            <v>CRD</v>
          </cell>
          <cell r="B1401" t="str">
            <v>Sub-work type</v>
          </cell>
          <cell r="C1401" t="str">
            <v>CRD_FS: Life assurance:Capital</v>
          </cell>
        </row>
        <row r="1402">
          <cell r="A1402" t="str">
            <v>CRD</v>
          </cell>
          <cell r="B1402" t="str">
            <v>Sub-work type</v>
          </cell>
          <cell r="C1402" t="str">
            <v>CRD_FS: Life assurance:Compliance advice</v>
          </cell>
        </row>
        <row r="1403">
          <cell r="A1403" t="str">
            <v>CRD</v>
          </cell>
          <cell r="B1403" t="str">
            <v>Sub-work type</v>
          </cell>
          <cell r="C1403" t="str">
            <v>CRD_FS: Life assurance:Contracts: Custody</v>
          </cell>
        </row>
        <row r="1404">
          <cell r="A1404" t="str">
            <v>CRD</v>
          </cell>
          <cell r="B1404" t="str">
            <v>Sub-work type</v>
          </cell>
          <cell r="C1404" t="str">
            <v>CRD_FS: Life assurance:Contracts: Distribution agreements</v>
          </cell>
        </row>
        <row r="1405">
          <cell r="A1405" t="str">
            <v>CRD</v>
          </cell>
          <cell r="B1405" t="str">
            <v>Sub-work type</v>
          </cell>
          <cell r="C1405" t="str">
            <v>CRD_FS: Life assurance:Contracts: Investment Management</v>
          </cell>
        </row>
        <row r="1406">
          <cell r="A1406" t="str">
            <v>CRD</v>
          </cell>
          <cell r="B1406" t="str">
            <v>Sub-work type</v>
          </cell>
          <cell r="C1406" t="str">
            <v>CRD_FS: Life assurance:Contracts: Other</v>
          </cell>
        </row>
        <row r="1407">
          <cell r="A1407" t="str">
            <v>CRD</v>
          </cell>
          <cell r="B1407" t="str">
            <v>Sub-work type</v>
          </cell>
          <cell r="C1407" t="str">
            <v>CRD_FS: Life assurance:Contracts: Outsourcing</v>
          </cell>
        </row>
        <row r="1408">
          <cell r="A1408" t="str">
            <v>CRD</v>
          </cell>
          <cell r="B1408" t="str">
            <v>Sub-work type</v>
          </cell>
          <cell r="C1408" t="str">
            <v>CRD_FS: Life assurance:Contracts: Product terms</v>
          </cell>
        </row>
        <row r="1409">
          <cell r="A1409" t="str">
            <v>CRD</v>
          </cell>
          <cell r="B1409" t="str">
            <v>Sub-work type</v>
          </cell>
          <cell r="C1409" t="str">
            <v>CRD_FS: Life assurance:Contracts: Standard TOB</v>
          </cell>
        </row>
        <row r="1410">
          <cell r="A1410" t="str">
            <v>CRD</v>
          </cell>
          <cell r="B1410" t="str">
            <v>Sub-work type</v>
          </cell>
          <cell r="C1410" t="str">
            <v>CRD_FS: Life assurance:Cross border</v>
          </cell>
        </row>
        <row r="1411">
          <cell r="A1411" t="str">
            <v>CRD</v>
          </cell>
          <cell r="B1411" t="str">
            <v>Sub-work type</v>
          </cell>
          <cell r="C1411" t="str">
            <v>CRD_FS: Life assurance:Dealing with FOS</v>
          </cell>
        </row>
        <row r="1412">
          <cell r="A1412" t="str">
            <v>CRD</v>
          </cell>
          <cell r="B1412" t="str">
            <v>Sub-work type</v>
          </cell>
          <cell r="C1412" t="str">
            <v>CRD_FS: Life assurance:Distribution</v>
          </cell>
        </row>
        <row r="1413">
          <cell r="A1413" t="str">
            <v>CRD</v>
          </cell>
          <cell r="B1413" t="str">
            <v>Sub-work type</v>
          </cell>
          <cell r="C1413" t="str">
            <v>CRD_FS: Life assurance:Enforcement/ Investigation</v>
          </cell>
        </row>
        <row r="1414">
          <cell r="A1414" t="str">
            <v>CRD</v>
          </cell>
          <cell r="B1414" t="str">
            <v>Sub-work type</v>
          </cell>
          <cell r="C1414" t="str">
            <v>CRD_FS: Life assurance:Financial crime and AML</v>
          </cell>
        </row>
        <row r="1415">
          <cell r="A1415" t="str">
            <v>CRD</v>
          </cell>
          <cell r="B1415" t="str">
            <v>Sub-work type</v>
          </cell>
          <cell r="C1415" t="str">
            <v>CRD_FS: Life assurance:FSA authorisation</v>
          </cell>
        </row>
        <row r="1416">
          <cell r="A1416" t="str">
            <v>CRD</v>
          </cell>
          <cell r="B1416" t="str">
            <v>Sub-work type</v>
          </cell>
          <cell r="C1416" t="str">
            <v>CRD_FS: Life assurance:Litigation</v>
          </cell>
        </row>
        <row r="1417">
          <cell r="A1417" t="str">
            <v>CRD</v>
          </cell>
          <cell r="B1417" t="str">
            <v>Sub-work type</v>
          </cell>
          <cell r="C1417" t="str">
            <v>CRD_FS: Life assurance:Major regulatory change projects (eg. MIFiD)</v>
          </cell>
        </row>
        <row r="1418">
          <cell r="A1418" t="str">
            <v>CRD</v>
          </cell>
          <cell r="B1418" t="str">
            <v>Sub-work type</v>
          </cell>
          <cell r="C1418" t="str">
            <v>CRD_FS: Life assurance:New product</v>
          </cell>
        </row>
        <row r="1419">
          <cell r="A1419" t="str">
            <v>CRD</v>
          </cell>
          <cell r="B1419" t="str">
            <v>Sub-work type</v>
          </cell>
          <cell r="C1419" t="str">
            <v>CRD_FS: Life assurance:Transactional support - Corporate</v>
          </cell>
        </row>
        <row r="1420">
          <cell r="A1420" t="str">
            <v>CRD</v>
          </cell>
          <cell r="B1420" t="str">
            <v>Sub-work type</v>
          </cell>
          <cell r="C1420" t="str">
            <v>CRD_FS: Mortgages:ARROW visits</v>
          </cell>
        </row>
        <row r="1421">
          <cell r="A1421" t="str">
            <v>CRD</v>
          </cell>
          <cell r="B1421" t="str">
            <v>Sub-work type</v>
          </cell>
          <cell r="C1421" t="str">
            <v>CRD_FS: Mortgages:Capital</v>
          </cell>
        </row>
        <row r="1422">
          <cell r="A1422" t="str">
            <v>CRD</v>
          </cell>
          <cell r="B1422" t="str">
            <v>Sub-work type</v>
          </cell>
          <cell r="C1422" t="str">
            <v>CRD_FS: Mortgages:Compliance advice</v>
          </cell>
        </row>
        <row r="1423">
          <cell r="A1423" t="str">
            <v>CRD</v>
          </cell>
          <cell r="B1423" t="str">
            <v>Sub-work type</v>
          </cell>
          <cell r="C1423" t="str">
            <v>CRD_FS: Mortgages:Contracts: Custody</v>
          </cell>
        </row>
        <row r="1424">
          <cell r="A1424" t="str">
            <v>CRD</v>
          </cell>
          <cell r="B1424" t="str">
            <v>Sub-work type</v>
          </cell>
          <cell r="C1424" t="str">
            <v>CRD_FS: Mortgages:Contracts: Distribution agreements</v>
          </cell>
        </row>
        <row r="1425">
          <cell r="A1425" t="str">
            <v>CRD</v>
          </cell>
          <cell r="B1425" t="str">
            <v>Sub-work type</v>
          </cell>
          <cell r="C1425" t="str">
            <v>CRD_FS: Mortgages:Contracts: Investment Management</v>
          </cell>
        </row>
        <row r="1426">
          <cell r="A1426" t="str">
            <v>CRD</v>
          </cell>
          <cell r="B1426" t="str">
            <v>Sub-work type</v>
          </cell>
          <cell r="C1426" t="str">
            <v>CRD_FS: Mortgages:Contracts: Other</v>
          </cell>
        </row>
        <row r="1427">
          <cell r="A1427" t="str">
            <v>CRD</v>
          </cell>
          <cell r="B1427" t="str">
            <v>Sub-work type</v>
          </cell>
          <cell r="C1427" t="str">
            <v>CRD_FS: Mortgages:Contracts: Outsourcing</v>
          </cell>
        </row>
        <row r="1428">
          <cell r="A1428" t="str">
            <v>CRD</v>
          </cell>
          <cell r="B1428" t="str">
            <v>Sub-work type</v>
          </cell>
          <cell r="C1428" t="str">
            <v>CRD_FS: Mortgages:Contracts: Product terms</v>
          </cell>
        </row>
        <row r="1429">
          <cell r="A1429" t="str">
            <v>CRD</v>
          </cell>
          <cell r="B1429" t="str">
            <v>Sub-work type</v>
          </cell>
          <cell r="C1429" t="str">
            <v>CRD_FS: Mortgages:Contracts: Standard TOB</v>
          </cell>
        </row>
        <row r="1430">
          <cell r="A1430" t="str">
            <v>CRD</v>
          </cell>
          <cell r="B1430" t="str">
            <v>Sub-work type</v>
          </cell>
          <cell r="C1430" t="str">
            <v>CRD_FS: Mortgages:Cross border</v>
          </cell>
        </row>
        <row r="1431">
          <cell r="A1431" t="str">
            <v>CRD</v>
          </cell>
          <cell r="B1431" t="str">
            <v>Sub-work type</v>
          </cell>
          <cell r="C1431" t="str">
            <v>CRD_FS: Mortgages:Dealing with FOS</v>
          </cell>
        </row>
        <row r="1432">
          <cell r="A1432" t="str">
            <v>CRD</v>
          </cell>
          <cell r="B1432" t="str">
            <v>Sub-work type</v>
          </cell>
          <cell r="C1432" t="str">
            <v>CRD_FS: Mortgages:Distribution</v>
          </cell>
        </row>
        <row r="1433">
          <cell r="A1433" t="str">
            <v>CRD</v>
          </cell>
          <cell r="B1433" t="str">
            <v>Sub-work type</v>
          </cell>
          <cell r="C1433" t="str">
            <v>CRD_FS: Mortgages:Enforcement/ Investigation</v>
          </cell>
        </row>
        <row r="1434">
          <cell r="A1434" t="str">
            <v>CRD</v>
          </cell>
          <cell r="B1434" t="str">
            <v>Sub-work type</v>
          </cell>
          <cell r="C1434" t="str">
            <v>CRD_FS: Mortgages:Financial crime and AML</v>
          </cell>
        </row>
        <row r="1435">
          <cell r="A1435" t="str">
            <v>CRD</v>
          </cell>
          <cell r="B1435" t="str">
            <v>Sub-work type</v>
          </cell>
          <cell r="C1435" t="str">
            <v>CRD_FS: Mortgages:FSA authorisation</v>
          </cell>
        </row>
        <row r="1436">
          <cell r="A1436" t="str">
            <v>CRD</v>
          </cell>
          <cell r="B1436" t="str">
            <v>Sub-work type</v>
          </cell>
          <cell r="C1436" t="str">
            <v>CRD_FS: Mortgages:Litigation</v>
          </cell>
        </row>
        <row r="1437">
          <cell r="A1437" t="str">
            <v>CRD</v>
          </cell>
          <cell r="B1437" t="str">
            <v>Sub-work type</v>
          </cell>
          <cell r="C1437" t="str">
            <v>CRD_FS: Mortgages:Major regulatory change projects (eg. MIFiD)</v>
          </cell>
        </row>
        <row r="1438">
          <cell r="A1438" t="str">
            <v>CRD</v>
          </cell>
          <cell r="B1438" t="str">
            <v>Sub-work type</v>
          </cell>
          <cell r="C1438" t="str">
            <v>CRD_FS: Mortgages:New product</v>
          </cell>
        </row>
        <row r="1439">
          <cell r="A1439" t="str">
            <v>CRD</v>
          </cell>
          <cell r="B1439" t="str">
            <v>Sub-work type</v>
          </cell>
          <cell r="C1439" t="str">
            <v>CRD_FS: Mortgages:Transactional support - Corporate</v>
          </cell>
        </row>
        <row r="1440">
          <cell r="A1440" t="str">
            <v>CRD</v>
          </cell>
          <cell r="B1440" t="str">
            <v>Sub-work type</v>
          </cell>
          <cell r="C1440" t="str">
            <v>CRD_FS: Non specific: ARROW visits</v>
          </cell>
        </row>
        <row r="1441">
          <cell r="A1441" t="str">
            <v>CRD</v>
          </cell>
          <cell r="B1441" t="str">
            <v>Sub-work type</v>
          </cell>
          <cell r="C1441" t="str">
            <v>CRD_FS: Non specific: Capital</v>
          </cell>
        </row>
        <row r="1442">
          <cell r="A1442" t="str">
            <v>CRD</v>
          </cell>
          <cell r="B1442" t="str">
            <v>Sub-work type</v>
          </cell>
          <cell r="C1442" t="str">
            <v>CRD_FS: Non specific: Compliance advice</v>
          </cell>
        </row>
        <row r="1443">
          <cell r="A1443" t="str">
            <v>CRD</v>
          </cell>
          <cell r="B1443" t="str">
            <v>Sub-work type</v>
          </cell>
          <cell r="C1443" t="str">
            <v>CRD_FS: Non specific: Contracts: Custody</v>
          </cell>
        </row>
        <row r="1444">
          <cell r="A1444" t="str">
            <v>CRD</v>
          </cell>
          <cell r="B1444" t="str">
            <v>Sub-work type</v>
          </cell>
          <cell r="C1444" t="str">
            <v>CRD_FS: Non specific: Contracts: Distribution agreements</v>
          </cell>
        </row>
        <row r="1445">
          <cell r="A1445" t="str">
            <v>CRD</v>
          </cell>
          <cell r="B1445" t="str">
            <v>Sub-work type</v>
          </cell>
          <cell r="C1445" t="str">
            <v>CRD_FS: Non specific: Contracts: Investment Management</v>
          </cell>
        </row>
        <row r="1446">
          <cell r="A1446" t="str">
            <v>CRD</v>
          </cell>
          <cell r="B1446" t="str">
            <v>Sub-work type</v>
          </cell>
          <cell r="C1446" t="str">
            <v>CRD_FS: Non specific: Contracts: Other</v>
          </cell>
        </row>
        <row r="1447">
          <cell r="A1447" t="str">
            <v>CRD</v>
          </cell>
          <cell r="B1447" t="str">
            <v>Sub-work type</v>
          </cell>
          <cell r="C1447" t="str">
            <v>CRD_FS: Non specific: Contracts: Outsourcing</v>
          </cell>
        </row>
        <row r="1448">
          <cell r="A1448" t="str">
            <v>CRD</v>
          </cell>
          <cell r="B1448" t="str">
            <v>Sub-work type</v>
          </cell>
          <cell r="C1448" t="str">
            <v>CRD_FS: Non specific: Contracts: Product terms</v>
          </cell>
        </row>
        <row r="1449">
          <cell r="A1449" t="str">
            <v>CRD</v>
          </cell>
          <cell r="B1449" t="str">
            <v>Sub-work type</v>
          </cell>
          <cell r="C1449" t="str">
            <v>CRD_FS: Non specific: Contracts: Standard TOB</v>
          </cell>
        </row>
        <row r="1450">
          <cell r="A1450" t="str">
            <v>CRD</v>
          </cell>
          <cell r="B1450" t="str">
            <v>Sub-work type</v>
          </cell>
          <cell r="C1450" t="str">
            <v>CRD_FS: Non specific: Cross border</v>
          </cell>
        </row>
        <row r="1451">
          <cell r="A1451" t="str">
            <v>CRD</v>
          </cell>
          <cell r="B1451" t="str">
            <v>Sub-work type</v>
          </cell>
          <cell r="C1451" t="str">
            <v>CRD_FS: Non specific: Dealing with FOS</v>
          </cell>
        </row>
        <row r="1452">
          <cell r="A1452" t="str">
            <v>CRD</v>
          </cell>
          <cell r="B1452" t="str">
            <v>Sub-work type</v>
          </cell>
          <cell r="C1452" t="str">
            <v>CRD_FS: Non specific: Distribution</v>
          </cell>
        </row>
        <row r="1453">
          <cell r="A1453" t="str">
            <v>CRD</v>
          </cell>
          <cell r="B1453" t="str">
            <v>Sub-work type</v>
          </cell>
          <cell r="C1453" t="str">
            <v>CRD_FS: Non specific: Enforcement/ Investigation</v>
          </cell>
        </row>
        <row r="1454">
          <cell r="A1454" t="str">
            <v>CRD</v>
          </cell>
          <cell r="B1454" t="str">
            <v>Sub-work type</v>
          </cell>
          <cell r="C1454" t="str">
            <v>CRD_FS: Non specific: Financial crime and AML</v>
          </cell>
        </row>
        <row r="1455">
          <cell r="A1455" t="str">
            <v>CRD</v>
          </cell>
          <cell r="B1455" t="str">
            <v>Sub-work type</v>
          </cell>
          <cell r="C1455" t="str">
            <v>CRD_FS: Non specific: FSA authorisation</v>
          </cell>
        </row>
        <row r="1456">
          <cell r="A1456" t="str">
            <v>CRD</v>
          </cell>
          <cell r="B1456" t="str">
            <v>Sub-work type</v>
          </cell>
          <cell r="C1456" t="str">
            <v xml:space="preserve">CRD_FS: Non specific: Litigation </v>
          </cell>
        </row>
        <row r="1457">
          <cell r="A1457" t="str">
            <v>CRD</v>
          </cell>
          <cell r="B1457" t="str">
            <v>Sub-work type</v>
          </cell>
          <cell r="C1457" t="str">
            <v>CRD_FS: Non specific: Major regulatory change projects (e.g. MiFID)</v>
          </cell>
        </row>
        <row r="1458">
          <cell r="A1458" t="str">
            <v>CRD</v>
          </cell>
          <cell r="B1458" t="str">
            <v>Sub-work type</v>
          </cell>
          <cell r="C1458" t="str">
            <v>CRD_FS: Non specific: New product</v>
          </cell>
        </row>
        <row r="1459">
          <cell r="A1459" t="str">
            <v>CRD</v>
          </cell>
          <cell r="B1459" t="str">
            <v>Sub-work type</v>
          </cell>
          <cell r="C1459" t="str">
            <v>CRD_FS: Non specific: Transactional support - Corporate</v>
          </cell>
        </row>
        <row r="1460">
          <cell r="A1460" t="str">
            <v>CRD</v>
          </cell>
          <cell r="B1460" t="str">
            <v>Sub-work type</v>
          </cell>
          <cell r="C1460" t="str">
            <v>CRD_FS: Pensions:ARROW visits</v>
          </cell>
        </row>
        <row r="1461">
          <cell r="A1461" t="str">
            <v>CRD</v>
          </cell>
          <cell r="B1461" t="str">
            <v>Sub-work type</v>
          </cell>
          <cell r="C1461" t="str">
            <v>CRD_FS: Pensions:Capital</v>
          </cell>
        </row>
        <row r="1462">
          <cell r="A1462" t="str">
            <v>CRD</v>
          </cell>
          <cell r="B1462" t="str">
            <v>Sub-work type</v>
          </cell>
          <cell r="C1462" t="str">
            <v>CRD_FS: Pensions:Compliance advice</v>
          </cell>
        </row>
        <row r="1463">
          <cell r="A1463" t="str">
            <v>CRD</v>
          </cell>
          <cell r="B1463" t="str">
            <v>Sub-work type</v>
          </cell>
          <cell r="C1463" t="str">
            <v>CRD_FS: Pensions:Contracts: Custody</v>
          </cell>
        </row>
        <row r="1464">
          <cell r="A1464" t="str">
            <v>CRD</v>
          </cell>
          <cell r="B1464" t="str">
            <v>Sub-work type</v>
          </cell>
          <cell r="C1464" t="str">
            <v>CRD_FS: Pensions:Contracts: Distribution agreements</v>
          </cell>
        </row>
        <row r="1465">
          <cell r="A1465" t="str">
            <v>CRD</v>
          </cell>
          <cell r="B1465" t="str">
            <v>Sub-work type</v>
          </cell>
          <cell r="C1465" t="str">
            <v>CRD_FS: Pensions:Contracts: Investment Management</v>
          </cell>
        </row>
        <row r="1466">
          <cell r="A1466" t="str">
            <v>CRD</v>
          </cell>
          <cell r="B1466" t="str">
            <v>Sub-work type</v>
          </cell>
          <cell r="C1466" t="str">
            <v>CRD_FS: Pensions:Contracts: Other</v>
          </cell>
        </row>
        <row r="1467">
          <cell r="A1467" t="str">
            <v>CRD</v>
          </cell>
          <cell r="B1467" t="str">
            <v>Sub-work type</v>
          </cell>
          <cell r="C1467" t="str">
            <v>CRD_FS: Pensions:Contracts: Outsourcing</v>
          </cell>
        </row>
        <row r="1468">
          <cell r="A1468" t="str">
            <v>CRD</v>
          </cell>
          <cell r="B1468" t="str">
            <v>Sub-work type</v>
          </cell>
          <cell r="C1468" t="str">
            <v>CRD_FS: Pensions:Contracts: Product terms</v>
          </cell>
        </row>
        <row r="1469">
          <cell r="A1469" t="str">
            <v>CRD</v>
          </cell>
          <cell r="B1469" t="str">
            <v>Sub-work type</v>
          </cell>
          <cell r="C1469" t="str">
            <v>CRD_FS: Pensions:Contracts: Standard TOB</v>
          </cell>
        </row>
        <row r="1470">
          <cell r="A1470" t="str">
            <v>CRD</v>
          </cell>
          <cell r="B1470" t="str">
            <v>Sub-work type</v>
          </cell>
          <cell r="C1470" t="str">
            <v>CRD_FS: Pensions:Cross border</v>
          </cell>
        </row>
        <row r="1471">
          <cell r="A1471" t="str">
            <v>CRD</v>
          </cell>
          <cell r="B1471" t="str">
            <v>Sub-work type</v>
          </cell>
          <cell r="C1471" t="str">
            <v>CRD_FS: Pensions:Dealing with FOS</v>
          </cell>
        </row>
        <row r="1472">
          <cell r="A1472" t="str">
            <v>CRD</v>
          </cell>
          <cell r="B1472" t="str">
            <v>Sub-work type</v>
          </cell>
          <cell r="C1472" t="str">
            <v>CRD_FS: Pensions:Distribution</v>
          </cell>
        </row>
        <row r="1473">
          <cell r="A1473" t="str">
            <v>CRD</v>
          </cell>
          <cell r="B1473" t="str">
            <v>Sub-work type</v>
          </cell>
          <cell r="C1473" t="str">
            <v>CRD_FS: Pensions:Enforcement/ Investigation</v>
          </cell>
        </row>
        <row r="1474">
          <cell r="A1474" t="str">
            <v>CRD</v>
          </cell>
          <cell r="B1474" t="str">
            <v>Sub-work type</v>
          </cell>
          <cell r="C1474" t="str">
            <v>CRD_FS: Pensions:Financial crime and AML</v>
          </cell>
        </row>
        <row r="1475">
          <cell r="A1475" t="str">
            <v>CRD</v>
          </cell>
          <cell r="B1475" t="str">
            <v>Sub-work type</v>
          </cell>
          <cell r="C1475" t="str">
            <v>CRD_FS: Pensions:FSA authorisation</v>
          </cell>
        </row>
        <row r="1476">
          <cell r="A1476" t="str">
            <v>CRD</v>
          </cell>
          <cell r="B1476" t="str">
            <v>Sub-work type</v>
          </cell>
          <cell r="C1476" t="str">
            <v>CRD_FS: Pensions:Litigation</v>
          </cell>
        </row>
        <row r="1477">
          <cell r="A1477" t="str">
            <v>CRD</v>
          </cell>
          <cell r="B1477" t="str">
            <v>Sub-work type</v>
          </cell>
          <cell r="C1477" t="str">
            <v>CRD_FS: Pensions:Major regulatory change projects (eg. MIFiD)</v>
          </cell>
        </row>
        <row r="1478">
          <cell r="A1478" t="str">
            <v>CRD</v>
          </cell>
          <cell r="B1478" t="str">
            <v>Sub-work type</v>
          </cell>
          <cell r="C1478" t="str">
            <v>CRD_FS: Pensions:New product</v>
          </cell>
        </row>
        <row r="1479">
          <cell r="A1479" t="str">
            <v>CRD</v>
          </cell>
          <cell r="B1479" t="str">
            <v>Sub-work type</v>
          </cell>
          <cell r="C1479" t="str">
            <v>CRD_FS: Pensions:Transactional support - Corporate</v>
          </cell>
        </row>
        <row r="1480">
          <cell r="A1480" t="str">
            <v>CRD</v>
          </cell>
          <cell r="B1480" t="str">
            <v>Sub-work type</v>
          </cell>
          <cell r="C1480" t="str">
            <v>CRD_FS: Private equity &amp; venture capitalist:ARROW visits</v>
          </cell>
        </row>
        <row r="1481">
          <cell r="A1481" t="str">
            <v>CRD</v>
          </cell>
          <cell r="B1481" t="str">
            <v>Sub-work type</v>
          </cell>
          <cell r="C1481" t="str">
            <v>CRD_FS: Private equity &amp; venture capitalist:Capital</v>
          </cell>
        </row>
        <row r="1482">
          <cell r="A1482" t="str">
            <v>CRD</v>
          </cell>
          <cell r="B1482" t="str">
            <v>Sub-work type</v>
          </cell>
          <cell r="C1482" t="str">
            <v>CRD_FS: Private equity &amp; venture capitalist:Compliance advice</v>
          </cell>
        </row>
        <row r="1483">
          <cell r="A1483" t="str">
            <v>CRD</v>
          </cell>
          <cell r="B1483" t="str">
            <v>Sub-work type</v>
          </cell>
          <cell r="C1483" t="str">
            <v>CRD_FS: Private equity &amp; venture capitalist:Custody</v>
          </cell>
        </row>
        <row r="1484">
          <cell r="A1484" t="str">
            <v>CRD</v>
          </cell>
          <cell r="B1484" t="str">
            <v>Sub-work type</v>
          </cell>
          <cell r="C1484" t="str">
            <v>CRD_FS: Private equity &amp; venture capitalist:Distribution agreements</v>
          </cell>
        </row>
        <row r="1485">
          <cell r="A1485" t="str">
            <v>CRD</v>
          </cell>
          <cell r="B1485" t="str">
            <v>Sub-work type</v>
          </cell>
          <cell r="C1485" t="str">
            <v>CRD_FS: Private equity &amp; venture capitalist:Investment Management</v>
          </cell>
        </row>
        <row r="1486">
          <cell r="A1486" t="str">
            <v>CRD</v>
          </cell>
          <cell r="B1486" t="str">
            <v>Sub-work type</v>
          </cell>
          <cell r="C1486" t="str">
            <v>CRD_FS: Private equity &amp; venture capitalist:Other</v>
          </cell>
        </row>
        <row r="1487">
          <cell r="A1487" t="str">
            <v>CRD</v>
          </cell>
          <cell r="B1487" t="str">
            <v>Sub-work type</v>
          </cell>
          <cell r="C1487" t="str">
            <v>CRD_FS: Private equity &amp; venture capitalist:Outsourcing</v>
          </cell>
        </row>
        <row r="1488">
          <cell r="A1488" t="str">
            <v>CRD</v>
          </cell>
          <cell r="B1488" t="str">
            <v>Sub-work type</v>
          </cell>
          <cell r="C1488" t="str">
            <v>CRD_FS: Private equity &amp; venture capitalist: Product terms</v>
          </cell>
        </row>
        <row r="1489">
          <cell r="A1489" t="str">
            <v>CRD</v>
          </cell>
          <cell r="B1489" t="str">
            <v>Sub-work type</v>
          </cell>
          <cell r="C1489" t="str">
            <v>CRD_FS: Private equity &amp; venture capitalist:Standard TOB</v>
          </cell>
        </row>
        <row r="1490">
          <cell r="A1490" t="str">
            <v>CRD</v>
          </cell>
          <cell r="B1490" t="str">
            <v>Sub-work type</v>
          </cell>
          <cell r="C1490" t="str">
            <v>CRD_FS: Private equity &amp; venture capitalist:Cross border</v>
          </cell>
        </row>
        <row r="1491">
          <cell r="A1491" t="str">
            <v>CRD</v>
          </cell>
          <cell r="B1491" t="str">
            <v>Sub-work type</v>
          </cell>
          <cell r="C1491" t="str">
            <v>CRD_FS: Private equity &amp; venture capitalist:Dealing with FOS</v>
          </cell>
        </row>
        <row r="1492">
          <cell r="A1492" t="str">
            <v>CRD</v>
          </cell>
          <cell r="B1492" t="str">
            <v>Sub-work type</v>
          </cell>
          <cell r="C1492" t="str">
            <v>CRD_FS: Private equity &amp; venture capitalist:Distribution</v>
          </cell>
        </row>
        <row r="1493">
          <cell r="A1493" t="str">
            <v>CRD</v>
          </cell>
          <cell r="B1493" t="str">
            <v>Sub-work type</v>
          </cell>
          <cell r="C1493" t="str">
            <v>CRD_FS: Private equity &amp; venture capitalist:Enforcement/ Investigation</v>
          </cell>
        </row>
        <row r="1494">
          <cell r="A1494" t="str">
            <v>CRD</v>
          </cell>
          <cell r="B1494" t="str">
            <v>Sub-work type</v>
          </cell>
          <cell r="C1494" t="str">
            <v>CRD_FS: Private equity &amp; venture capitalist:Financial crime and AML</v>
          </cell>
        </row>
        <row r="1495">
          <cell r="A1495" t="str">
            <v>CRD</v>
          </cell>
          <cell r="B1495" t="str">
            <v>Sub-work type</v>
          </cell>
          <cell r="C1495" t="str">
            <v>CRD_FS: Private equity &amp; venture capitalist:FSA authorisation</v>
          </cell>
        </row>
        <row r="1496">
          <cell r="A1496" t="str">
            <v>CRD</v>
          </cell>
          <cell r="B1496" t="str">
            <v>Sub-work type</v>
          </cell>
          <cell r="C1496" t="str">
            <v>CRD_FS: Private equity &amp; venture capitalist:Litigation</v>
          </cell>
        </row>
        <row r="1497">
          <cell r="A1497" t="str">
            <v>CRD</v>
          </cell>
          <cell r="B1497" t="str">
            <v>Sub-work type</v>
          </cell>
          <cell r="C1497" t="str">
            <v>CRD_FS: Private equity &amp; venture capitalist:Major regulatory change projects (eg. MIFiD)</v>
          </cell>
        </row>
        <row r="1498">
          <cell r="A1498" t="str">
            <v>CRD</v>
          </cell>
          <cell r="B1498" t="str">
            <v>Sub-work type</v>
          </cell>
          <cell r="C1498" t="str">
            <v>CRD_FS: Private equity &amp; venture capitalist:New product</v>
          </cell>
        </row>
        <row r="1499">
          <cell r="A1499" t="str">
            <v>CRD</v>
          </cell>
          <cell r="B1499" t="str">
            <v>Sub-work type</v>
          </cell>
          <cell r="C1499" t="str">
            <v>CRD_FS: Private equity &amp; venture capitalist:Transactional support - Corporate</v>
          </cell>
        </row>
        <row r="1500">
          <cell r="A1500" t="str">
            <v>CRD</v>
          </cell>
          <cell r="B1500" t="str">
            <v>Sub-work type</v>
          </cell>
          <cell r="C1500" t="str">
            <v>CRD_FS: Reinsurance:ARROW visits</v>
          </cell>
        </row>
        <row r="1501">
          <cell r="A1501" t="str">
            <v>CRD</v>
          </cell>
          <cell r="B1501" t="str">
            <v>Sub-work type</v>
          </cell>
          <cell r="C1501" t="str">
            <v>CRD_FS: Reinsurance:Capital</v>
          </cell>
        </row>
        <row r="1502">
          <cell r="A1502" t="str">
            <v>CRD</v>
          </cell>
          <cell r="B1502" t="str">
            <v>Sub-work type</v>
          </cell>
          <cell r="C1502" t="str">
            <v>CRD_FS: Reinsurance:Compliance advice</v>
          </cell>
        </row>
        <row r="1503">
          <cell r="A1503" t="str">
            <v>CRD</v>
          </cell>
          <cell r="B1503" t="str">
            <v>Sub-work type</v>
          </cell>
          <cell r="C1503" t="str">
            <v>CRD_FS: Reinsurance:Contracts: Custody</v>
          </cell>
        </row>
        <row r="1504">
          <cell r="A1504" t="str">
            <v>CRD</v>
          </cell>
          <cell r="B1504" t="str">
            <v>Sub-work type</v>
          </cell>
          <cell r="C1504" t="str">
            <v>CRD_FS: Reinsurance:Contracts: Distribution agreements</v>
          </cell>
        </row>
        <row r="1505">
          <cell r="A1505" t="str">
            <v>CRD</v>
          </cell>
          <cell r="B1505" t="str">
            <v>Sub-work type</v>
          </cell>
          <cell r="C1505" t="str">
            <v>CRD_FS: Reinsurance:Contracts: Investment Management</v>
          </cell>
        </row>
        <row r="1506">
          <cell r="A1506" t="str">
            <v>CRD</v>
          </cell>
          <cell r="B1506" t="str">
            <v>Sub-work type</v>
          </cell>
          <cell r="C1506" t="str">
            <v>CRD_FS: Reinsurance:Contracts: Other</v>
          </cell>
        </row>
        <row r="1507">
          <cell r="A1507" t="str">
            <v>CRD</v>
          </cell>
          <cell r="B1507" t="str">
            <v>Sub-work type</v>
          </cell>
          <cell r="C1507" t="str">
            <v>CRD_FS: Reinsurance:Contracts: Outsourcing</v>
          </cell>
        </row>
        <row r="1508">
          <cell r="A1508" t="str">
            <v>CRD</v>
          </cell>
          <cell r="B1508" t="str">
            <v>Sub-work type</v>
          </cell>
          <cell r="C1508" t="str">
            <v>CRD_FS: Reinsurance:Contracts: Product terms</v>
          </cell>
        </row>
        <row r="1509">
          <cell r="A1509" t="str">
            <v>CRD</v>
          </cell>
          <cell r="B1509" t="str">
            <v>Sub-work type</v>
          </cell>
          <cell r="C1509" t="str">
            <v>CRD_FS: Reinsurance:Contracts: Standard TOB</v>
          </cell>
        </row>
        <row r="1510">
          <cell r="A1510" t="str">
            <v>CRD</v>
          </cell>
          <cell r="B1510" t="str">
            <v>Sub-work type</v>
          </cell>
          <cell r="C1510" t="str">
            <v>CRD_FS: Reinsurance:Cross border</v>
          </cell>
        </row>
        <row r="1511">
          <cell r="A1511" t="str">
            <v>CRD</v>
          </cell>
          <cell r="B1511" t="str">
            <v>Sub-work type</v>
          </cell>
          <cell r="C1511" t="str">
            <v>CRD_FS: Reinsurance:Dealing with FOS</v>
          </cell>
        </row>
        <row r="1512">
          <cell r="A1512" t="str">
            <v>CRD</v>
          </cell>
          <cell r="B1512" t="str">
            <v>Sub-work type</v>
          </cell>
          <cell r="C1512" t="str">
            <v>CRD_FS: Reinsurance:Distribution</v>
          </cell>
        </row>
        <row r="1513">
          <cell r="A1513" t="str">
            <v>CRD</v>
          </cell>
          <cell r="B1513" t="str">
            <v>Sub-work type</v>
          </cell>
          <cell r="C1513" t="str">
            <v>CRD_FS: Reinsurance:Enforcement/ Investigation</v>
          </cell>
        </row>
        <row r="1514">
          <cell r="A1514" t="str">
            <v>CRD</v>
          </cell>
          <cell r="B1514" t="str">
            <v>Sub-work type</v>
          </cell>
          <cell r="C1514" t="str">
            <v>CRD_FS: Reinsurance:Financial crime and AML</v>
          </cell>
        </row>
        <row r="1515">
          <cell r="A1515" t="str">
            <v>CRD</v>
          </cell>
          <cell r="B1515" t="str">
            <v>Sub-work type</v>
          </cell>
          <cell r="C1515" t="str">
            <v>CRD_FS: Reinsurance:FSA authorisation</v>
          </cell>
        </row>
        <row r="1516">
          <cell r="A1516" t="str">
            <v>CRD</v>
          </cell>
          <cell r="B1516" t="str">
            <v>Sub-work type</v>
          </cell>
          <cell r="C1516" t="str">
            <v>CRD_FS: Reinsurance:Litigation</v>
          </cell>
        </row>
        <row r="1517">
          <cell r="A1517" t="str">
            <v>CRD</v>
          </cell>
          <cell r="B1517" t="str">
            <v>Sub-work type</v>
          </cell>
          <cell r="C1517" t="str">
            <v>CRD_FS: Reinsurance:Major regulatory change projects (eg. MIFiD)</v>
          </cell>
        </row>
        <row r="1518">
          <cell r="A1518" t="str">
            <v>CRD</v>
          </cell>
          <cell r="B1518" t="str">
            <v>Sub-work type</v>
          </cell>
          <cell r="C1518" t="str">
            <v>CRD_FS: Reinsurance:New product</v>
          </cell>
        </row>
        <row r="1519">
          <cell r="A1519" t="str">
            <v>CRD</v>
          </cell>
          <cell r="B1519" t="str">
            <v>Sub-work type</v>
          </cell>
          <cell r="C1519" t="str">
            <v>CRD_FS: Reinsurance:Transactional support - Corporate</v>
          </cell>
        </row>
        <row r="1520">
          <cell r="A1520" t="str">
            <v>CRD</v>
          </cell>
          <cell r="B1520" t="str">
            <v>Sub-work type</v>
          </cell>
          <cell r="C1520" t="str">
            <v xml:space="preserve">CRD_FS: Securities: Contracts:Product terms </v>
          </cell>
        </row>
        <row r="1521">
          <cell r="A1521" t="str">
            <v>CRD</v>
          </cell>
          <cell r="B1521" t="str">
            <v>Sub-work type</v>
          </cell>
          <cell r="C1521" t="str">
            <v>CRD_FS: Securities:ARROW visits</v>
          </cell>
        </row>
        <row r="1522">
          <cell r="A1522" t="str">
            <v>CRD</v>
          </cell>
          <cell r="B1522" t="str">
            <v>Sub-work type</v>
          </cell>
          <cell r="C1522" t="str">
            <v>CRD_FS: Securities:Capital</v>
          </cell>
        </row>
        <row r="1523">
          <cell r="A1523" t="str">
            <v>CRD</v>
          </cell>
          <cell r="B1523" t="str">
            <v>Sub-work type</v>
          </cell>
          <cell r="C1523" t="str">
            <v>CRD_FS: Securities:Compliance advice</v>
          </cell>
        </row>
        <row r="1524">
          <cell r="A1524" t="str">
            <v>CRD</v>
          </cell>
          <cell r="B1524" t="str">
            <v>Sub-work type</v>
          </cell>
          <cell r="C1524" t="str">
            <v>CRD_FS: Securities:Contracts: Custody</v>
          </cell>
        </row>
        <row r="1525">
          <cell r="A1525" t="str">
            <v>CRD</v>
          </cell>
          <cell r="B1525" t="str">
            <v>Sub-work type</v>
          </cell>
          <cell r="C1525" t="str">
            <v>CRD_FS: Securities:Contracts: Distribution agreements</v>
          </cell>
        </row>
        <row r="1526">
          <cell r="A1526" t="str">
            <v>CRD</v>
          </cell>
          <cell r="B1526" t="str">
            <v>Sub-work type</v>
          </cell>
          <cell r="C1526" t="str">
            <v>CRD_FS: Securities:Contracts: Investment Management</v>
          </cell>
        </row>
        <row r="1527">
          <cell r="A1527" t="str">
            <v>CRD</v>
          </cell>
          <cell r="B1527" t="str">
            <v>Sub-work type</v>
          </cell>
          <cell r="C1527" t="str">
            <v>CRD_FS: Securities:Contracts: Other</v>
          </cell>
        </row>
        <row r="1528">
          <cell r="A1528" t="str">
            <v>CRD</v>
          </cell>
          <cell r="B1528" t="str">
            <v>Sub-work type</v>
          </cell>
          <cell r="C1528" t="str">
            <v>CRD_FS: Securities:Contracts: Outsourcing</v>
          </cell>
        </row>
        <row r="1529">
          <cell r="A1529" t="str">
            <v>CRD</v>
          </cell>
          <cell r="B1529" t="str">
            <v>Sub-work type</v>
          </cell>
          <cell r="C1529" t="str">
            <v>CRD_FS: Securities:Contracts: Standard TOB</v>
          </cell>
        </row>
        <row r="1530">
          <cell r="A1530" t="str">
            <v>CRD</v>
          </cell>
          <cell r="B1530" t="str">
            <v>Sub-work type</v>
          </cell>
          <cell r="C1530" t="str">
            <v>CRD_FS: Securities:Cross border</v>
          </cell>
        </row>
        <row r="1531">
          <cell r="A1531" t="str">
            <v>CRD</v>
          </cell>
          <cell r="B1531" t="str">
            <v>Sub-work type</v>
          </cell>
          <cell r="C1531" t="str">
            <v>CRD_FS: Securities:Dealing with FOS</v>
          </cell>
        </row>
        <row r="1532">
          <cell r="A1532" t="str">
            <v>CRD</v>
          </cell>
          <cell r="B1532" t="str">
            <v>Sub-work type</v>
          </cell>
          <cell r="C1532" t="str">
            <v>CRD_FS: Securities:Distribution</v>
          </cell>
        </row>
        <row r="1533">
          <cell r="A1533" t="str">
            <v>CRD</v>
          </cell>
          <cell r="B1533" t="str">
            <v>Sub-work type</v>
          </cell>
          <cell r="C1533" t="str">
            <v>CRD_FS: Securities:Enforcement/ Investigation</v>
          </cell>
        </row>
        <row r="1534">
          <cell r="A1534" t="str">
            <v>CRD</v>
          </cell>
          <cell r="B1534" t="str">
            <v>Sub-work type</v>
          </cell>
          <cell r="C1534" t="str">
            <v>CRD_FS: Securities:Financial crime and AML</v>
          </cell>
        </row>
        <row r="1535">
          <cell r="A1535" t="str">
            <v>CRD</v>
          </cell>
          <cell r="B1535" t="str">
            <v>Sub-work type</v>
          </cell>
          <cell r="C1535" t="str">
            <v>CRD_FS: Securities:FSA authorisation</v>
          </cell>
        </row>
        <row r="1536">
          <cell r="A1536" t="str">
            <v>CRD</v>
          </cell>
          <cell r="B1536" t="str">
            <v>Sub-work type</v>
          </cell>
          <cell r="C1536" t="str">
            <v>CRD_FS: Securities:Litigation</v>
          </cell>
        </row>
        <row r="1537">
          <cell r="A1537" t="str">
            <v>CRD</v>
          </cell>
          <cell r="B1537" t="str">
            <v>Sub-work type</v>
          </cell>
          <cell r="C1537" t="str">
            <v>CRD_FS: Securities:Major regulatory change projects (eg. MIFiD)</v>
          </cell>
        </row>
        <row r="1538">
          <cell r="A1538" t="str">
            <v>CRD</v>
          </cell>
          <cell r="B1538" t="str">
            <v>Sub-work type</v>
          </cell>
          <cell r="C1538" t="str">
            <v>CRD_FS: Securities:New product</v>
          </cell>
        </row>
        <row r="1539">
          <cell r="A1539" t="str">
            <v>CRD</v>
          </cell>
          <cell r="B1539" t="str">
            <v>Sub-work type</v>
          </cell>
          <cell r="C1539" t="str">
            <v xml:space="preserve">CRD_FS: Securities:Regulatory projects: Conflicts </v>
          </cell>
        </row>
        <row r="1540">
          <cell r="A1540" t="str">
            <v>CRD</v>
          </cell>
          <cell r="B1540" t="str">
            <v>Sub-work type</v>
          </cell>
          <cell r="C1540" t="str">
            <v>CRD_FS: Securities:Transactional support - Corporate</v>
          </cell>
        </row>
        <row r="1541">
          <cell r="A1541" t="str">
            <v>CRD</v>
          </cell>
          <cell r="B1541" t="str">
            <v>Sub-work type</v>
          </cell>
          <cell r="C1541" t="str">
            <v>CRD_TECH LIT: IP - Copyright</v>
          </cell>
        </row>
        <row r="1542">
          <cell r="A1542" t="str">
            <v>CRD</v>
          </cell>
          <cell r="B1542" t="str">
            <v>Sub-work type</v>
          </cell>
          <cell r="C1542" t="str">
            <v>CRD_TECH LIT: IP - Designs</v>
          </cell>
        </row>
        <row r="1543">
          <cell r="A1543" t="str">
            <v>CRD</v>
          </cell>
          <cell r="B1543" t="str">
            <v>Sub-work type</v>
          </cell>
          <cell r="C1543" t="str">
            <v>CRD_TECH LIT: IP - Domain names</v>
          </cell>
        </row>
        <row r="1544">
          <cell r="A1544" t="str">
            <v>CRD</v>
          </cell>
          <cell r="B1544" t="str">
            <v>Sub-work type</v>
          </cell>
          <cell r="C1544" t="str">
            <v>CRD_TECH LIT:  IP - Patents</v>
          </cell>
        </row>
        <row r="1545">
          <cell r="A1545" t="str">
            <v>CRD</v>
          </cell>
          <cell r="B1545" t="str">
            <v>Sub-work type</v>
          </cell>
          <cell r="C1545" t="str">
            <v>CRD_TECH LIT: IP - Portfolio management</v>
          </cell>
        </row>
        <row r="1546">
          <cell r="A1546" t="str">
            <v>CRD</v>
          </cell>
          <cell r="B1546" t="str">
            <v>Sub-work type</v>
          </cell>
          <cell r="C1546" t="str">
            <v>CRD_TECH LIT: IP - Software and/or databases</v>
          </cell>
        </row>
        <row r="1547">
          <cell r="A1547" t="str">
            <v>CRD</v>
          </cell>
          <cell r="B1547" t="str">
            <v>Sub-work type</v>
          </cell>
          <cell r="C1547" t="str">
            <v>CRD_TECH LIT: IP - Technical standards/Patent pools</v>
          </cell>
        </row>
        <row r="1548">
          <cell r="A1548" t="str">
            <v>CRD</v>
          </cell>
          <cell r="B1548" t="str">
            <v>Sub-work type</v>
          </cell>
          <cell r="C1548" t="str">
            <v>CRD_TECH LIT: IP - Trade marks/unfair competition</v>
          </cell>
        </row>
        <row r="1549">
          <cell r="A1549" t="str">
            <v>CRD</v>
          </cell>
          <cell r="B1549" t="str">
            <v>Sub-work type</v>
          </cell>
          <cell r="C1549" t="str">
            <v>CRD_TECH LIT: IP - Trade secrets</v>
          </cell>
        </row>
        <row r="1550">
          <cell r="A1550" t="str">
            <v>CRD</v>
          </cell>
          <cell r="B1550" t="str">
            <v>Sub-work type</v>
          </cell>
          <cell r="C1550" t="str">
            <v xml:space="preserve">CRD_TECH LIT: IP Warsaw - Compliance </v>
          </cell>
        </row>
        <row r="1551">
          <cell r="A1551" t="str">
            <v>CRD</v>
          </cell>
          <cell r="B1551" t="str">
            <v>Sub-work type</v>
          </cell>
          <cell r="C1551" t="str">
            <v>CRD_TECH LIT: IP Warsaw - E-commerce</v>
          </cell>
        </row>
        <row r="1552">
          <cell r="A1552" t="str">
            <v>CRD</v>
          </cell>
          <cell r="B1552" t="str">
            <v xml:space="preserve">Client type </v>
          </cell>
          <cell r="C1552" t="str">
            <v>Banking - Building society</v>
          </cell>
        </row>
        <row r="1553">
          <cell r="A1553" t="str">
            <v>CRD</v>
          </cell>
          <cell r="B1553" t="str">
            <v xml:space="preserve">Client type </v>
          </cell>
          <cell r="C1553" t="str">
            <v xml:space="preserve">Banking - Investment bank </v>
          </cell>
        </row>
        <row r="1554">
          <cell r="A1554" t="str">
            <v>CRD</v>
          </cell>
          <cell r="B1554" t="str">
            <v xml:space="preserve">Client type </v>
          </cell>
          <cell r="C1554" t="str">
            <v>Banking - Private bank</v>
          </cell>
        </row>
        <row r="1555">
          <cell r="A1555" t="str">
            <v>CRD</v>
          </cell>
          <cell r="B1555" t="str">
            <v xml:space="preserve">Client type </v>
          </cell>
          <cell r="C1555" t="str">
            <v xml:space="preserve">Banking - Retail bank </v>
          </cell>
        </row>
        <row r="1556">
          <cell r="A1556" t="str">
            <v>CRD</v>
          </cell>
          <cell r="B1556" t="str">
            <v xml:space="preserve">Client type </v>
          </cell>
          <cell r="C1556" t="str">
            <v>Consumer finance - mortgages (intermediary)</v>
          </cell>
        </row>
        <row r="1557">
          <cell r="A1557" t="str">
            <v>CRD</v>
          </cell>
          <cell r="B1557" t="str">
            <v xml:space="preserve">Client type </v>
          </cell>
          <cell r="C1557" t="str">
            <v>Consumer finance - mortgages (lender)</v>
          </cell>
        </row>
        <row r="1558">
          <cell r="A1558" t="str">
            <v>CRD</v>
          </cell>
          <cell r="B1558" t="str">
            <v xml:space="preserve">Client type </v>
          </cell>
          <cell r="C1558" t="str">
            <v>Consumer finance - other loans (intermediary)</v>
          </cell>
        </row>
        <row r="1559">
          <cell r="A1559" t="str">
            <v>CRD</v>
          </cell>
          <cell r="B1559" t="str">
            <v xml:space="preserve">Client type </v>
          </cell>
          <cell r="C1559" t="str">
            <v>Consumer finance - other loans (lender)</v>
          </cell>
        </row>
        <row r="1560">
          <cell r="A1560" t="str">
            <v>CRD</v>
          </cell>
          <cell r="B1560" t="str">
            <v xml:space="preserve">Client type </v>
          </cell>
          <cell r="C1560" t="str">
            <v xml:space="preserve">Insurance - Friendly society </v>
          </cell>
        </row>
        <row r="1561">
          <cell r="A1561" t="str">
            <v>CRD</v>
          </cell>
          <cell r="B1561" t="str">
            <v xml:space="preserve">Client type </v>
          </cell>
          <cell r="C1561" t="str">
            <v xml:space="preserve">Insurance - General insurance company </v>
          </cell>
        </row>
        <row r="1562">
          <cell r="A1562" t="str">
            <v>CRD</v>
          </cell>
          <cell r="B1562" t="str">
            <v xml:space="preserve">Client type </v>
          </cell>
          <cell r="C1562" t="str">
            <v>Insurance - Insurance intermediaries</v>
          </cell>
        </row>
        <row r="1563">
          <cell r="A1563" t="str">
            <v>CRD</v>
          </cell>
          <cell r="B1563" t="str">
            <v xml:space="preserve">Client type </v>
          </cell>
          <cell r="C1563" t="str">
            <v xml:space="preserve">Insurance - Life assurance company </v>
          </cell>
        </row>
        <row r="1564">
          <cell r="A1564" t="str">
            <v>CRD</v>
          </cell>
          <cell r="B1564" t="str">
            <v xml:space="preserve">Client type </v>
          </cell>
          <cell r="C1564" t="str">
            <v>Insurance - Lloyds brokers</v>
          </cell>
        </row>
        <row r="1565">
          <cell r="A1565" t="str">
            <v>CRD</v>
          </cell>
          <cell r="B1565" t="str">
            <v xml:space="preserve">Client type </v>
          </cell>
          <cell r="C1565" t="str">
            <v>Insurance - Lloyds syndicates/managing agents</v>
          </cell>
        </row>
        <row r="1566">
          <cell r="A1566" t="str">
            <v>CRD</v>
          </cell>
          <cell r="B1566" t="str">
            <v xml:space="preserve">Client type </v>
          </cell>
          <cell r="C1566" t="str">
            <v>Insurance - Reinsurer</v>
          </cell>
        </row>
        <row r="1567">
          <cell r="A1567" t="str">
            <v>CRD</v>
          </cell>
          <cell r="B1567" t="str">
            <v xml:space="preserve">Client type </v>
          </cell>
          <cell r="C1567" t="str">
            <v>Inv. bus - Securities and derivatives trader (non-bank)</v>
          </cell>
        </row>
        <row r="1568">
          <cell r="A1568" t="str">
            <v>CRD</v>
          </cell>
          <cell r="B1568" t="str">
            <v xml:space="preserve">Client type </v>
          </cell>
          <cell r="C1568" t="str">
            <v xml:space="preserve">Inv. bus - Corporate finance advisors </v>
          </cell>
        </row>
        <row r="1569">
          <cell r="A1569" t="str">
            <v>CRD</v>
          </cell>
          <cell r="B1569" t="str">
            <v xml:space="preserve">Client type </v>
          </cell>
          <cell r="C1569" t="str">
            <v>Inv. bus - Fund managers</v>
          </cell>
        </row>
        <row r="1570">
          <cell r="A1570" t="str">
            <v>CRD</v>
          </cell>
          <cell r="B1570" t="str">
            <v xml:space="preserve">Client type </v>
          </cell>
          <cell r="C1570" t="str">
            <v>Inv. bus - IFAs</v>
          </cell>
        </row>
        <row r="1571">
          <cell r="A1571" t="str">
            <v>CRD</v>
          </cell>
          <cell r="B1571" t="str">
            <v xml:space="preserve">Client type </v>
          </cell>
          <cell r="C1571" t="str">
            <v>Other - Accountancy firm</v>
          </cell>
        </row>
        <row r="1572">
          <cell r="A1572" t="str">
            <v>CRD</v>
          </cell>
          <cell r="B1572" t="str">
            <v xml:space="preserve">Client type </v>
          </cell>
          <cell r="C1572" t="str">
            <v>Other - Energy/commodity market</v>
          </cell>
        </row>
        <row r="1573">
          <cell r="A1573" t="str">
            <v>CRD</v>
          </cell>
          <cell r="B1573" t="str">
            <v xml:space="preserve">Client type </v>
          </cell>
          <cell r="C1573" t="str">
            <v>Other - Exchange/MTF</v>
          </cell>
        </row>
        <row r="1574">
          <cell r="A1574" t="str">
            <v>CRD</v>
          </cell>
          <cell r="B1574" t="str">
            <v xml:space="preserve">Client type </v>
          </cell>
          <cell r="C1574" t="str">
            <v>Other - Outsourcing provider</v>
          </cell>
        </row>
        <row r="1575">
          <cell r="A1575" t="str">
            <v>CRD</v>
          </cell>
          <cell r="B1575" t="str">
            <v xml:space="preserve">Client type </v>
          </cell>
          <cell r="C1575" t="str">
            <v>Other - Pension fund/charity</v>
          </cell>
        </row>
        <row r="1576">
          <cell r="A1576" t="str">
            <v>CRD</v>
          </cell>
          <cell r="B1576" t="str">
            <v xml:space="preserve">Client type </v>
          </cell>
          <cell r="C1576" t="str">
            <v>Other (please specify)</v>
          </cell>
        </row>
        <row r="1577">
          <cell r="A1577" t="str">
            <v>Corporate</v>
          </cell>
          <cell r="B1577" t="str">
            <v xml:space="preserve">Work type </v>
          </cell>
          <cell r="C1577" t="str">
            <v xml:space="preserve">Corporate finance </v>
          </cell>
        </row>
        <row r="1578">
          <cell r="A1578" t="str">
            <v>Corporate</v>
          </cell>
          <cell r="B1578" t="str">
            <v xml:space="preserve">Work type </v>
          </cell>
          <cell r="C1578" t="str">
            <v>Corporate tax</v>
          </cell>
        </row>
        <row r="1579">
          <cell r="A1579" t="str">
            <v>Corporate</v>
          </cell>
          <cell r="B1579" t="str">
            <v xml:space="preserve">Work type </v>
          </cell>
          <cell r="C1579" t="str">
            <v>M&amp;A</v>
          </cell>
        </row>
        <row r="1580">
          <cell r="A1580" t="str">
            <v>Corporate</v>
          </cell>
          <cell r="B1580" t="str">
            <v xml:space="preserve">Work type </v>
          </cell>
          <cell r="C1580" t="str">
            <v xml:space="preserve">Outsourcing </v>
          </cell>
        </row>
        <row r="1581">
          <cell r="A1581" t="str">
            <v>Corporate</v>
          </cell>
          <cell r="B1581" t="str">
            <v xml:space="preserve">Work type </v>
          </cell>
          <cell r="C1581" t="str">
            <v>PFI / PPP</v>
          </cell>
        </row>
        <row r="1582">
          <cell r="A1582" t="str">
            <v>Corporate</v>
          </cell>
          <cell r="B1582" t="str">
            <v xml:space="preserve">Work type </v>
          </cell>
          <cell r="C1582" t="str">
            <v xml:space="preserve">Private equity </v>
          </cell>
        </row>
        <row r="1583">
          <cell r="A1583" t="str">
            <v>Corporate</v>
          </cell>
          <cell r="B1583" t="str">
            <v xml:space="preserve">Sub-work type </v>
          </cell>
          <cell r="C1583" t="str">
            <v>Corporate finance :Class 1 acquisitions/disposals</v>
          </cell>
        </row>
        <row r="1584">
          <cell r="A1584" t="str">
            <v>Corporate</v>
          </cell>
          <cell r="B1584" t="str">
            <v xml:space="preserve">Sub-work type </v>
          </cell>
          <cell r="C1584" t="str">
            <v>Corporate finance :IPO</v>
          </cell>
        </row>
        <row r="1585">
          <cell r="A1585" t="str">
            <v>Corporate</v>
          </cell>
          <cell r="B1585" t="str">
            <v xml:space="preserve">Sub-work type </v>
          </cell>
          <cell r="C1585" t="str">
            <v xml:space="preserve">Corporate finance :Other </v>
          </cell>
        </row>
        <row r="1586">
          <cell r="A1586" t="str">
            <v>Corporate</v>
          </cell>
          <cell r="B1586" t="str">
            <v xml:space="preserve">Sub-work type </v>
          </cell>
          <cell r="C1586" t="str">
            <v>Corporate finance :Related party transactions</v>
          </cell>
        </row>
        <row r="1587">
          <cell r="A1587" t="str">
            <v>Corporate</v>
          </cell>
          <cell r="B1587" t="str">
            <v xml:space="preserve">Sub-work type </v>
          </cell>
          <cell r="C1587" t="str">
            <v>Corporate finance :Secondary issue</v>
          </cell>
        </row>
        <row r="1588">
          <cell r="A1588" t="str">
            <v>Corporate</v>
          </cell>
          <cell r="B1588" t="str">
            <v xml:space="preserve">Sub-work type </v>
          </cell>
          <cell r="C1588" t="str">
            <v xml:space="preserve">Corporate finance :Takeover </v>
          </cell>
        </row>
        <row r="1589">
          <cell r="A1589" t="str">
            <v>Corporate</v>
          </cell>
          <cell r="B1589" t="str">
            <v xml:space="preserve">Sub-work type </v>
          </cell>
          <cell r="C1589" t="str">
            <v>Corporate finance: Primary market  </v>
          </cell>
        </row>
        <row r="1590">
          <cell r="A1590" t="str">
            <v>Corporate</v>
          </cell>
          <cell r="B1590" t="str">
            <v xml:space="preserve">Sub-work type </v>
          </cell>
          <cell r="C1590" t="str">
            <v xml:space="preserve">Corporate finance: Public to private </v>
          </cell>
        </row>
        <row r="1591">
          <cell r="A1591" t="str">
            <v>Corporate</v>
          </cell>
          <cell r="B1591" t="str">
            <v xml:space="preserve">Sub-work type </v>
          </cell>
          <cell r="C1591" t="str">
            <v xml:space="preserve">Corporate finance: Secondary market  </v>
          </cell>
        </row>
        <row r="1592">
          <cell r="A1592" t="str">
            <v>Corporate</v>
          </cell>
          <cell r="B1592" t="str">
            <v xml:space="preserve">Sub-work type </v>
          </cell>
          <cell r="C1592" t="str">
            <v>M&amp;A:Assets</v>
          </cell>
        </row>
        <row r="1593">
          <cell r="A1593" t="str">
            <v>Corporate</v>
          </cell>
          <cell r="B1593" t="str">
            <v xml:space="preserve">Sub-work type </v>
          </cell>
          <cell r="C1593" t="str">
            <v>M&amp;A:Cross-border merger</v>
          </cell>
        </row>
        <row r="1594">
          <cell r="A1594" t="str">
            <v>Corporate</v>
          </cell>
          <cell r="B1594" t="str">
            <v xml:space="preserve">Sub-work type </v>
          </cell>
          <cell r="C1594" t="str">
            <v>M&amp;A:Debt/equity swap</v>
          </cell>
        </row>
        <row r="1595">
          <cell r="A1595" t="str">
            <v>Corporate</v>
          </cell>
          <cell r="B1595" t="str">
            <v xml:space="preserve">Sub-work type </v>
          </cell>
          <cell r="C1595" t="str">
            <v>M&amp;A:Integration</v>
          </cell>
        </row>
        <row r="1596">
          <cell r="A1596" t="str">
            <v>Corporate</v>
          </cell>
          <cell r="B1596" t="str">
            <v xml:space="preserve">Sub-work type </v>
          </cell>
          <cell r="C1596" t="str">
            <v>M&amp;A:JV</v>
          </cell>
        </row>
        <row r="1597">
          <cell r="A1597" t="str">
            <v>Corporate</v>
          </cell>
          <cell r="B1597" t="str">
            <v xml:space="preserve">Sub-work type </v>
          </cell>
          <cell r="C1597" t="str">
            <v>M&amp;A:Other</v>
          </cell>
        </row>
        <row r="1598">
          <cell r="A1598" t="str">
            <v>Corporate</v>
          </cell>
          <cell r="B1598" t="str">
            <v xml:space="preserve">Sub-work type </v>
          </cell>
          <cell r="C1598" t="str">
            <v>M&amp;A:Shares</v>
          </cell>
        </row>
        <row r="1599">
          <cell r="A1599" t="str">
            <v>Corporate</v>
          </cell>
          <cell r="B1599" t="str">
            <v xml:space="preserve">Sub-work type </v>
          </cell>
          <cell r="C1599" t="str">
            <v>Outsourcing :Offshore</v>
          </cell>
        </row>
        <row r="1600">
          <cell r="A1600" t="str">
            <v>Corporate</v>
          </cell>
          <cell r="B1600" t="str">
            <v xml:space="preserve">Sub-work type </v>
          </cell>
          <cell r="C1600" t="str">
            <v>Outsourcing :Onshore</v>
          </cell>
        </row>
        <row r="1601">
          <cell r="A1601" t="str">
            <v>Corporate</v>
          </cell>
          <cell r="B1601" t="str">
            <v xml:space="preserve">Sub-work type </v>
          </cell>
          <cell r="C1601" t="str">
            <v xml:space="preserve">Outsourcing :Other </v>
          </cell>
        </row>
        <row r="1602">
          <cell r="A1602" t="str">
            <v>Corporate</v>
          </cell>
          <cell r="B1602" t="str">
            <v xml:space="preserve">Sub-work type </v>
          </cell>
          <cell r="C1602" t="str">
            <v>PFI / PPP:PFI/PPP - concession &lt; 10 years</v>
          </cell>
        </row>
        <row r="1603">
          <cell r="A1603" t="str">
            <v>Corporate</v>
          </cell>
          <cell r="B1603" t="str">
            <v xml:space="preserve">Sub-work type </v>
          </cell>
          <cell r="C1603" t="str">
            <v>PFI / PPP:PFI/PPP - Other</v>
          </cell>
        </row>
        <row r="1604">
          <cell r="A1604" t="str">
            <v>Corporate</v>
          </cell>
          <cell r="B1604" t="str">
            <v xml:space="preserve">Sub-work type </v>
          </cell>
          <cell r="C1604" t="str">
            <v>PFI / PPP:PFI/PPP - Secondary</v>
          </cell>
        </row>
        <row r="1605">
          <cell r="A1605" t="str">
            <v>Corporate</v>
          </cell>
          <cell r="B1605" t="str">
            <v xml:space="preserve">Sub-work type </v>
          </cell>
          <cell r="C1605" t="str">
            <v>Private equity :BIMBO</v>
          </cell>
        </row>
        <row r="1606">
          <cell r="A1606" t="str">
            <v>Corporate</v>
          </cell>
          <cell r="B1606" t="str">
            <v xml:space="preserve">Sub-work type </v>
          </cell>
          <cell r="C1606" t="str">
            <v>Private equity :Co-invest deal</v>
          </cell>
        </row>
        <row r="1607">
          <cell r="A1607" t="str">
            <v>Corporate</v>
          </cell>
          <cell r="B1607" t="str">
            <v xml:space="preserve">Sub-work type </v>
          </cell>
          <cell r="C1607" t="str">
            <v>Private equity :Debt/equity swap</v>
          </cell>
        </row>
        <row r="1608">
          <cell r="A1608" t="str">
            <v>Corporate</v>
          </cell>
          <cell r="B1608" t="str">
            <v xml:space="preserve">Sub-work type </v>
          </cell>
          <cell r="C1608" t="str">
            <v>Private equity :MBI</v>
          </cell>
        </row>
        <row r="1609">
          <cell r="A1609" t="str">
            <v>Corporate</v>
          </cell>
          <cell r="B1609" t="str">
            <v xml:space="preserve">Sub-work type </v>
          </cell>
          <cell r="C1609" t="str">
            <v>Private equity :MBO</v>
          </cell>
        </row>
        <row r="1610">
          <cell r="A1610" t="str">
            <v>Corporate</v>
          </cell>
          <cell r="B1610" t="str">
            <v xml:space="preserve">Sub-work type </v>
          </cell>
          <cell r="C1610" t="str">
            <v xml:space="preserve">Private equity :Other </v>
          </cell>
        </row>
        <row r="1611">
          <cell r="A1611" t="str">
            <v>Corporate</v>
          </cell>
          <cell r="B1611" t="str">
            <v xml:space="preserve">Sub-work type </v>
          </cell>
          <cell r="C1611" t="str">
            <v xml:space="preserve">Private equity :Public to private </v>
          </cell>
        </row>
        <row r="1612">
          <cell r="A1612" t="str">
            <v>Corporate</v>
          </cell>
          <cell r="B1612" t="str">
            <v xml:space="preserve">Sub-work type </v>
          </cell>
          <cell r="C1612" t="str">
            <v>Private equity :Restructuring/selldown</v>
          </cell>
        </row>
        <row r="1613">
          <cell r="A1613" t="str">
            <v>Corporate</v>
          </cell>
          <cell r="B1613" t="str">
            <v xml:space="preserve">Sub-work type </v>
          </cell>
          <cell r="C1613" t="str">
            <v>Private equity :Secondary/tertiary buyout</v>
          </cell>
        </row>
        <row r="1614">
          <cell r="A1614" t="str">
            <v>Corporate</v>
          </cell>
          <cell r="B1614" t="str">
            <v xml:space="preserve">Sub-work type </v>
          </cell>
          <cell r="C1614" t="str">
            <v xml:space="preserve">Private equity:Fund set-up  </v>
          </cell>
        </row>
        <row r="1615">
          <cell r="A1615" t="str">
            <v>Corporate</v>
          </cell>
          <cell r="B1615" t="str">
            <v>Acting for</v>
          </cell>
          <cell r="C1615" t="str">
            <v>Advisor</v>
          </cell>
        </row>
        <row r="1616">
          <cell r="A1616" t="str">
            <v>Corporate</v>
          </cell>
          <cell r="B1616" t="str">
            <v>Acting for</v>
          </cell>
          <cell r="C1616" t="str">
            <v>Buyer</v>
          </cell>
        </row>
        <row r="1617">
          <cell r="A1617" t="str">
            <v>Corporate</v>
          </cell>
          <cell r="B1617" t="str">
            <v>Acting for</v>
          </cell>
          <cell r="C1617" t="str">
            <v>Investor</v>
          </cell>
        </row>
        <row r="1618">
          <cell r="A1618" t="str">
            <v>Corporate</v>
          </cell>
          <cell r="B1618" t="str">
            <v>Acting for</v>
          </cell>
          <cell r="C1618" t="str">
            <v>Issuer</v>
          </cell>
        </row>
        <row r="1619">
          <cell r="A1619" t="str">
            <v>Corporate</v>
          </cell>
          <cell r="B1619" t="str">
            <v>Acting for</v>
          </cell>
          <cell r="C1619" t="str">
            <v>Joint venture party</v>
          </cell>
        </row>
        <row r="1620">
          <cell r="A1620" t="str">
            <v>Corporate</v>
          </cell>
          <cell r="B1620" t="str">
            <v>Acting for</v>
          </cell>
          <cell r="C1620" t="str">
            <v>Management</v>
          </cell>
        </row>
        <row r="1621">
          <cell r="A1621" t="str">
            <v>Corporate</v>
          </cell>
          <cell r="B1621" t="str">
            <v>Acting for</v>
          </cell>
          <cell r="C1621" t="str">
            <v>Seller</v>
          </cell>
        </row>
        <row r="1622">
          <cell r="A1622" t="str">
            <v>Corporate</v>
          </cell>
          <cell r="B1622" t="str">
            <v>Acting for</v>
          </cell>
          <cell r="C1622" t="str">
            <v>Sponsor/nomad</v>
          </cell>
        </row>
        <row r="1623">
          <cell r="A1623" t="str">
            <v>Corporate</v>
          </cell>
          <cell r="B1623" t="str">
            <v>Acting for</v>
          </cell>
          <cell r="C1623" t="str">
            <v>Target</v>
          </cell>
        </row>
        <row r="1624">
          <cell r="A1624" t="str">
            <v>Corporate</v>
          </cell>
          <cell r="B1624" t="str">
            <v>Acting for</v>
          </cell>
          <cell r="C1624" t="str">
            <v>Underwriter/broker</v>
          </cell>
        </row>
        <row r="1625">
          <cell r="A1625" t="str">
            <v>Corporate</v>
          </cell>
          <cell r="B1625" t="str">
            <v>Country of buyer</v>
          </cell>
          <cell r="C1625" t="str">
            <v>Angola</v>
          </cell>
        </row>
        <row r="1626">
          <cell r="A1626" t="str">
            <v>Corporate</v>
          </cell>
          <cell r="B1626" t="str">
            <v>Country of buyer</v>
          </cell>
          <cell r="C1626" t="str">
            <v>Algeria</v>
          </cell>
        </row>
        <row r="1627">
          <cell r="A1627" t="str">
            <v>Corporate</v>
          </cell>
          <cell r="B1627" t="str">
            <v>Country of buyer</v>
          </cell>
          <cell r="C1627" t="str">
            <v>Albania</v>
          </cell>
        </row>
        <row r="1628">
          <cell r="A1628" t="str">
            <v>Corporate</v>
          </cell>
          <cell r="B1628" t="str">
            <v>Country of buyer</v>
          </cell>
          <cell r="C1628" t="str">
            <v>Argentina</v>
          </cell>
        </row>
        <row r="1629">
          <cell r="A1629" t="str">
            <v>Corporate</v>
          </cell>
          <cell r="B1629" t="str">
            <v>Country of buyer</v>
          </cell>
          <cell r="C1629" t="str">
            <v>Australia</v>
          </cell>
        </row>
        <row r="1630">
          <cell r="A1630" t="str">
            <v>Corporate</v>
          </cell>
          <cell r="B1630" t="str">
            <v>Country of buyer</v>
          </cell>
          <cell r="C1630" t="str">
            <v>Austria</v>
          </cell>
        </row>
        <row r="1631">
          <cell r="A1631" t="str">
            <v>Corporate</v>
          </cell>
          <cell r="B1631" t="str">
            <v>Country of buyer</v>
          </cell>
          <cell r="C1631" t="str">
            <v xml:space="preserve">Azerbaijan  </v>
          </cell>
        </row>
        <row r="1632">
          <cell r="A1632" t="str">
            <v>Corporate</v>
          </cell>
          <cell r="B1632" t="str">
            <v>Country of buyer</v>
          </cell>
          <cell r="C1632" t="str">
            <v>Bangladesh</v>
          </cell>
        </row>
        <row r="1633">
          <cell r="A1633" t="str">
            <v>Corporate</v>
          </cell>
          <cell r="B1633" t="str">
            <v>Country of buyer</v>
          </cell>
          <cell r="C1633" t="str">
            <v>Barbados</v>
          </cell>
        </row>
        <row r="1634">
          <cell r="A1634" t="str">
            <v>Corporate</v>
          </cell>
          <cell r="B1634" t="str">
            <v>Country of buyer</v>
          </cell>
          <cell r="C1634" t="str">
            <v>Belgium</v>
          </cell>
        </row>
        <row r="1635">
          <cell r="A1635" t="str">
            <v>Corporate</v>
          </cell>
          <cell r="B1635" t="str">
            <v>Country of buyer</v>
          </cell>
          <cell r="C1635" t="str">
            <v>Bermuda</v>
          </cell>
        </row>
        <row r="1636">
          <cell r="A1636" t="str">
            <v>Corporate</v>
          </cell>
          <cell r="B1636" t="str">
            <v>Country of buyer</v>
          </cell>
          <cell r="C1636" t="str">
            <v>Botswana</v>
          </cell>
        </row>
        <row r="1637">
          <cell r="A1637" t="str">
            <v>Corporate</v>
          </cell>
          <cell r="B1637" t="str">
            <v>Country of buyer</v>
          </cell>
          <cell r="C1637" t="str">
            <v>Bolivia</v>
          </cell>
        </row>
        <row r="1638">
          <cell r="A1638" t="str">
            <v>Corporate</v>
          </cell>
          <cell r="B1638" t="str">
            <v>Country of buyer</v>
          </cell>
          <cell r="C1638" t="str">
            <v>Brazil</v>
          </cell>
        </row>
        <row r="1639">
          <cell r="A1639" t="str">
            <v>Corporate</v>
          </cell>
          <cell r="B1639" t="str">
            <v>Country of buyer</v>
          </cell>
          <cell r="C1639" t="str">
            <v>Brunei</v>
          </cell>
        </row>
        <row r="1640">
          <cell r="A1640" t="str">
            <v>Corporate</v>
          </cell>
          <cell r="B1640" t="str">
            <v>Country of buyer</v>
          </cell>
          <cell r="C1640" t="str">
            <v>Burma</v>
          </cell>
        </row>
        <row r="1641">
          <cell r="A1641" t="str">
            <v>Corporate</v>
          </cell>
          <cell r="B1641" t="str">
            <v>Country of buyer</v>
          </cell>
          <cell r="C1641" t="str">
            <v xml:space="preserve">Cameroon  </v>
          </cell>
        </row>
        <row r="1642">
          <cell r="A1642" t="str">
            <v>Corporate</v>
          </cell>
          <cell r="B1642" t="str">
            <v>Country of buyer</v>
          </cell>
          <cell r="C1642" t="str">
            <v>Canary Islands</v>
          </cell>
        </row>
        <row r="1643">
          <cell r="A1643" t="str">
            <v>Corporate</v>
          </cell>
          <cell r="B1643" t="str">
            <v>Country of buyer</v>
          </cell>
          <cell r="C1643" t="str">
            <v>Cayman Islands</v>
          </cell>
        </row>
        <row r="1644">
          <cell r="A1644" t="str">
            <v>Corporate</v>
          </cell>
          <cell r="B1644" t="str">
            <v>Country of buyer</v>
          </cell>
          <cell r="C1644" t="str">
            <v>China</v>
          </cell>
        </row>
        <row r="1645">
          <cell r="A1645" t="str">
            <v>Corporate</v>
          </cell>
          <cell r="B1645" t="str">
            <v>Country of buyer</v>
          </cell>
          <cell r="C1645" t="str">
            <v>Colombia</v>
          </cell>
        </row>
        <row r="1646">
          <cell r="A1646" t="str">
            <v>Corporate</v>
          </cell>
          <cell r="B1646" t="str">
            <v>Country of buyer</v>
          </cell>
          <cell r="C1646" t="str">
            <v xml:space="preserve">Côte d’Ivoire  </v>
          </cell>
        </row>
        <row r="1647">
          <cell r="A1647" t="str">
            <v>Corporate</v>
          </cell>
          <cell r="B1647" t="str">
            <v>Country of buyer</v>
          </cell>
          <cell r="C1647" t="str">
            <v>Cuba</v>
          </cell>
        </row>
        <row r="1648">
          <cell r="A1648" t="str">
            <v>Corporate</v>
          </cell>
          <cell r="B1648" t="str">
            <v>Country of buyer</v>
          </cell>
          <cell r="C1648" t="str">
            <v>Cyprus</v>
          </cell>
        </row>
        <row r="1649">
          <cell r="A1649" t="str">
            <v>Corporate</v>
          </cell>
          <cell r="B1649" t="str">
            <v>Country of buyer</v>
          </cell>
          <cell r="C1649" t="str">
            <v>Czech Republic</v>
          </cell>
        </row>
        <row r="1650">
          <cell r="A1650" t="str">
            <v>Corporate</v>
          </cell>
          <cell r="B1650" t="str">
            <v>Country of buyer</v>
          </cell>
          <cell r="C1650" t="str">
            <v>Denmark</v>
          </cell>
        </row>
        <row r="1651">
          <cell r="A1651" t="str">
            <v>Corporate</v>
          </cell>
          <cell r="B1651" t="str">
            <v>Country of buyer</v>
          </cell>
          <cell r="C1651" t="str">
            <v>Dominican Republic</v>
          </cell>
        </row>
        <row r="1652">
          <cell r="A1652" t="str">
            <v>Corporate</v>
          </cell>
          <cell r="B1652" t="str">
            <v>Country of buyer</v>
          </cell>
          <cell r="C1652" t="str">
            <v>Ecuador</v>
          </cell>
        </row>
        <row r="1653">
          <cell r="A1653" t="str">
            <v>Corporate</v>
          </cell>
          <cell r="B1653" t="str">
            <v>Country of buyer</v>
          </cell>
          <cell r="C1653" t="str">
            <v>Egypt</v>
          </cell>
        </row>
        <row r="1654">
          <cell r="A1654" t="str">
            <v>Corporate</v>
          </cell>
          <cell r="B1654" t="str">
            <v>Country of buyer</v>
          </cell>
          <cell r="C1654" t="str">
            <v>Estonia</v>
          </cell>
        </row>
        <row r="1655">
          <cell r="A1655" t="str">
            <v>Corporate</v>
          </cell>
          <cell r="B1655" t="str">
            <v>Country of buyer</v>
          </cell>
          <cell r="C1655" t="str">
            <v>Falkland Islands</v>
          </cell>
        </row>
        <row r="1656">
          <cell r="A1656" t="str">
            <v>Corporate</v>
          </cell>
          <cell r="B1656" t="str">
            <v>Country of buyer</v>
          </cell>
          <cell r="C1656" t="str">
            <v>Fed Rep Yugoslavia</v>
          </cell>
        </row>
        <row r="1657">
          <cell r="A1657" t="str">
            <v>Corporate</v>
          </cell>
          <cell r="B1657" t="str">
            <v>Country of buyer</v>
          </cell>
          <cell r="C1657" t="str">
            <v>Finland</v>
          </cell>
        </row>
        <row r="1658">
          <cell r="A1658" t="str">
            <v>Corporate</v>
          </cell>
          <cell r="B1658" t="str">
            <v>Country of buyer</v>
          </cell>
          <cell r="C1658" t="str">
            <v>Gambia</v>
          </cell>
        </row>
        <row r="1659">
          <cell r="A1659" t="str">
            <v>Corporate</v>
          </cell>
          <cell r="B1659" t="str">
            <v>Country of buyer</v>
          </cell>
          <cell r="C1659" t="str">
            <v>Georgia</v>
          </cell>
        </row>
        <row r="1660">
          <cell r="A1660" t="str">
            <v>Corporate</v>
          </cell>
          <cell r="B1660" t="str">
            <v>Country of buyer</v>
          </cell>
          <cell r="C1660" t="str">
            <v>Ghana</v>
          </cell>
        </row>
        <row r="1661">
          <cell r="A1661" t="str">
            <v>Corporate</v>
          </cell>
          <cell r="B1661" t="str">
            <v>Country of buyer</v>
          </cell>
          <cell r="C1661" t="str">
            <v>Greece</v>
          </cell>
        </row>
        <row r="1662">
          <cell r="A1662" t="str">
            <v>Corporate</v>
          </cell>
          <cell r="B1662" t="str">
            <v>Country of buyer</v>
          </cell>
          <cell r="C1662" t="str">
            <v>Guatemala</v>
          </cell>
        </row>
        <row r="1663">
          <cell r="A1663" t="str">
            <v>Corporate</v>
          </cell>
          <cell r="B1663" t="str">
            <v>Country of buyer</v>
          </cell>
          <cell r="C1663" t="str">
            <v xml:space="preserve">Guinea Bissau  </v>
          </cell>
        </row>
        <row r="1664">
          <cell r="A1664" t="str">
            <v>Corporate</v>
          </cell>
          <cell r="B1664" t="str">
            <v>Country of buyer</v>
          </cell>
          <cell r="C1664" t="str">
            <v>Honduras</v>
          </cell>
        </row>
        <row r="1665">
          <cell r="A1665" t="str">
            <v>Corporate</v>
          </cell>
          <cell r="B1665" t="str">
            <v>Country of buyer</v>
          </cell>
          <cell r="C1665" t="str">
            <v>El Salvador</v>
          </cell>
        </row>
        <row r="1666">
          <cell r="A1666" t="str">
            <v>Corporate</v>
          </cell>
          <cell r="B1666" t="str">
            <v>Country of buyer</v>
          </cell>
          <cell r="C1666" t="str">
            <v>England</v>
          </cell>
        </row>
        <row r="1667">
          <cell r="A1667" t="str">
            <v>Corporate</v>
          </cell>
          <cell r="B1667" t="str">
            <v>Country of buyer</v>
          </cell>
          <cell r="C1667" t="str">
            <v>Eritrea</v>
          </cell>
        </row>
        <row r="1668">
          <cell r="A1668" t="str">
            <v>Corporate</v>
          </cell>
          <cell r="B1668" t="str">
            <v>Country of buyer</v>
          </cell>
          <cell r="C1668" t="str">
            <v>Ethiopia</v>
          </cell>
        </row>
        <row r="1669">
          <cell r="A1669" t="str">
            <v>Corporate</v>
          </cell>
          <cell r="B1669" t="str">
            <v>Country of buyer</v>
          </cell>
          <cell r="C1669" t="str">
            <v>Faroes</v>
          </cell>
        </row>
        <row r="1670">
          <cell r="A1670" t="str">
            <v>Corporate</v>
          </cell>
          <cell r="B1670" t="str">
            <v>Country of buyer</v>
          </cell>
          <cell r="C1670" t="str">
            <v>Fiji</v>
          </cell>
        </row>
        <row r="1671">
          <cell r="A1671" t="str">
            <v>Corporate</v>
          </cell>
          <cell r="B1671" t="str">
            <v>Country of buyer</v>
          </cell>
          <cell r="C1671" t="str">
            <v>France</v>
          </cell>
        </row>
        <row r="1672">
          <cell r="A1672" t="str">
            <v>Corporate</v>
          </cell>
          <cell r="B1672" t="str">
            <v>Country of buyer</v>
          </cell>
          <cell r="C1672" t="str">
            <v>Gaza Strip</v>
          </cell>
        </row>
        <row r="1673">
          <cell r="A1673" t="str">
            <v>Corporate</v>
          </cell>
          <cell r="B1673" t="str">
            <v>Country of buyer</v>
          </cell>
          <cell r="C1673" t="str">
            <v>Germany</v>
          </cell>
        </row>
        <row r="1674">
          <cell r="A1674" t="str">
            <v>Corporate</v>
          </cell>
          <cell r="B1674" t="str">
            <v>Country of buyer</v>
          </cell>
          <cell r="C1674" t="str">
            <v>Gibraltar</v>
          </cell>
        </row>
        <row r="1675">
          <cell r="A1675" t="str">
            <v>Corporate</v>
          </cell>
          <cell r="B1675" t="str">
            <v>Country of buyer</v>
          </cell>
          <cell r="C1675" t="str">
            <v>Guam</v>
          </cell>
        </row>
        <row r="1676">
          <cell r="A1676" t="str">
            <v>Corporate</v>
          </cell>
          <cell r="B1676" t="str">
            <v>Country of buyer</v>
          </cell>
          <cell r="C1676" t="str">
            <v xml:space="preserve">Guernsey </v>
          </cell>
        </row>
        <row r="1677">
          <cell r="A1677" t="str">
            <v>Corporate</v>
          </cell>
          <cell r="B1677" t="str">
            <v>Country of buyer</v>
          </cell>
          <cell r="C1677" t="str">
            <v>Holland</v>
          </cell>
        </row>
        <row r="1678">
          <cell r="A1678" t="str">
            <v>Corporate</v>
          </cell>
          <cell r="B1678" t="str">
            <v>Country of buyer</v>
          </cell>
          <cell r="C1678" t="str">
            <v>Hong Kong</v>
          </cell>
        </row>
        <row r="1679">
          <cell r="A1679" t="str">
            <v>Corporate</v>
          </cell>
          <cell r="B1679" t="str">
            <v>Country of buyer</v>
          </cell>
          <cell r="C1679" t="str">
            <v>Hungary</v>
          </cell>
        </row>
        <row r="1680">
          <cell r="A1680" t="str">
            <v>Corporate</v>
          </cell>
          <cell r="B1680" t="str">
            <v>Country of buyer</v>
          </cell>
          <cell r="C1680" t="str">
            <v>Iceland</v>
          </cell>
        </row>
        <row r="1681">
          <cell r="A1681" t="str">
            <v>Corporate</v>
          </cell>
          <cell r="B1681" t="str">
            <v>Country of buyer</v>
          </cell>
          <cell r="C1681" t="str">
            <v>India</v>
          </cell>
        </row>
        <row r="1682">
          <cell r="A1682" t="str">
            <v>Corporate</v>
          </cell>
          <cell r="B1682" t="str">
            <v>Country of buyer</v>
          </cell>
          <cell r="C1682" t="str">
            <v>Indonesia</v>
          </cell>
        </row>
        <row r="1683">
          <cell r="A1683" t="str">
            <v>Corporate</v>
          </cell>
          <cell r="B1683" t="str">
            <v>Country of buyer</v>
          </cell>
          <cell r="C1683" t="str">
            <v>Iran</v>
          </cell>
        </row>
        <row r="1684">
          <cell r="A1684" t="str">
            <v>Corporate</v>
          </cell>
          <cell r="B1684" t="str">
            <v>Country of buyer</v>
          </cell>
          <cell r="C1684" t="str">
            <v>Angola</v>
          </cell>
        </row>
        <row r="1685">
          <cell r="A1685" t="str">
            <v>Corporate</v>
          </cell>
          <cell r="B1685" t="str">
            <v>Country of buyer</v>
          </cell>
          <cell r="C1685" t="str">
            <v>Belize</v>
          </cell>
        </row>
        <row r="1686">
          <cell r="A1686" t="str">
            <v>Corporate</v>
          </cell>
          <cell r="B1686" t="str">
            <v>Country of buyer</v>
          </cell>
          <cell r="C1686" t="str">
            <v>Bhutan</v>
          </cell>
        </row>
        <row r="1687">
          <cell r="A1687" t="str">
            <v>Corporate</v>
          </cell>
          <cell r="B1687" t="str">
            <v>Country of buyer</v>
          </cell>
          <cell r="C1687" t="str">
            <v>Bosnia &amp; Herzegovina</v>
          </cell>
        </row>
        <row r="1688">
          <cell r="A1688" t="str">
            <v>Corporate</v>
          </cell>
          <cell r="B1688" t="str">
            <v>Country of buyer</v>
          </cell>
          <cell r="C1688" t="str">
            <v>Bulgaria</v>
          </cell>
        </row>
        <row r="1689">
          <cell r="A1689" t="str">
            <v>Corporate</v>
          </cell>
          <cell r="B1689" t="str">
            <v>Country of buyer</v>
          </cell>
          <cell r="C1689" t="str">
            <v>Cambodia</v>
          </cell>
        </row>
        <row r="1690">
          <cell r="A1690" t="str">
            <v>Corporate</v>
          </cell>
          <cell r="B1690" t="str">
            <v>Country of buyer</v>
          </cell>
          <cell r="C1690" t="str">
            <v>Canada</v>
          </cell>
        </row>
        <row r="1691">
          <cell r="A1691" t="str">
            <v>Corporate</v>
          </cell>
          <cell r="B1691" t="str">
            <v>Country of buyer</v>
          </cell>
          <cell r="C1691" t="str">
            <v>Chile</v>
          </cell>
        </row>
        <row r="1692">
          <cell r="A1692" t="str">
            <v>Corporate</v>
          </cell>
          <cell r="B1692" t="str">
            <v>Country of buyer</v>
          </cell>
          <cell r="C1692" t="str">
            <v>Costa Rica</v>
          </cell>
        </row>
        <row r="1693">
          <cell r="A1693" t="str">
            <v>Corporate</v>
          </cell>
          <cell r="B1693" t="str">
            <v>Country of buyer</v>
          </cell>
          <cell r="C1693" t="str">
            <v>Croatia</v>
          </cell>
        </row>
        <row r="1694">
          <cell r="A1694" t="str">
            <v>Corporate</v>
          </cell>
          <cell r="B1694" t="str">
            <v>Country of buyer</v>
          </cell>
          <cell r="C1694" t="str">
            <v>Iraq</v>
          </cell>
        </row>
        <row r="1695">
          <cell r="A1695" t="str">
            <v>Corporate</v>
          </cell>
          <cell r="B1695" t="str">
            <v>Country of buyer</v>
          </cell>
          <cell r="C1695" t="str">
            <v>Ireland</v>
          </cell>
        </row>
        <row r="1696">
          <cell r="A1696" t="str">
            <v>Corporate</v>
          </cell>
          <cell r="B1696" t="str">
            <v>Country of buyer</v>
          </cell>
          <cell r="C1696" t="str">
            <v>Isle of Man</v>
          </cell>
        </row>
        <row r="1697">
          <cell r="A1697" t="str">
            <v>Corporate</v>
          </cell>
          <cell r="B1697" t="str">
            <v>Country of buyer</v>
          </cell>
          <cell r="C1697" t="str">
            <v>Israel</v>
          </cell>
        </row>
        <row r="1698">
          <cell r="A1698" t="str">
            <v>Corporate</v>
          </cell>
          <cell r="B1698" t="str">
            <v>Country of buyer</v>
          </cell>
          <cell r="C1698" t="str">
            <v>Italy</v>
          </cell>
        </row>
        <row r="1699">
          <cell r="A1699" t="str">
            <v>Corporate</v>
          </cell>
          <cell r="B1699" t="str">
            <v>Country of buyer</v>
          </cell>
          <cell r="C1699" t="str">
            <v>Ivory Coast</v>
          </cell>
        </row>
        <row r="1700">
          <cell r="A1700" t="str">
            <v>Corporate</v>
          </cell>
          <cell r="B1700" t="str">
            <v>Country of buyer</v>
          </cell>
          <cell r="C1700" t="str">
            <v>Jamaica</v>
          </cell>
        </row>
        <row r="1701">
          <cell r="A1701" t="str">
            <v>Corporate</v>
          </cell>
          <cell r="B1701" t="str">
            <v>Country of buyer</v>
          </cell>
          <cell r="C1701" t="str">
            <v>Japan</v>
          </cell>
        </row>
        <row r="1702">
          <cell r="A1702" t="str">
            <v>Corporate</v>
          </cell>
          <cell r="B1702" t="str">
            <v>Country of buyer</v>
          </cell>
          <cell r="C1702" t="str">
            <v xml:space="preserve">Jersey </v>
          </cell>
        </row>
        <row r="1703">
          <cell r="A1703" t="str">
            <v>Corporate</v>
          </cell>
          <cell r="B1703" t="str">
            <v>Country of buyer</v>
          </cell>
          <cell r="C1703" t="str">
            <v>Jordan</v>
          </cell>
        </row>
        <row r="1704">
          <cell r="A1704" t="str">
            <v>Corporate</v>
          </cell>
          <cell r="B1704" t="str">
            <v>Country of buyer</v>
          </cell>
          <cell r="C1704" t="str">
            <v>Kazakhstan</v>
          </cell>
        </row>
        <row r="1705">
          <cell r="A1705" t="str">
            <v>Corporate</v>
          </cell>
          <cell r="B1705" t="str">
            <v>Country of buyer</v>
          </cell>
          <cell r="C1705" t="str">
            <v>Kenya</v>
          </cell>
        </row>
        <row r="1706">
          <cell r="A1706" t="str">
            <v>Corporate</v>
          </cell>
          <cell r="B1706" t="str">
            <v>Country of buyer</v>
          </cell>
          <cell r="C1706" t="str">
            <v>Kosovo</v>
          </cell>
        </row>
        <row r="1707">
          <cell r="A1707" t="str">
            <v>Corporate</v>
          </cell>
          <cell r="B1707" t="str">
            <v>Country of buyer</v>
          </cell>
          <cell r="C1707" t="str">
            <v>Kuwait</v>
          </cell>
        </row>
        <row r="1708">
          <cell r="A1708" t="str">
            <v>Corporate</v>
          </cell>
          <cell r="B1708" t="str">
            <v>Country of buyer</v>
          </cell>
          <cell r="C1708" t="str">
            <v>Kyrgyzstan</v>
          </cell>
        </row>
        <row r="1709">
          <cell r="A1709" t="str">
            <v>Corporate</v>
          </cell>
          <cell r="B1709" t="str">
            <v>Country of buyer</v>
          </cell>
          <cell r="C1709" t="str">
            <v>Lao PDR</v>
          </cell>
        </row>
        <row r="1710">
          <cell r="A1710" t="str">
            <v>Corporate</v>
          </cell>
          <cell r="B1710" t="str">
            <v>Country of buyer</v>
          </cell>
          <cell r="C1710" t="str">
            <v>Latvia</v>
          </cell>
        </row>
        <row r="1711">
          <cell r="A1711" t="str">
            <v>Corporate</v>
          </cell>
          <cell r="B1711" t="str">
            <v>Country of buyer</v>
          </cell>
          <cell r="C1711" t="str">
            <v>Lebanon</v>
          </cell>
        </row>
        <row r="1712">
          <cell r="A1712" t="str">
            <v>Corporate</v>
          </cell>
          <cell r="B1712" t="str">
            <v>Country of buyer</v>
          </cell>
          <cell r="C1712" t="str">
            <v>Lesotho</v>
          </cell>
        </row>
        <row r="1713">
          <cell r="A1713" t="str">
            <v>Corporate</v>
          </cell>
          <cell r="B1713" t="str">
            <v>Country of buyer</v>
          </cell>
          <cell r="C1713" t="str">
            <v>Liberia</v>
          </cell>
        </row>
        <row r="1714">
          <cell r="A1714" t="str">
            <v>Corporate</v>
          </cell>
          <cell r="B1714" t="str">
            <v>Country of buyer</v>
          </cell>
          <cell r="C1714" t="str">
            <v>Libya</v>
          </cell>
        </row>
        <row r="1715">
          <cell r="A1715" t="str">
            <v>Corporate</v>
          </cell>
          <cell r="B1715" t="str">
            <v>Country of buyer</v>
          </cell>
          <cell r="C1715" t="str">
            <v>Liechtenstein</v>
          </cell>
        </row>
        <row r="1716">
          <cell r="A1716" t="str">
            <v>Corporate</v>
          </cell>
          <cell r="B1716" t="str">
            <v>Country of buyer</v>
          </cell>
          <cell r="C1716" t="str">
            <v>Lithuania</v>
          </cell>
        </row>
        <row r="1717">
          <cell r="A1717" t="str">
            <v>Corporate</v>
          </cell>
          <cell r="B1717" t="str">
            <v>Country of buyer</v>
          </cell>
          <cell r="C1717" t="str">
            <v>Luxembourg</v>
          </cell>
        </row>
        <row r="1718">
          <cell r="A1718" t="str">
            <v>Corporate</v>
          </cell>
          <cell r="B1718" t="str">
            <v>Country of buyer</v>
          </cell>
          <cell r="C1718" t="str">
            <v>Macedonia</v>
          </cell>
        </row>
        <row r="1719">
          <cell r="A1719" t="str">
            <v>Corporate</v>
          </cell>
          <cell r="B1719" t="str">
            <v>Country of buyer</v>
          </cell>
          <cell r="C1719" t="str">
            <v>Majorca</v>
          </cell>
        </row>
        <row r="1720">
          <cell r="A1720" t="str">
            <v>Corporate</v>
          </cell>
          <cell r="B1720" t="str">
            <v>Country of buyer</v>
          </cell>
          <cell r="C1720" t="str">
            <v>Malawi</v>
          </cell>
        </row>
        <row r="1721">
          <cell r="A1721" t="str">
            <v>Corporate</v>
          </cell>
          <cell r="B1721" t="str">
            <v>Country of buyer</v>
          </cell>
          <cell r="C1721" t="str">
            <v>Malaysia</v>
          </cell>
        </row>
        <row r="1722">
          <cell r="A1722" t="str">
            <v>Corporate</v>
          </cell>
          <cell r="B1722" t="str">
            <v>Country of buyer</v>
          </cell>
          <cell r="C1722" t="str">
            <v>Mali</v>
          </cell>
        </row>
        <row r="1723">
          <cell r="A1723" t="str">
            <v>Corporate</v>
          </cell>
          <cell r="B1723" t="str">
            <v>Country of buyer</v>
          </cell>
          <cell r="C1723" t="str">
            <v>Malta</v>
          </cell>
        </row>
        <row r="1724">
          <cell r="A1724" t="str">
            <v>Corporate</v>
          </cell>
          <cell r="B1724" t="str">
            <v>Country of buyer</v>
          </cell>
          <cell r="C1724" t="str">
            <v>Marshall Islands</v>
          </cell>
        </row>
        <row r="1725">
          <cell r="A1725" t="str">
            <v>Corporate</v>
          </cell>
          <cell r="B1725" t="str">
            <v>Country of buyer</v>
          </cell>
          <cell r="C1725" t="str">
            <v>Mauritania</v>
          </cell>
        </row>
        <row r="1726">
          <cell r="A1726" t="str">
            <v>Corporate</v>
          </cell>
          <cell r="B1726" t="str">
            <v>Country of buyer</v>
          </cell>
          <cell r="C1726" t="str">
            <v>Mauritius</v>
          </cell>
        </row>
        <row r="1727">
          <cell r="A1727" t="str">
            <v>Corporate</v>
          </cell>
          <cell r="B1727" t="str">
            <v>Country of buyer</v>
          </cell>
          <cell r="C1727" t="str">
            <v>Mexico</v>
          </cell>
        </row>
        <row r="1728">
          <cell r="A1728" t="str">
            <v>Corporate</v>
          </cell>
          <cell r="B1728" t="str">
            <v>Country of buyer</v>
          </cell>
          <cell r="C1728" t="str">
            <v>Moldova</v>
          </cell>
        </row>
        <row r="1729">
          <cell r="A1729" t="str">
            <v>Corporate</v>
          </cell>
          <cell r="B1729" t="str">
            <v>Country of buyer</v>
          </cell>
          <cell r="C1729" t="str">
            <v>Monaco</v>
          </cell>
        </row>
        <row r="1730">
          <cell r="A1730" t="str">
            <v>Corporate</v>
          </cell>
          <cell r="B1730" t="str">
            <v>Country of buyer</v>
          </cell>
          <cell r="C1730" t="str">
            <v>Morocco</v>
          </cell>
        </row>
        <row r="1731">
          <cell r="A1731" t="str">
            <v>Corporate</v>
          </cell>
          <cell r="B1731" t="str">
            <v>Country of buyer</v>
          </cell>
          <cell r="C1731" t="str">
            <v>Mozambique</v>
          </cell>
        </row>
        <row r="1732">
          <cell r="A1732" t="str">
            <v>Corporate</v>
          </cell>
          <cell r="B1732" t="str">
            <v>Country of buyer</v>
          </cell>
          <cell r="C1732" t="str">
            <v>Namibia</v>
          </cell>
        </row>
        <row r="1733">
          <cell r="A1733" t="str">
            <v>Corporate</v>
          </cell>
          <cell r="B1733" t="str">
            <v>Country of buyer</v>
          </cell>
          <cell r="C1733" t="str">
            <v>Nepal</v>
          </cell>
        </row>
        <row r="1734">
          <cell r="A1734" t="str">
            <v>Corporate</v>
          </cell>
          <cell r="B1734" t="str">
            <v>Country of buyer</v>
          </cell>
          <cell r="C1734" t="str">
            <v>Netherlands</v>
          </cell>
        </row>
        <row r="1735">
          <cell r="A1735" t="str">
            <v>Corporate</v>
          </cell>
          <cell r="B1735" t="str">
            <v>Country of buyer</v>
          </cell>
          <cell r="C1735" t="str">
            <v>New Zealand</v>
          </cell>
        </row>
        <row r="1736">
          <cell r="A1736" t="str">
            <v>Corporate</v>
          </cell>
          <cell r="B1736" t="str">
            <v>Country of buyer</v>
          </cell>
          <cell r="C1736" t="str">
            <v>Nigeria</v>
          </cell>
        </row>
        <row r="1737">
          <cell r="A1737" t="str">
            <v>Corporate</v>
          </cell>
          <cell r="B1737" t="str">
            <v>Country of buyer</v>
          </cell>
          <cell r="C1737" t="str">
            <v>North Korea</v>
          </cell>
        </row>
        <row r="1738">
          <cell r="A1738" t="str">
            <v>Corporate</v>
          </cell>
          <cell r="B1738" t="str">
            <v>Country of buyer</v>
          </cell>
          <cell r="C1738" t="str">
            <v>Northern Cyprus TRNC</v>
          </cell>
        </row>
        <row r="1739">
          <cell r="A1739" t="str">
            <v>Corporate</v>
          </cell>
          <cell r="B1739" t="str">
            <v>Country of buyer</v>
          </cell>
          <cell r="C1739" t="str">
            <v>Northern Ireland</v>
          </cell>
        </row>
        <row r="1740">
          <cell r="A1740" t="str">
            <v>Corporate</v>
          </cell>
          <cell r="B1740" t="str">
            <v>Country of buyer</v>
          </cell>
          <cell r="C1740" t="str">
            <v>Norway</v>
          </cell>
        </row>
        <row r="1741">
          <cell r="A1741" t="str">
            <v>Corporate</v>
          </cell>
          <cell r="B1741" t="str">
            <v>Country of buyer</v>
          </cell>
          <cell r="C1741" t="str">
            <v>Not Known</v>
          </cell>
        </row>
        <row r="1742">
          <cell r="A1742" t="str">
            <v>Corporate</v>
          </cell>
          <cell r="B1742" t="str">
            <v>Country of buyer</v>
          </cell>
          <cell r="C1742" t="str">
            <v>Oman</v>
          </cell>
        </row>
        <row r="1743">
          <cell r="A1743" t="str">
            <v>Corporate</v>
          </cell>
          <cell r="B1743" t="str">
            <v>Country of buyer</v>
          </cell>
          <cell r="C1743" t="str">
            <v>Pakistan</v>
          </cell>
        </row>
        <row r="1744">
          <cell r="A1744" t="str">
            <v>Corporate</v>
          </cell>
          <cell r="B1744" t="str">
            <v>Country of buyer</v>
          </cell>
          <cell r="C1744" t="str">
            <v>Panama</v>
          </cell>
        </row>
        <row r="1745">
          <cell r="A1745" t="str">
            <v>Corporate</v>
          </cell>
          <cell r="B1745" t="str">
            <v>Country of buyer</v>
          </cell>
          <cell r="C1745" t="str">
            <v>Papua New Guinea</v>
          </cell>
        </row>
        <row r="1746">
          <cell r="A1746" t="str">
            <v>Corporate</v>
          </cell>
          <cell r="B1746" t="str">
            <v>Country of buyer</v>
          </cell>
          <cell r="C1746" t="str">
            <v>Paraguay</v>
          </cell>
        </row>
        <row r="1747">
          <cell r="A1747" t="str">
            <v>Corporate</v>
          </cell>
          <cell r="B1747" t="str">
            <v>Country of buyer</v>
          </cell>
          <cell r="C1747" t="str">
            <v>Peoples Rep of Yemen</v>
          </cell>
        </row>
        <row r="1748">
          <cell r="A1748" t="str">
            <v>Corporate</v>
          </cell>
          <cell r="B1748" t="str">
            <v>Country of buyer</v>
          </cell>
          <cell r="C1748" t="str">
            <v>Peoples' Republic of China</v>
          </cell>
        </row>
        <row r="1749">
          <cell r="A1749" t="str">
            <v>Corporate</v>
          </cell>
          <cell r="B1749" t="str">
            <v>Country of buyer</v>
          </cell>
          <cell r="C1749" t="str">
            <v>Peru</v>
          </cell>
        </row>
        <row r="1750">
          <cell r="A1750" t="str">
            <v>Corporate</v>
          </cell>
          <cell r="B1750" t="str">
            <v>Country of buyer</v>
          </cell>
          <cell r="C1750" t="str">
            <v>Philippines</v>
          </cell>
        </row>
        <row r="1751">
          <cell r="A1751" t="str">
            <v>Corporate</v>
          </cell>
          <cell r="B1751" t="str">
            <v>Country of buyer</v>
          </cell>
          <cell r="C1751" t="str">
            <v>Poland</v>
          </cell>
        </row>
        <row r="1752">
          <cell r="A1752" t="str">
            <v>Corporate</v>
          </cell>
          <cell r="B1752" t="str">
            <v>Country of buyer</v>
          </cell>
          <cell r="C1752" t="str">
            <v>Portugal</v>
          </cell>
        </row>
        <row r="1753">
          <cell r="A1753" t="str">
            <v>Corporate</v>
          </cell>
          <cell r="B1753" t="str">
            <v>Country of buyer</v>
          </cell>
          <cell r="C1753" t="str">
            <v>Puerto Rico</v>
          </cell>
        </row>
        <row r="1754">
          <cell r="A1754" t="str">
            <v>Corporate</v>
          </cell>
          <cell r="B1754" t="str">
            <v>Country of buyer</v>
          </cell>
          <cell r="C1754" t="str">
            <v>Qatar</v>
          </cell>
        </row>
        <row r="1755">
          <cell r="A1755" t="str">
            <v>Corporate</v>
          </cell>
          <cell r="B1755" t="str">
            <v>Country of buyer</v>
          </cell>
          <cell r="C1755" t="str">
            <v>Romania</v>
          </cell>
        </row>
        <row r="1756">
          <cell r="A1756" t="str">
            <v>Corporate</v>
          </cell>
          <cell r="B1756" t="str">
            <v>Country of buyer</v>
          </cell>
          <cell r="C1756" t="str">
            <v>Russia</v>
          </cell>
        </row>
        <row r="1757">
          <cell r="A1757" t="str">
            <v>Corporate</v>
          </cell>
          <cell r="B1757" t="str">
            <v>Country of buyer</v>
          </cell>
          <cell r="C1757" t="str">
            <v>Saudi Arabia</v>
          </cell>
        </row>
        <row r="1758">
          <cell r="A1758" t="str">
            <v>Corporate</v>
          </cell>
          <cell r="B1758" t="str">
            <v>Country of buyer</v>
          </cell>
          <cell r="C1758" t="str">
            <v>Scotland</v>
          </cell>
        </row>
        <row r="1759">
          <cell r="A1759" t="str">
            <v>Corporate</v>
          </cell>
          <cell r="B1759" t="str">
            <v>Country of buyer</v>
          </cell>
          <cell r="C1759" t="str">
            <v>Senegal</v>
          </cell>
        </row>
        <row r="1760">
          <cell r="A1760" t="str">
            <v>Corporate</v>
          </cell>
          <cell r="B1760" t="str">
            <v>Country of buyer</v>
          </cell>
          <cell r="C1760" t="str">
            <v>Serbia</v>
          </cell>
        </row>
        <row r="1761">
          <cell r="A1761" t="str">
            <v>Corporate</v>
          </cell>
          <cell r="B1761" t="str">
            <v>Country of buyer</v>
          </cell>
          <cell r="C1761" t="str">
            <v>Singapore</v>
          </cell>
        </row>
        <row r="1762">
          <cell r="A1762" t="str">
            <v>Corporate</v>
          </cell>
          <cell r="B1762" t="str">
            <v>Country of buyer</v>
          </cell>
          <cell r="C1762" t="str">
            <v>Slovakia</v>
          </cell>
        </row>
        <row r="1763">
          <cell r="A1763" t="str">
            <v>Corporate</v>
          </cell>
          <cell r="B1763" t="str">
            <v>Country of buyer</v>
          </cell>
          <cell r="C1763" t="str">
            <v>Slovenia</v>
          </cell>
        </row>
        <row r="1764">
          <cell r="A1764" t="str">
            <v>Corporate</v>
          </cell>
          <cell r="B1764" t="str">
            <v>Country of buyer</v>
          </cell>
          <cell r="C1764" t="str">
            <v>South Africa</v>
          </cell>
        </row>
        <row r="1765">
          <cell r="A1765" t="str">
            <v>Corporate</v>
          </cell>
          <cell r="B1765" t="str">
            <v>Country of buyer</v>
          </cell>
          <cell r="C1765" t="str">
            <v>South Korea</v>
          </cell>
        </row>
        <row r="1766">
          <cell r="A1766" t="str">
            <v>Corporate</v>
          </cell>
          <cell r="B1766" t="str">
            <v>Country of buyer</v>
          </cell>
          <cell r="C1766" t="str">
            <v>Spain</v>
          </cell>
        </row>
        <row r="1767">
          <cell r="A1767" t="str">
            <v>Corporate</v>
          </cell>
          <cell r="B1767" t="str">
            <v>Country of buyer</v>
          </cell>
          <cell r="C1767" t="str">
            <v>Sri Lanka</v>
          </cell>
        </row>
        <row r="1768">
          <cell r="A1768" t="str">
            <v>Corporate</v>
          </cell>
          <cell r="B1768" t="str">
            <v>Country of buyer</v>
          </cell>
          <cell r="C1768" t="str">
            <v>Sudan</v>
          </cell>
        </row>
        <row r="1769">
          <cell r="A1769" t="str">
            <v>Corporate</v>
          </cell>
          <cell r="B1769" t="str">
            <v>Country of buyer</v>
          </cell>
          <cell r="C1769" t="str">
            <v>Swaziland</v>
          </cell>
        </row>
        <row r="1770">
          <cell r="A1770" t="str">
            <v>Corporate</v>
          </cell>
          <cell r="B1770" t="str">
            <v>Country of buyer</v>
          </cell>
          <cell r="C1770" t="str">
            <v>Sweden</v>
          </cell>
        </row>
        <row r="1771">
          <cell r="A1771" t="str">
            <v>Corporate</v>
          </cell>
          <cell r="B1771" t="str">
            <v>Country of buyer</v>
          </cell>
          <cell r="C1771" t="str">
            <v>Switzerland</v>
          </cell>
        </row>
        <row r="1772">
          <cell r="A1772" t="str">
            <v>Corporate</v>
          </cell>
          <cell r="B1772" t="str">
            <v>Country of buyer</v>
          </cell>
          <cell r="C1772" t="str">
            <v>Syria</v>
          </cell>
        </row>
        <row r="1773">
          <cell r="A1773" t="str">
            <v>Corporate</v>
          </cell>
          <cell r="B1773" t="str">
            <v>Country of buyer</v>
          </cell>
          <cell r="C1773" t="str">
            <v>Taiwan</v>
          </cell>
        </row>
        <row r="1774">
          <cell r="A1774" t="str">
            <v>Corporate</v>
          </cell>
          <cell r="B1774" t="str">
            <v>Country of buyer</v>
          </cell>
          <cell r="C1774" t="str">
            <v>Tajikistan</v>
          </cell>
        </row>
        <row r="1775">
          <cell r="A1775" t="str">
            <v>Corporate</v>
          </cell>
          <cell r="B1775" t="str">
            <v>Country of buyer</v>
          </cell>
          <cell r="C1775" t="str">
            <v>Tanzania</v>
          </cell>
        </row>
        <row r="1776">
          <cell r="A1776" t="str">
            <v>Corporate</v>
          </cell>
          <cell r="B1776" t="str">
            <v>Country of buyer</v>
          </cell>
          <cell r="C1776" t="str">
            <v>Thailand</v>
          </cell>
        </row>
        <row r="1777">
          <cell r="A1777" t="str">
            <v>Corporate</v>
          </cell>
          <cell r="B1777" t="str">
            <v>Country of buyer</v>
          </cell>
          <cell r="C1777" t="str">
            <v>Togo</v>
          </cell>
        </row>
        <row r="1778">
          <cell r="A1778" t="str">
            <v>Corporate</v>
          </cell>
          <cell r="B1778" t="str">
            <v>Country of buyer</v>
          </cell>
          <cell r="C1778" t="str">
            <v>Tonga</v>
          </cell>
        </row>
        <row r="1779">
          <cell r="A1779" t="str">
            <v>Corporate</v>
          </cell>
          <cell r="B1779" t="str">
            <v>Country of buyer</v>
          </cell>
          <cell r="C1779" t="str">
            <v>Tunisia</v>
          </cell>
        </row>
        <row r="1780">
          <cell r="A1780" t="str">
            <v>Corporate</v>
          </cell>
          <cell r="B1780" t="str">
            <v>Country of buyer</v>
          </cell>
          <cell r="C1780" t="str">
            <v>Turkey</v>
          </cell>
        </row>
        <row r="1781">
          <cell r="A1781" t="str">
            <v>Corporate</v>
          </cell>
          <cell r="B1781" t="str">
            <v>Country of buyer</v>
          </cell>
          <cell r="C1781" t="str">
            <v>Turkmenistan</v>
          </cell>
        </row>
        <row r="1782">
          <cell r="A1782" t="str">
            <v>Corporate</v>
          </cell>
          <cell r="B1782" t="str">
            <v>Country of buyer</v>
          </cell>
          <cell r="C1782" t="str">
            <v>Uganda</v>
          </cell>
        </row>
        <row r="1783">
          <cell r="A1783" t="str">
            <v>Corporate</v>
          </cell>
          <cell r="B1783" t="str">
            <v>Country of buyer</v>
          </cell>
          <cell r="C1783" t="str">
            <v>Ukraine</v>
          </cell>
        </row>
        <row r="1784">
          <cell r="A1784" t="str">
            <v>Corporate</v>
          </cell>
          <cell r="B1784" t="str">
            <v>Country of buyer</v>
          </cell>
          <cell r="C1784" t="str">
            <v>United Arab Emirates</v>
          </cell>
        </row>
        <row r="1785">
          <cell r="A1785" t="str">
            <v>Corporate</v>
          </cell>
          <cell r="B1785" t="str">
            <v>Country of buyer</v>
          </cell>
          <cell r="C1785" t="str">
            <v>United States</v>
          </cell>
        </row>
        <row r="1786">
          <cell r="A1786" t="str">
            <v>Corporate</v>
          </cell>
          <cell r="B1786" t="str">
            <v>Country of buyer</v>
          </cell>
          <cell r="C1786" t="str">
            <v>Uruguay</v>
          </cell>
        </row>
        <row r="1787">
          <cell r="A1787" t="str">
            <v>Corporate</v>
          </cell>
          <cell r="B1787" t="str">
            <v>Country of buyer</v>
          </cell>
          <cell r="C1787" t="str">
            <v>Uzbekistan</v>
          </cell>
        </row>
        <row r="1788">
          <cell r="A1788" t="str">
            <v>Corporate</v>
          </cell>
          <cell r="B1788" t="str">
            <v>Country of buyer</v>
          </cell>
          <cell r="C1788" t="str">
            <v>Venezuela</v>
          </cell>
        </row>
        <row r="1789">
          <cell r="A1789" t="str">
            <v>Corporate</v>
          </cell>
          <cell r="B1789" t="str">
            <v>Country of buyer</v>
          </cell>
          <cell r="C1789" t="str">
            <v>Vietnam</v>
          </cell>
        </row>
        <row r="1790">
          <cell r="A1790" t="str">
            <v>Corporate</v>
          </cell>
          <cell r="B1790" t="str">
            <v>Country of buyer</v>
          </cell>
          <cell r="C1790" t="str">
            <v>Wales</v>
          </cell>
        </row>
        <row r="1791">
          <cell r="A1791" t="str">
            <v>Corporate</v>
          </cell>
          <cell r="B1791" t="str">
            <v>Country of buyer</v>
          </cell>
          <cell r="C1791" t="str">
            <v>Yemen</v>
          </cell>
        </row>
        <row r="1792">
          <cell r="A1792" t="str">
            <v>Corporate</v>
          </cell>
          <cell r="B1792" t="str">
            <v>Country of buyer</v>
          </cell>
          <cell r="C1792" t="str">
            <v>Zaire</v>
          </cell>
        </row>
        <row r="1793">
          <cell r="A1793" t="str">
            <v>Corporate</v>
          </cell>
          <cell r="B1793" t="str">
            <v>Country of buyer</v>
          </cell>
          <cell r="C1793" t="str">
            <v>Zambia</v>
          </cell>
        </row>
        <row r="1794">
          <cell r="A1794" t="str">
            <v>Corporate</v>
          </cell>
          <cell r="B1794" t="str">
            <v>Country of buyer</v>
          </cell>
          <cell r="C1794" t="str">
            <v>Zimbabwe</v>
          </cell>
        </row>
        <row r="1795">
          <cell r="A1795" t="str">
            <v>Corporate</v>
          </cell>
          <cell r="B1795" t="str">
            <v>Country of seller</v>
          </cell>
          <cell r="C1795" t="str">
            <v>Angola</v>
          </cell>
        </row>
        <row r="1796">
          <cell r="A1796" t="str">
            <v>Corporate</v>
          </cell>
          <cell r="B1796" t="str">
            <v>Country of seller</v>
          </cell>
          <cell r="C1796" t="str">
            <v>Algeria</v>
          </cell>
        </row>
        <row r="1797">
          <cell r="A1797" t="str">
            <v>Corporate</v>
          </cell>
          <cell r="B1797" t="str">
            <v>Country of seller</v>
          </cell>
          <cell r="C1797" t="str">
            <v>Albania</v>
          </cell>
        </row>
        <row r="1798">
          <cell r="A1798" t="str">
            <v>Corporate</v>
          </cell>
          <cell r="B1798" t="str">
            <v>Country of seller</v>
          </cell>
          <cell r="C1798" t="str">
            <v>Argentina</v>
          </cell>
        </row>
        <row r="1799">
          <cell r="A1799" t="str">
            <v>Corporate</v>
          </cell>
          <cell r="B1799" t="str">
            <v>Country of seller</v>
          </cell>
          <cell r="C1799" t="str">
            <v>Australia</v>
          </cell>
        </row>
        <row r="1800">
          <cell r="A1800" t="str">
            <v>Corporate</v>
          </cell>
          <cell r="B1800" t="str">
            <v>Country of seller</v>
          </cell>
          <cell r="C1800" t="str">
            <v>Austria</v>
          </cell>
        </row>
        <row r="1801">
          <cell r="A1801" t="str">
            <v>Corporate</v>
          </cell>
          <cell r="B1801" t="str">
            <v>Country of seller</v>
          </cell>
          <cell r="C1801" t="str">
            <v xml:space="preserve">Azerbaijan  </v>
          </cell>
        </row>
        <row r="1802">
          <cell r="A1802" t="str">
            <v>Corporate</v>
          </cell>
          <cell r="B1802" t="str">
            <v>Country of seller</v>
          </cell>
          <cell r="C1802" t="str">
            <v>Bangladesh</v>
          </cell>
        </row>
        <row r="1803">
          <cell r="A1803" t="str">
            <v>Corporate</v>
          </cell>
          <cell r="B1803" t="str">
            <v>Country of seller</v>
          </cell>
          <cell r="C1803" t="str">
            <v>Barbados</v>
          </cell>
        </row>
        <row r="1804">
          <cell r="A1804" t="str">
            <v>Corporate</v>
          </cell>
          <cell r="B1804" t="str">
            <v>Country of seller</v>
          </cell>
          <cell r="C1804" t="str">
            <v>Belgium</v>
          </cell>
        </row>
        <row r="1805">
          <cell r="A1805" t="str">
            <v>Corporate</v>
          </cell>
          <cell r="B1805" t="str">
            <v>Country of seller</v>
          </cell>
          <cell r="C1805" t="str">
            <v>Bermuda</v>
          </cell>
        </row>
        <row r="1806">
          <cell r="A1806" t="str">
            <v>Corporate</v>
          </cell>
          <cell r="B1806" t="str">
            <v>Country of seller</v>
          </cell>
          <cell r="C1806" t="str">
            <v>Botswana</v>
          </cell>
        </row>
        <row r="1807">
          <cell r="A1807" t="str">
            <v>Corporate</v>
          </cell>
          <cell r="B1807" t="str">
            <v>Country of seller</v>
          </cell>
          <cell r="C1807" t="str">
            <v>Bolivia</v>
          </cell>
        </row>
        <row r="1808">
          <cell r="A1808" t="str">
            <v>Corporate</v>
          </cell>
          <cell r="B1808" t="str">
            <v>Country of seller</v>
          </cell>
          <cell r="C1808" t="str">
            <v>Brazil</v>
          </cell>
        </row>
        <row r="1809">
          <cell r="A1809" t="str">
            <v>Corporate</v>
          </cell>
          <cell r="B1809" t="str">
            <v>Country of seller</v>
          </cell>
          <cell r="C1809" t="str">
            <v>Brunei</v>
          </cell>
        </row>
        <row r="1810">
          <cell r="A1810" t="str">
            <v>Corporate</v>
          </cell>
          <cell r="B1810" t="str">
            <v>Country of seller</v>
          </cell>
          <cell r="C1810" t="str">
            <v>Burma</v>
          </cell>
        </row>
        <row r="1811">
          <cell r="A1811" t="str">
            <v>Corporate</v>
          </cell>
          <cell r="B1811" t="str">
            <v>Country of seller</v>
          </cell>
          <cell r="C1811" t="str">
            <v xml:space="preserve">Cameroon  </v>
          </cell>
        </row>
        <row r="1812">
          <cell r="A1812" t="str">
            <v>Corporate</v>
          </cell>
          <cell r="B1812" t="str">
            <v>Country of seller</v>
          </cell>
          <cell r="C1812" t="str">
            <v>Canary Islands</v>
          </cell>
        </row>
        <row r="1813">
          <cell r="A1813" t="str">
            <v>Corporate</v>
          </cell>
          <cell r="B1813" t="str">
            <v>Country of seller</v>
          </cell>
          <cell r="C1813" t="str">
            <v>Cayman Islands</v>
          </cell>
        </row>
        <row r="1814">
          <cell r="A1814" t="str">
            <v>Corporate</v>
          </cell>
          <cell r="B1814" t="str">
            <v>Country of seller</v>
          </cell>
          <cell r="C1814" t="str">
            <v>China</v>
          </cell>
        </row>
        <row r="1815">
          <cell r="A1815" t="str">
            <v>Corporate</v>
          </cell>
          <cell r="B1815" t="str">
            <v>Country of seller</v>
          </cell>
          <cell r="C1815" t="str">
            <v>Colombia</v>
          </cell>
        </row>
        <row r="1816">
          <cell r="A1816" t="str">
            <v>Corporate</v>
          </cell>
          <cell r="B1816" t="str">
            <v>Country of seller</v>
          </cell>
          <cell r="C1816" t="str">
            <v xml:space="preserve">Côte d’Ivoire  </v>
          </cell>
        </row>
        <row r="1817">
          <cell r="A1817" t="str">
            <v>Corporate</v>
          </cell>
          <cell r="B1817" t="str">
            <v>Country of seller</v>
          </cell>
          <cell r="C1817" t="str">
            <v>Cuba</v>
          </cell>
        </row>
        <row r="1818">
          <cell r="A1818" t="str">
            <v>Corporate</v>
          </cell>
          <cell r="B1818" t="str">
            <v>Country of seller</v>
          </cell>
          <cell r="C1818" t="str">
            <v>Cyprus</v>
          </cell>
        </row>
        <row r="1819">
          <cell r="A1819" t="str">
            <v>Corporate</v>
          </cell>
          <cell r="B1819" t="str">
            <v>Country of seller</v>
          </cell>
          <cell r="C1819" t="str">
            <v>Czech Republic</v>
          </cell>
        </row>
        <row r="1820">
          <cell r="A1820" t="str">
            <v>Corporate</v>
          </cell>
          <cell r="B1820" t="str">
            <v>Country of seller</v>
          </cell>
          <cell r="C1820" t="str">
            <v>Denmark</v>
          </cell>
        </row>
        <row r="1821">
          <cell r="A1821" t="str">
            <v>Corporate</v>
          </cell>
          <cell r="B1821" t="str">
            <v>Country of seller</v>
          </cell>
          <cell r="C1821" t="str">
            <v>Dominican Republic</v>
          </cell>
        </row>
        <row r="1822">
          <cell r="A1822" t="str">
            <v>Corporate</v>
          </cell>
          <cell r="B1822" t="str">
            <v>Country of seller</v>
          </cell>
          <cell r="C1822" t="str">
            <v>Ecuador</v>
          </cell>
        </row>
        <row r="1823">
          <cell r="A1823" t="str">
            <v>Corporate</v>
          </cell>
          <cell r="B1823" t="str">
            <v>Country of seller</v>
          </cell>
          <cell r="C1823" t="str">
            <v>Egypt</v>
          </cell>
        </row>
        <row r="1824">
          <cell r="A1824" t="str">
            <v>Corporate</v>
          </cell>
          <cell r="B1824" t="str">
            <v>Country of seller</v>
          </cell>
          <cell r="C1824" t="str">
            <v>Estonia</v>
          </cell>
        </row>
        <row r="1825">
          <cell r="A1825" t="str">
            <v>Corporate</v>
          </cell>
          <cell r="B1825" t="str">
            <v>Country of seller</v>
          </cell>
          <cell r="C1825" t="str">
            <v>Falkland Islands</v>
          </cell>
        </row>
        <row r="1826">
          <cell r="A1826" t="str">
            <v>Corporate</v>
          </cell>
          <cell r="B1826" t="str">
            <v>Country of seller</v>
          </cell>
          <cell r="C1826" t="str">
            <v>Fed Rep Yugoslavia</v>
          </cell>
        </row>
        <row r="1827">
          <cell r="A1827" t="str">
            <v>Corporate</v>
          </cell>
          <cell r="B1827" t="str">
            <v>Country of seller</v>
          </cell>
          <cell r="C1827" t="str">
            <v>Finland</v>
          </cell>
        </row>
        <row r="1828">
          <cell r="A1828" t="str">
            <v>Corporate</v>
          </cell>
          <cell r="B1828" t="str">
            <v>Country of seller</v>
          </cell>
          <cell r="C1828" t="str">
            <v>Gambia</v>
          </cell>
        </row>
        <row r="1829">
          <cell r="A1829" t="str">
            <v>Corporate</v>
          </cell>
          <cell r="B1829" t="str">
            <v>Country of seller</v>
          </cell>
          <cell r="C1829" t="str">
            <v>Georgia</v>
          </cell>
        </row>
        <row r="1830">
          <cell r="A1830" t="str">
            <v>Corporate</v>
          </cell>
          <cell r="B1830" t="str">
            <v>Country of seller</v>
          </cell>
          <cell r="C1830" t="str">
            <v>Ghana</v>
          </cell>
        </row>
        <row r="1831">
          <cell r="A1831" t="str">
            <v>Corporate</v>
          </cell>
          <cell r="B1831" t="str">
            <v>Country of seller</v>
          </cell>
          <cell r="C1831" t="str">
            <v>Greece</v>
          </cell>
        </row>
        <row r="1832">
          <cell r="A1832" t="str">
            <v>Corporate</v>
          </cell>
          <cell r="B1832" t="str">
            <v>Country of seller</v>
          </cell>
          <cell r="C1832" t="str">
            <v>Guatemala</v>
          </cell>
        </row>
        <row r="1833">
          <cell r="A1833" t="str">
            <v>Corporate</v>
          </cell>
          <cell r="B1833" t="str">
            <v>Country of seller</v>
          </cell>
          <cell r="C1833" t="str">
            <v xml:space="preserve">Guinea Bissau  </v>
          </cell>
        </row>
        <row r="1834">
          <cell r="A1834" t="str">
            <v>Corporate</v>
          </cell>
          <cell r="B1834" t="str">
            <v>Country of seller</v>
          </cell>
          <cell r="C1834" t="str">
            <v>Honduras</v>
          </cell>
        </row>
        <row r="1835">
          <cell r="A1835" t="str">
            <v>Corporate</v>
          </cell>
          <cell r="B1835" t="str">
            <v>Country of seller</v>
          </cell>
          <cell r="C1835" t="str">
            <v>El Salvador</v>
          </cell>
        </row>
        <row r="1836">
          <cell r="A1836" t="str">
            <v>Corporate</v>
          </cell>
          <cell r="B1836" t="str">
            <v>Country of seller</v>
          </cell>
          <cell r="C1836" t="str">
            <v>England</v>
          </cell>
        </row>
        <row r="1837">
          <cell r="A1837" t="str">
            <v>Corporate</v>
          </cell>
          <cell r="B1837" t="str">
            <v>Country of seller</v>
          </cell>
          <cell r="C1837" t="str">
            <v>Eritrea</v>
          </cell>
        </row>
        <row r="1838">
          <cell r="A1838" t="str">
            <v>Corporate</v>
          </cell>
          <cell r="B1838" t="str">
            <v>Country of seller</v>
          </cell>
          <cell r="C1838" t="str">
            <v>Ethiopia</v>
          </cell>
        </row>
        <row r="1839">
          <cell r="A1839" t="str">
            <v>Corporate</v>
          </cell>
          <cell r="B1839" t="str">
            <v>Country of seller</v>
          </cell>
          <cell r="C1839" t="str">
            <v>Faroes</v>
          </cell>
        </row>
        <row r="1840">
          <cell r="A1840" t="str">
            <v>Corporate</v>
          </cell>
          <cell r="B1840" t="str">
            <v>Country of seller</v>
          </cell>
          <cell r="C1840" t="str">
            <v>Fiji</v>
          </cell>
        </row>
        <row r="1841">
          <cell r="A1841" t="str">
            <v>Corporate</v>
          </cell>
          <cell r="B1841" t="str">
            <v>Country of seller</v>
          </cell>
          <cell r="C1841" t="str">
            <v>France</v>
          </cell>
        </row>
        <row r="1842">
          <cell r="A1842" t="str">
            <v>Corporate</v>
          </cell>
          <cell r="B1842" t="str">
            <v>Country of seller</v>
          </cell>
          <cell r="C1842" t="str">
            <v>Gaza Strip</v>
          </cell>
        </row>
        <row r="1843">
          <cell r="A1843" t="str">
            <v>Corporate</v>
          </cell>
          <cell r="B1843" t="str">
            <v>Country of seller</v>
          </cell>
          <cell r="C1843" t="str">
            <v>Germany</v>
          </cell>
        </row>
        <row r="1844">
          <cell r="A1844" t="str">
            <v>Corporate</v>
          </cell>
          <cell r="B1844" t="str">
            <v>Country of seller</v>
          </cell>
          <cell r="C1844" t="str">
            <v>Gibraltar</v>
          </cell>
        </row>
        <row r="1845">
          <cell r="A1845" t="str">
            <v>Corporate</v>
          </cell>
          <cell r="B1845" t="str">
            <v>Country of seller</v>
          </cell>
          <cell r="C1845" t="str">
            <v>Guam</v>
          </cell>
        </row>
        <row r="1846">
          <cell r="A1846" t="str">
            <v>Corporate</v>
          </cell>
          <cell r="B1846" t="str">
            <v>Country of seller</v>
          </cell>
          <cell r="C1846" t="str">
            <v xml:space="preserve">Guernsey </v>
          </cell>
        </row>
        <row r="1847">
          <cell r="A1847" t="str">
            <v>Corporate</v>
          </cell>
          <cell r="B1847" t="str">
            <v>Country of seller</v>
          </cell>
          <cell r="C1847" t="str">
            <v>Holland</v>
          </cell>
        </row>
        <row r="1848">
          <cell r="A1848" t="str">
            <v>Corporate</v>
          </cell>
          <cell r="B1848" t="str">
            <v>Country of seller</v>
          </cell>
          <cell r="C1848" t="str">
            <v>Hong Kong</v>
          </cell>
        </row>
        <row r="1849">
          <cell r="A1849" t="str">
            <v>Corporate</v>
          </cell>
          <cell r="B1849" t="str">
            <v>Country of seller</v>
          </cell>
          <cell r="C1849" t="str">
            <v>Hungary</v>
          </cell>
        </row>
        <row r="1850">
          <cell r="A1850" t="str">
            <v>Corporate</v>
          </cell>
          <cell r="B1850" t="str">
            <v>Country of seller</v>
          </cell>
          <cell r="C1850" t="str">
            <v>Iceland</v>
          </cell>
        </row>
        <row r="1851">
          <cell r="A1851" t="str">
            <v>Corporate</v>
          </cell>
          <cell r="B1851" t="str">
            <v>Country of seller</v>
          </cell>
          <cell r="C1851" t="str">
            <v>India</v>
          </cell>
        </row>
        <row r="1852">
          <cell r="A1852" t="str">
            <v>Corporate</v>
          </cell>
          <cell r="B1852" t="str">
            <v>Country of seller</v>
          </cell>
          <cell r="C1852" t="str">
            <v>Indonesia</v>
          </cell>
        </row>
        <row r="1853">
          <cell r="A1853" t="str">
            <v>Corporate</v>
          </cell>
          <cell r="B1853" t="str">
            <v>Country of seller</v>
          </cell>
          <cell r="C1853" t="str">
            <v>Iran</v>
          </cell>
        </row>
        <row r="1854">
          <cell r="A1854" t="str">
            <v>Corporate</v>
          </cell>
          <cell r="B1854" t="str">
            <v>Country of seller</v>
          </cell>
          <cell r="C1854" t="str">
            <v>Angola</v>
          </cell>
        </row>
        <row r="1855">
          <cell r="A1855" t="str">
            <v>Corporate</v>
          </cell>
          <cell r="B1855" t="str">
            <v>Country of seller</v>
          </cell>
          <cell r="C1855" t="str">
            <v>Belize</v>
          </cell>
        </row>
        <row r="1856">
          <cell r="A1856" t="str">
            <v>Corporate</v>
          </cell>
          <cell r="B1856" t="str">
            <v>Country of seller</v>
          </cell>
          <cell r="C1856" t="str">
            <v>Bhutan</v>
          </cell>
        </row>
        <row r="1857">
          <cell r="A1857" t="str">
            <v>Corporate</v>
          </cell>
          <cell r="B1857" t="str">
            <v>Country of seller</v>
          </cell>
          <cell r="C1857" t="str">
            <v>Bosnia &amp; Herzegovina</v>
          </cell>
        </row>
        <row r="1858">
          <cell r="A1858" t="str">
            <v>Corporate</v>
          </cell>
          <cell r="B1858" t="str">
            <v>Country of seller</v>
          </cell>
          <cell r="C1858" t="str">
            <v>Bulgaria</v>
          </cell>
        </row>
        <row r="1859">
          <cell r="A1859" t="str">
            <v>Corporate</v>
          </cell>
          <cell r="B1859" t="str">
            <v>Country of seller</v>
          </cell>
          <cell r="C1859" t="str">
            <v>Cambodia</v>
          </cell>
        </row>
        <row r="1860">
          <cell r="A1860" t="str">
            <v>Corporate</v>
          </cell>
          <cell r="B1860" t="str">
            <v>Country of seller</v>
          </cell>
          <cell r="C1860" t="str">
            <v>Canada</v>
          </cell>
        </row>
        <row r="1861">
          <cell r="A1861" t="str">
            <v>Corporate</v>
          </cell>
          <cell r="B1861" t="str">
            <v>Country of seller</v>
          </cell>
          <cell r="C1861" t="str">
            <v>Chile</v>
          </cell>
        </row>
        <row r="1862">
          <cell r="A1862" t="str">
            <v>Corporate</v>
          </cell>
          <cell r="B1862" t="str">
            <v>Country of seller</v>
          </cell>
          <cell r="C1862" t="str">
            <v>Costa Rica</v>
          </cell>
        </row>
        <row r="1863">
          <cell r="A1863" t="str">
            <v>Corporate</v>
          </cell>
          <cell r="B1863" t="str">
            <v>Country of seller</v>
          </cell>
          <cell r="C1863" t="str">
            <v>Croatia</v>
          </cell>
        </row>
        <row r="1864">
          <cell r="A1864" t="str">
            <v>Corporate</v>
          </cell>
          <cell r="B1864" t="str">
            <v>Country of seller</v>
          </cell>
          <cell r="C1864" t="str">
            <v>Iraq</v>
          </cell>
        </row>
        <row r="1865">
          <cell r="A1865" t="str">
            <v>Corporate</v>
          </cell>
          <cell r="B1865" t="str">
            <v>Country of seller</v>
          </cell>
          <cell r="C1865" t="str">
            <v>Ireland</v>
          </cell>
        </row>
        <row r="1866">
          <cell r="A1866" t="str">
            <v>Corporate</v>
          </cell>
          <cell r="B1866" t="str">
            <v>Country of seller</v>
          </cell>
          <cell r="C1866" t="str">
            <v>Isle of Man</v>
          </cell>
        </row>
        <row r="1867">
          <cell r="A1867" t="str">
            <v>Corporate</v>
          </cell>
          <cell r="B1867" t="str">
            <v>Country of seller</v>
          </cell>
          <cell r="C1867" t="str">
            <v>Israel</v>
          </cell>
        </row>
        <row r="1868">
          <cell r="A1868" t="str">
            <v>Corporate</v>
          </cell>
          <cell r="B1868" t="str">
            <v>Country of seller</v>
          </cell>
          <cell r="C1868" t="str">
            <v>Italy</v>
          </cell>
        </row>
        <row r="1869">
          <cell r="A1869" t="str">
            <v>Corporate</v>
          </cell>
          <cell r="B1869" t="str">
            <v>Country of seller</v>
          </cell>
          <cell r="C1869" t="str">
            <v>Ivory Coast</v>
          </cell>
        </row>
        <row r="1870">
          <cell r="A1870" t="str">
            <v>Corporate</v>
          </cell>
          <cell r="B1870" t="str">
            <v>Country of seller</v>
          </cell>
          <cell r="C1870" t="str">
            <v>Jamaica</v>
          </cell>
        </row>
        <row r="1871">
          <cell r="A1871" t="str">
            <v>Corporate</v>
          </cell>
          <cell r="B1871" t="str">
            <v>Country of seller</v>
          </cell>
          <cell r="C1871" t="str">
            <v>Japan</v>
          </cell>
        </row>
        <row r="1872">
          <cell r="A1872" t="str">
            <v>Corporate</v>
          </cell>
          <cell r="B1872" t="str">
            <v>Country of seller</v>
          </cell>
          <cell r="C1872" t="str">
            <v xml:space="preserve">Jersey </v>
          </cell>
        </row>
        <row r="1873">
          <cell r="A1873" t="str">
            <v>Corporate</v>
          </cell>
          <cell r="B1873" t="str">
            <v>Country of seller</v>
          </cell>
          <cell r="C1873" t="str">
            <v>Jordan</v>
          </cell>
        </row>
        <row r="1874">
          <cell r="A1874" t="str">
            <v>Corporate</v>
          </cell>
          <cell r="B1874" t="str">
            <v>Country of seller</v>
          </cell>
          <cell r="C1874" t="str">
            <v>Kazakhstan</v>
          </cell>
        </row>
        <row r="1875">
          <cell r="A1875" t="str">
            <v>Corporate</v>
          </cell>
          <cell r="B1875" t="str">
            <v>Country of seller</v>
          </cell>
          <cell r="C1875" t="str">
            <v>Kenya</v>
          </cell>
        </row>
        <row r="1876">
          <cell r="A1876" t="str">
            <v>Corporate</v>
          </cell>
          <cell r="B1876" t="str">
            <v>Country of seller</v>
          </cell>
          <cell r="C1876" t="str">
            <v>Kosovo</v>
          </cell>
        </row>
        <row r="1877">
          <cell r="A1877" t="str">
            <v>Corporate</v>
          </cell>
          <cell r="B1877" t="str">
            <v>Country of seller</v>
          </cell>
          <cell r="C1877" t="str">
            <v>Kuwait</v>
          </cell>
        </row>
        <row r="1878">
          <cell r="A1878" t="str">
            <v>Corporate</v>
          </cell>
          <cell r="B1878" t="str">
            <v>Country of seller</v>
          </cell>
          <cell r="C1878" t="str">
            <v>Kyrgyzstan</v>
          </cell>
        </row>
        <row r="1879">
          <cell r="A1879" t="str">
            <v>Corporate</v>
          </cell>
          <cell r="B1879" t="str">
            <v>Country of seller</v>
          </cell>
          <cell r="C1879" t="str">
            <v>Lao PDR</v>
          </cell>
        </row>
        <row r="1880">
          <cell r="A1880" t="str">
            <v>Corporate</v>
          </cell>
          <cell r="B1880" t="str">
            <v>Country of seller</v>
          </cell>
          <cell r="C1880" t="str">
            <v>Latvia</v>
          </cell>
        </row>
        <row r="1881">
          <cell r="A1881" t="str">
            <v>Corporate</v>
          </cell>
          <cell r="B1881" t="str">
            <v>Country of seller</v>
          </cell>
          <cell r="C1881" t="str">
            <v>Lebanon</v>
          </cell>
        </row>
        <row r="1882">
          <cell r="A1882" t="str">
            <v>Corporate</v>
          </cell>
          <cell r="B1882" t="str">
            <v>Country of seller</v>
          </cell>
          <cell r="C1882" t="str">
            <v>Lesotho</v>
          </cell>
        </row>
        <row r="1883">
          <cell r="A1883" t="str">
            <v>Corporate</v>
          </cell>
          <cell r="B1883" t="str">
            <v>Country of seller</v>
          </cell>
          <cell r="C1883" t="str">
            <v>Liberia</v>
          </cell>
        </row>
        <row r="1884">
          <cell r="A1884" t="str">
            <v>Corporate</v>
          </cell>
          <cell r="B1884" t="str">
            <v>Country of seller</v>
          </cell>
          <cell r="C1884" t="str">
            <v>Libya</v>
          </cell>
        </row>
        <row r="1885">
          <cell r="A1885" t="str">
            <v>Corporate</v>
          </cell>
          <cell r="B1885" t="str">
            <v>Country of seller</v>
          </cell>
          <cell r="C1885" t="str">
            <v>Liechtenstein</v>
          </cell>
        </row>
        <row r="1886">
          <cell r="A1886" t="str">
            <v>Corporate</v>
          </cell>
          <cell r="B1886" t="str">
            <v>Country of seller</v>
          </cell>
          <cell r="C1886" t="str">
            <v>Lithuania</v>
          </cell>
        </row>
        <row r="1887">
          <cell r="A1887" t="str">
            <v>Corporate</v>
          </cell>
          <cell r="B1887" t="str">
            <v>Country of seller</v>
          </cell>
          <cell r="C1887" t="str">
            <v>Luxembourg</v>
          </cell>
        </row>
        <row r="1888">
          <cell r="A1888" t="str">
            <v>Corporate</v>
          </cell>
          <cell r="B1888" t="str">
            <v>Country of seller</v>
          </cell>
          <cell r="C1888" t="str">
            <v>Macedonia</v>
          </cell>
        </row>
        <row r="1889">
          <cell r="A1889" t="str">
            <v>Corporate</v>
          </cell>
          <cell r="B1889" t="str">
            <v>Country of seller</v>
          </cell>
          <cell r="C1889" t="str">
            <v>Majorca</v>
          </cell>
        </row>
        <row r="1890">
          <cell r="A1890" t="str">
            <v>Corporate</v>
          </cell>
          <cell r="B1890" t="str">
            <v>Country of seller</v>
          </cell>
          <cell r="C1890" t="str">
            <v>Malawi</v>
          </cell>
        </row>
        <row r="1891">
          <cell r="A1891" t="str">
            <v>Corporate</v>
          </cell>
          <cell r="B1891" t="str">
            <v>Country of seller</v>
          </cell>
          <cell r="C1891" t="str">
            <v>Malaysia</v>
          </cell>
        </row>
        <row r="1892">
          <cell r="A1892" t="str">
            <v>Corporate</v>
          </cell>
          <cell r="B1892" t="str">
            <v>Country of seller</v>
          </cell>
          <cell r="C1892" t="str">
            <v>Mali</v>
          </cell>
        </row>
        <row r="1893">
          <cell r="A1893" t="str">
            <v>Corporate</v>
          </cell>
          <cell r="B1893" t="str">
            <v>Country of seller</v>
          </cell>
          <cell r="C1893" t="str">
            <v>Malta</v>
          </cell>
        </row>
        <row r="1894">
          <cell r="A1894" t="str">
            <v>Corporate</v>
          </cell>
          <cell r="B1894" t="str">
            <v>Country of seller</v>
          </cell>
          <cell r="C1894" t="str">
            <v>Marshall Islands</v>
          </cell>
        </row>
        <row r="1895">
          <cell r="A1895" t="str">
            <v>Corporate</v>
          </cell>
          <cell r="B1895" t="str">
            <v>Country of seller</v>
          </cell>
          <cell r="C1895" t="str">
            <v>Mauritania</v>
          </cell>
        </row>
        <row r="1896">
          <cell r="A1896" t="str">
            <v>Corporate</v>
          </cell>
          <cell r="B1896" t="str">
            <v>Country of seller</v>
          </cell>
          <cell r="C1896" t="str">
            <v>Mauritius</v>
          </cell>
        </row>
        <row r="1897">
          <cell r="A1897" t="str">
            <v>Corporate</v>
          </cell>
          <cell r="B1897" t="str">
            <v>Country of seller</v>
          </cell>
          <cell r="C1897" t="str">
            <v>Mexico</v>
          </cell>
        </row>
        <row r="1898">
          <cell r="A1898" t="str">
            <v>Corporate</v>
          </cell>
          <cell r="B1898" t="str">
            <v>Country of seller</v>
          </cell>
          <cell r="C1898" t="str">
            <v>Moldova</v>
          </cell>
        </row>
        <row r="1899">
          <cell r="A1899" t="str">
            <v>Corporate</v>
          </cell>
          <cell r="B1899" t="str">
            <v>Country of seller</v>
          </cell>
          <cell r="C1899" t="str">
            <v>Monaco</v>
          </cell>
        </row>
        <row r="1900">
          <cell r="A1900" t="str">
            <v>Corporate</v>
          </cell>
          <cell r="B1900" t="str">
            <v>Country of seller</v>
          </cell>
          <cell r="C1900" t="str">
            <v>Morocco</v>
          </cell>
        </row>
        <row r="1901">
          <cell r="A1901" t="str">
            <v>Corporate</v>
          </cell>
          <cell r="B1901" t="str">
            <v>Country of seller</v>
          </cell>
          <cell r="C1901" t="str">
            <v>Mozambique</v>
          </cell>
        </row>
        <row r="1902">
          <cell r="A1902" t="str">
            <v>Corporate</v>
          </cell>
          <cell r="B1902" t="str">
            <v>Country of seller</v>
          </cell>
          <cell r="C1902" t="str">
            <v>Namibia</v>
          </cell>
        </row>
        <row r="1903">
          <cell r="A1903" t="str">
            <v>Corporate</v>
          </cell>
          <cell r="B1903" t="str">
            <v>Country of seller</v>
          </cell>
          <cell r="C1903" t="str">
            <v>Nepal</v>
          </cell>
        </row>
        <row r="1904">
          <cell r="A1904" t="str">
            <v>Corporate</v>
          </cell>
          <cell r="B1904" t="str">
            <v>Country of seller</v>
          </cell>
          <cell r="C1904" t="str">
            <v>Netherlands</v>
          </cell>
        </row>
        <row r="1905">
          <cell r="A1905" t="str">
            <v>Corporate</v>
          </cell>
          <cell r="B1905" t="str">
            <v>Country of seller</v>
          </cell>
          <cell r="C1905" t="str">
            <v>New Zealand</v>
          </cell>
        </row>
        <row r="1906">
          <cell r="A1906" t="str">
            <v>Corporate</v>
          </cell>
          <cell r="B1906" t="str">
            <v>Country of seller</v>
          </cell>
          <cell r="C1906" t="str">
            <v>Nigeria</v>
          </cell>
        </row>
        <row r="1907">
          <cell r="A1907" t="str">
            <v>Corporate</v>
          </cell>
          <cell r="B1907" t="str">
            <v>Country of seller</v>
          </cell>
          <cell r="C1907" t="str">
            <v>North Korea</v>
          </cell>
        </row>
        <row r="1908">
          <cell r="A1908" t="str">
            <v>Corporate</v>
          </cell>
          <cell r="B1908" t="str">
            <v>Country of seller</v>
          </cell>
          <cell r="C1908" t="str">
            <v>Northern Cyprus TRNC</v>
          </cell>
        </row>
        <row r="1909">
          <cell r="A1909" t="str">
            <v>Corporate</v>
          </cell>
          <cell r="B1909" t="str">
            <v>Country of seller</v>
          </cell>
          <cell r="C1909" t="str">
            <v>Northern Ireland</v>
          </cell>
        </row>
        <row r="1910">
          <cell r="A1910" t="str">
            <v>Corporate</v>
          </cell>
          <cell r="B1910" t="str">
            <v>Country of seller</v>
          </cell>
          <cell r="C1910" t="str">
            <v>Norway</v>
          </cell>
        </row>
        <row r="1911">
          <cell r="A1911" t="str">
            <v>Corporate</v>
          </cell>
          <cell r="B1911" t="str">
            <v>Country of seller</v>
          </cell>
          <cell r="C1911" t="str">
            <v>Not Known</v>
          </cell>
        </row>
        <row r="1912">
          <cell r="A1912" t="str">
            <v>Corporate</v>
          </cell>
          <cell r="B1912" t="str">
            <v>Country of seller</v>
          </cell>
          <cell r="C1912" t="str">
            <v>Oman</v>
          </cell>
        </row>
        <row r="1913">
          <cell r="A1913" t="str">
            <v>Corporate</v>
          </cell>
          <cell r="B1913" t="str">
            <v>Country of seller</v>
          </cell>
          <cell r="C1913" t="str">
            <v>Pakistan</v>
          </cell>
        </row>
        <row r="1914">
          <cell r="A1914" t="str">
            <v>Corporate</v>
          </cell>
          <cell r="B1914" t="str">
            <v>Country of seller</v>
          </cell>
          <cell r="C1914" t="str">
            <v>Panama</v>
          </cell>
        </row>
        <row r="1915">
          <cell r="A1915" t="str">
            <v>Corporate</v>
          </cell>
          <cell r="B1915" t="str">
            <v>Country of seller</v>
          </cell>
          <cell r="C1915" t="str">
            <v>Papua New Guinea</v>
          </cell>
        </row>
        <row r="1916">
          <cell r="A1916" t="str">
            <v>Corporate</v>
          </cell>
          <cell r="B1916" t="str">
            <v>Country of seller</v>
          </cell>
          <cell r="C1916" t="str">
            <v>Paraguay</v>
          </cell>
        </row>
        <row r="1917">
          <cell r="A1917" t="str">
            <v>Corporate</v>
          </cell>
          <cell r="B1917" t="str">
            <v>Country of seller</v>
          </cell>
          <cell r="C1917" t="str">
            <v>Peoples Rep of Yemen</v>
          </cell>
        </row>
        <row r="1918">
          <cell r="A1918" t="str">
            <v>Corporate</v>
          </cell>
          <cell r="B1918" t="str">
            <v>Country of seller</v>
          </cell>
          <cell r="C1918" t="str">
            <v>Peoples' Republic of China</v>
          </cell>
        </row>
        <row r="1919">
          <cell r="A1919" t="str">
            <v>Corporate</v>
          </cell>
          <cell r="B1919" t="str">
            <v>Country of seller</v>
          </cell>
          <cell r="C1919" t="str">
            <v>Peru</v>
          </cell>
        </row>
        <row r="1920">
          <cell r="A1920" t="str">
            <v>Corporate</v>
          </cell>
          <cell r="B1920" t="str">
            <v>Country of seller</v>
          </cell>
          <cell r="C1920" t="str">
            <v>Philippines</v>
          </cell>
        </row>
        <row r="1921">
          <cell r="A1921" t="str">
            <v>Corporate</v>
          </cell>
          <cell r="B1921" t="str">
            <v>Country of seller</v>
          </cell>
          <cell r="C1921" t="str">
            <v>Poland</v>
          </cell>
        </row>
        <row r="1922">
          <cell r="A1922" t="str">
            <v>Corporate</v>
          </cell>
          <cell r="B1922" t="str">
            <v>Country of seller</v>
          </cell>
          <cell r="C1922" t="str">
            <v>Portugal</v>
          </cell>
        </row>
        <row r="1923">
          <cell r="A1923" t="str">
            <v>Corporate</v>
          </cell>
          <cell r="B1923" t="str">
            <v>Country of seller</v>
          </cell>
          <cell r="C1923" t="str">
            <v>Puerto Rico</v>
          </cell>
        </row>
        <row r="1924">
          <cell r="A1924" t="str">
            <v>Corporate</v>
          </cell>
          <cell r="B1924" t="str">
            <v>Country of seller</v>
          </cell>
          <cell r="C1924" t="str">
            <v>Qatar</v>
          </cell>
        </row>
        <row r="1925">
          <cell r="A1925" t="str">
            <v>Corporate</v>
          </cell>
          <cell r="B1925" t="str">
            <v>Country of seller</v>
          </cell>
          <cell r="C1925" t="str">
            <v>Romania</v>
          </cell>
        </row>
        <row r="1926">
          <cell r="A1926" t="str">
            <v>Corporate</v>
          </cell>
          <cell r="B1926" t="str">
            <v>Country of seller</v>
          </cell>
          <cell r="C1926" t="str">
            <v>Russia</v>
          </cell>
        </row>
        <row r="1927">
          <cell r="A1927" t="str">
            <v>Corporate</v>
          </cell>
          <cell r="B1927" t="str">
            <v>Country of seller</v>
          </cell>
          <cell r="C1927" t="str">
            <v>Saudi Arabia</v>
          </cell>
        </row>
        <row r="1928">
          <cell r="A1928" t="str">
            <v>Corporate</v>
          </cell>
          <cell r="B1928" t="str">
            <v>Country of seller</v>
          </cell>
          <cell r="C1928" t="str">
            <v>Scotland</v>
          </cell>
        </row>
        <row r="1929">
          <cell r="A1929" t="str">
            <v>Corporate</v>
          </cell>
          <cell r="B1929" t="str">
            <v>Country of seller</v>
          </cell>
          <cell r="C1929" t="str">
            <v>Senegal</v>
          </cell>
        </row>
        <row r="1930">
          <cell r="A1930" t="str">
            <v>Corporate</v>
          </cell>
          <cell r="B1930" t="str">
            <v>Country of seller</v>
          </cell>
          <cell r="C1930" t="str">
            <v>Serbia</v>
          </cell>
        </row>
        <row r="1931">
          <cell r="A1931" t="str">
            <v>Corporate</v>
          </cell>
          <cell r="B1931" t="str">
            <v>Country of seller</v>
          </cell>
          <cell r="C1931" t="str">
            <v>Singapore</v>
          </cell>
        </row>
        <row r="1932">
          <cell r="A1932" t="str">
            <v>Corporate</v>
          </cell>
          <cell r="B1932" t="str">
            <v>Country of seller</v>
          </cell>
          <cell r="C1932" t="str">
            <v>Slovakia</v>
          </cell>
        </row>
        <row r="1933">
          <cell r="A1933" t="str">
            <v>Corporate</v>
          </cell>
          <cell r="B1933" t="str">
            <v>Country of seller</v>
          </cell>
          <cell r="C1933" t="str">
            <v>Slovenia</v>
          </cell>
        </row>
        <row r="1934">
          <cell r="A1934" t="str">
            <v>Corporate</v>
          </cell>
          <cell r="B1934" t="str">
            <v>Country of seller</v>
          </cell>
          <cell r="C1934" t="str">
            <v>South Africa</v>
          </cell>
        </row>
        <row r="1935">
          <cell r="A1935" t="str">
            <v>Corporate</v>
          </cell>
          <cell r="B1935" t="str">
            <v>Country of seller</v>
          </cell>
          <cell r="C1935" t="str">
            <v>South Korea</v>
          </cell>
        </row>
        <row r="1936">
          <cell r="A1936" t="str">
            <v>Corporate</v>
          </cell>
          <cell r="B1936" t="str">
            <v>Country of seller</v>
          </cell>
          <cell r="C1936" t="str">
            <v>Spain</v>
          </cell>
        </row>
        <row r="1937">
          <cell r="A1937" t="str">
            <v>Corporate</v>
          </cell>
          <cell r="B1937" t="str">
            <v>Country of seller</v>
          </cell>
          <cell r="C1937" t="str">
            <v>Sri Lanka</v>
          </cell>
        </row>
        <row r="1938">
          <cell r="A1938" t="str">
            <v>Corporate</v>
          </cell>
          <cell r="B1938" t="str">
            <v>Country of seller</v>
          </cell>
          <cell r="C1938" t="str">
            <v>Sudan</v>
          </cell>
        </row>
        <row r="1939">
          <cell r="A1939" t="str">
            <v>Corporate</v>
          </cell>
          <cell r="B1939" t="str">
            <v>Country of seller</v>
          </cell>
          <cell r="C1939" t="str">
            <v>Swaziland</v>
          </cell>
        </row>
        <row r="1940">
          <cell r="A1940" t="str">
            <v>Corporate</v>
          </cell>
          <cell r="B1940" t="str">
            <v>Country of seller</v>
          </cell>
          <cell r="C1940" t="str">
            <v>Sweden</v>
          </cell>
        </row>
        <row r="1941">
          <cell r="A1941" t="str">
            <v>Corporate</v>
          </cell>
          <cell r="B1941" t="str">
            <v>Country of seller</v>
          </cell>
          <cell r="C1941" t="str">
            <v>Switzerland</v>
          </cell>
        </row>
        <row r="1942">
          <cell r="A1942" t="str">
            <v>Corporate</v>
          </cell>
          <cell r="B1942" t="str">
            <v>Country of seller</v>
          </cell>
          <cell r="C1942" t="str">
            <v>Syria</v>
          </cell>
        </row>
        <row r="1943">
          <cell r="A1943" t="str">
            <v>Corporate</v>
          </cell>
          <cell r="B1943" t="str">
            <v>Country of seller</v>
          </cell>
          <cell r="C1943" t="str">
            <v>Taiwan</v>
          </cell>
        </row>
        <row r="1944">
          <cell r="A1944" t="str">
            <v>Corporate</v>
          </cell>
          <cell r="B1944" t="str">
            <v>Country of seller</v>
          </cell>
          <cell r="C1944" t="str">
            <v>Tajikistan</v>
          </cell>
        </row>
        <row r="1945">
          <cell r="A1945" t="str">
            <v>Corporate</v>
          </cell>
          <cell r="B1945" t="str">
            <v>Country of seller</v>
          </cell>
          <cell r="C1945" t="str">
            <v>Tanzania</v>
          </cell>
        </row>
        <row r="1946">
          <cell r="A1946" t="str">
            <v>Corporate</v>
          </cell>
          <cell r="B1946" t="str">
            <v>Country of seller</v>
          </cell>
          <cell r="C1946" t="str">
            <v>Thailand</v>
          </cell>
        </row>
        <row r="1947">
          <cell r="A1947" t="str">
            <v>Corporate</v>
          </cell>
          <cell r="B1947" t="str">
            <v>Country of seller</v>
          </cell>
          <cell r="C1947" t="str">
            <v>Togo</v>
          </cell>
        </row>
        <row r="1948">
          <cell r="A1948" t="str">
            <v>Corporate</v>
          </cell>
          <cell r="B1948" t="str">
            <v>Country of seller</v>
          </cell>
          <cell r="C1948" t="str">
            <v>Tonga</v>
          </cell>
        </row>
        <row r="1949">
          <cell r="A1949" t="str">
            <v>Corporate</v>
          </cell>
          <cell r="B1949" t="str">
            <v>Country of seller</v>
          </cell>
          <cell r="C1949" t="str">
            <v>Tunisia</v>
          </cell>
        </row>
        <row r="1950">
          <cell r="A1950" t="str">
            <v>Corporate</v>
          </cell>
          <cell r="B1950" t="str">
            <v>Country of seller</v>
          </cell>
          <cell r="C1950" t="str">
            <v>Turkey</v>
          </cell>
        </row>
        <row r="1951">
          <cell r="A1951" t="str">
            <v>Corporate</v>
          </cell>
          <cell r="B1951" t="str">
            <v>Country of seller</v>
          </cell>
          <cell r="C1951" t="str">
            <v>Turkmenistan</v>
          </cell>
        </row>
        <row r="1952">
          <cell r="A1952" t="str">
            <v>Corporate</v>
          </cell>
          <cell r="B1952" t="str">
            <v>Country of seller</v>
          </cell>
          <cell r="C1952" t="str">
            <v>Uganda</v>
          </cell>
        </row>
        <row r="1953">
          <cell r="A1953" t="str">
            <v>Corporate</v>
          </cell>
          <cell r="B1953" t="str">
            <v>Country of seller</v>
          </cell>
          <cell r="C1953" t="str">
            <v>Ukraine</v>
          </cell>
        </row>
        <row r="1954">
          <cell r="A1954" t="str">
            <v>Corporate</v>
          </cell>
          <cell r="B1954" t="str">
            <v>Country of seller</v>
          </cell>
          <cell r="C1954" t="str">
            <v>United Arab Emirates</v>
          </cell>
        </row>
        <row r="1955">
          <cell r="A1955" t="str">
            <v>Corporate</v>
          </cell>
          <cell r="B1955" t="str">
            <v>Country of seller</v>
          </cell>
          <cell r="C1955" t="str">
            <v>United States</v>
          </cell>
        </row>
        <row r="1956">
          <cell r="A1956" t="str">
            <v>Corporate</v>
          </cell>
          <cell r="B1956" t="str">
            <v>Country of seller</v>
          </cell>
          <cell r="C1956" t="str">
            <v>Uruguay</v>
          </cell>
        </row>
        <row r="1957">
          <cell r="A1957" t="str">
            <v>Corporate</v>
          </cell>
          <cell r="B1957" t="str">
            <v>Country of seller</v>
          </cell>
          <cell r="C1957" t="str">
            <v>Uzbekistan</v>
          </cell>
        </row>
        <row r="1958">
          <cell r="A1958" t="str">
            <v>Corporate</v>
          </cell>
          <cell r="B1958" t="str">
            <v>Country of seller</v>
          </cell>
          <cell r="C1958" t="str">
            <v>Venezuela</v>
          </cell>
        </row>
        <row r="1959">
          <cell r="A1959" t="str">
            <v>Corporate</v>
          </cell>
          <cell r="B1959" t="str">
            <v>Country of seller</v>
          </cell>
          <cell r="C1959" t="str">
            <v>Vietnam</v>
          </cell>
        </row>
        <row r="1960">
          <cell r="A1960" t="str">
            <v>Corporate</v>
          </cell>
          <cell r="B1960" t="str">
            <v>Country of seller</v>
          </cell>
          <cell r="C1960" t="str">
            <v>Wales</v>
          </cell>
        </row>
        <row r="1961">
          <cell r="A1961" t="str">
            <v>Corporate</v>
          </cell>
          <cell r="B1961" t="str">
            <v>Country of seller</v>
          </cell>
          <cell r="C1961" t="str">
            <v>Yemen</v>
          </cell>
        </row>
        <row r="1962">
          <cell r="A1962" t="str">
            <v>Corporate</v>
          </cell>
          <cell r="B1962" t="str">
            <v>Country of seller</v>
          </cell>
          <cell r="C1962" t="str">
            <v>Zaire</v>
          </cell>
        </row>
        <row r="1963">
          <cell r="A1963" t="str">
            <v>Corporate</v>
          </cell>
          <cell r="B1963" t="str">
            <v>Country of seller</v>
          </cell>
          <cell r="C1963" t="str">
            <v>Zambia</v>
          </cell>
        </row>
        <row r="1964">
          <cell r="A1964" t="str">
            <v>Corporate</v>
          </cell>
          <cell r="B1964" t="str">
            <v>Country of seller</v>
          </cell>
          <cell r="C1964" t="str">
            <v>Zimbabwe</v>
          </cell>
        </row>
        <row r="1965">
          <cell r="A1965" t="str">
            <v>Corporate</v>
          </cell>
          <cell r="B1965" t="str">
            <v>Country of target</v>
          </cell>
          <cell r="C1965" t="str">
            <v>Angola</v>
          </cell>
        </row>
        <row r="1966">
          <cell r="A1966" t="str">
            <v>Corporate</v>
          </cell>
          <cell r="B1966" t="str">
            <v>Country of target</v>
          </cell>
          <cell r="C1966" t="str">
            <v>Algeria</v>
          </cell>
        </row>
        <row r="1967">
          <cell r="A1967" t="str">
            <v>Corporate</v>
          </cell>
          <cell r="B1967" t="str">
            <v>Country of target</v>
          </cell>
          <cell r="C1967" t="str">
            <v>Albania</v>
          </cell>
        </row>
        <row r="1968">
          <cell r="A1968" t="str">
            <v>Corporate</v>
          </cell>
          <cell r="B1968" t="str">
            <v>Country of target</v>
          </cell>
          <cell r="C1968" t="str">
            <v>Argentina</v>
          </cell>
        </row>
        <row r="1969">
          <cell r="A1969" t="str">
            <v>Corporate</v>
          </cell>
          <cell r="B1969" t="str">
            <v>Country of target</v>
          </cell>
          <cell r="C1969" t="str">
            <v>Australia</v>
          </cell>
        </row>
        <row r="1970">
          <cell r="A1970" t="str">
            <v>Corporate</v>
          </cell>
          <cell r="B1970" t="str">
            <v>Country of target</v>
          </cell>
          <cell r="C1970" t="str">
            <v>Austria</v>
          </cell>
        </row>
        <row r="1971">
          <cell r="A1971" t="str">
            <v>Corporate</v>
          </cell>
          <cell r="B1971" t="str">
            <v>Country of target</v>
          </cell>
          <cell r="C1971" t="str">
            <v xml:space="preserve">Azerbaijan  </v>
          </cell>
        </row>
        <row r="1972">
          <cell r="A1972" t="str">
            <v>Corporate</v>
          </cell>
          <cell r="B1972" t="str">
            <v>Country of target</v>
          </cell>
          <cell r="C1972" t="str">
            <v>Bangladesh</v>
          </cell>
        </row>
        <row r="1973">
          <cell r="A1973" t="str">
            <v>Corporate</v>
          </cell>
          <cell r="B1973" t="str">
            <v>Country of target</v>
          </cell>
          <cell r="C1973" t="str">
            <v>Barbados</v>
          </cell>
        </row>
        <row r="1974">
          <cell r="A1974" t="str">
            <v>Corporate</v>
          </cell>
          <cell r="B1974" t="str">
            <v>Country of target</v>
          </cell>
          <cell r="C1974" t="str">
            <v>Belgium</v>
          </cell>
        </row>
        <row r="1975">
          <cell r="A1975" t="str">
            <v>Corporate</v>
          </cell>
          <cell r="B1975" t="str">
            <v>Country of target</v>
          </cell>
          <cell r="C1975" t="str">
            <v>Bermuda</v>
          </cell>
        </row>
        <row r="1976">
          <cell r="A1976" t="str">
            <v>Corporate</v>
          </cell>
          <cell r="B1976" t="str">
            <v>Country of target</v>
          </cell>
          <cell r="C1976" t="str">
            <v>Botswana</v>
          </cell>
        </row>
        <row r="1977">
          <cell r="A1977" t="str">
            <v>Corporate</v>
          </cell>
          <cell r="B1977" t="str">
            <v>Country of target</v>
          </cell>
          <cell r="C1977" t="str">
            <v>Bolivia</v>
          </cell>
        </row>
        <row r="1978">
          <cell r="A1978" t="str">
            <v>Corporate</v>
          </cell>
          <cell r="B1978" t="str">
            <v>Country of target</v>
          </cell>
          <cell r="C1978" t="str">
            <v>Brazil</v>
          </cell>
        </row>
        <row r="1979">
          <cell r="A1979" t="str">
            <v>Corporate</v>
          </cell>
          <cell r="B1979" t="str">
            <v>Country of target</v>
          </cell>
          <cell r="C1979" t="str">
            <v>Brunei</v>
          </cell>
        </row>
        <row r="1980">
          <cell r="A1980" t="str">
            <v>Corporate</v>
          </cell>
          <cell r="B1980" t="str">
            <v>Country of target</v>
          </cell>
          <cell r="C1980" t="str">
            <v>Burma</v>
          </cell>
        </row>
        <row r="1981">
          <cell r="A1981" t="str">
            <v>Corporate</v>
          </cell>
          <cell r="B1981" t="str">
            <v>Country of target</v>
          </cell>
          <cell r="C1981" t="str">
            <v xml:space="preserve">Cameroon  </v>
          </cell>
        </row>
        <row r="1982">
          <cell r="A1982" t="str">
            <v>Corporate</v>
          </cell>
          <cell r="B1982" t="str">
            <v>Country of target</v>
          </cell>
          <cell r="C1982" t="str">
            <v>Canary Islands</v>
          </cell>
        </row>
        <row r="1983">
          <cell r="A1983" t="str">
            <v>Corporate</v>
          </cell>
          <cell r="B1983" t="str">
            <v>Country of target</v>
          </cell>
          <cell r="C1983" t="str">
            <v>Cayman Islands</v>
          </cell>
        </row>
        <row r="1984">
          <cell r="A1984" t="str">
            <v>Corporate</v>
          </cell>
          <cell r="B1984" t="str">
            <v>Country of target</v>
          </cell>
          <cell r="C1984" t="str">
            <v>China</v>
          </cell>
        </row>
        <row r="1985">
          <cell r="A1985" t="str">
            <v>Corporate</v>
          </cell>
          <cell r="B1985" t="str">
            <v>Country of target</v>
          </cell>
          <cell r="C1985" t="str">
            <v>Colombia</v>
          </cell>
        </row>
        <row r="1986">
          <cell r="A1986" t="str">
            <v>Corporate</v>
          </cell>
          <cell r="B1986" t="str">
            <v>Country of target</v>
          </cell>
          <cell r="C1986" t="str">
            <v xml:space="preserve">Côte d’Ivoire  </v>
          </cell>
        </row>
        <row r="1987">
          <cell r="A1987" t="str">
            <v>Corporate</v>
          </cell>
          <cell r="B1987" t="str">
            <v>Country of target</v>
          </cell>
          <cell r="C1987" t="str">
            <v>Cuba</v>
          </cell>
        </row>
        <row r="1988">
          <cell r="A1988" t="str">
            <v>Corporate</v>
          </cell>
          <cell r="B1988" t="str">
            <v>Country of target</v>
          </cell>
          <cell r="C1988" t="str">
            <v>Cyprus</v>
          </cell>
        </row>
        <row r="1989">
          <cell r="A1989" t="str">
            <v>Corporate</v>
          </cell>
          <cell r="B1989" t="str">
            <v>Country of target</v>
          </cell>
          <cell r="C1989" t="str">
            <v>Czech Republic</v>
          </cell>
        </row>
        <row r="1990">
          <cell r="A1990" t="str">
            <v>Corporate</v>
          </cell>
          <cell r="B1990" t="str">
            <v>Country of target</v>
          </cell>
          <cell r="C1990" t="str">
            <v>Denmark</v>
          </cell>
        </row>
        <row r="1991">
          <cell r="A1991" t="str">
            <v>Corporate</v>
          </cell>
          <cell r="B1991" t="str">
            <v>Country of target</v>
          </cell>
          <cell r="C1991" t="str">
            <v>Dominican Republic</v>
          </cell>
        </row>
        <row r="1992">
          <cell r="A1992" t="str">
            <v>Corporate</v>
          </cell>
          <cell r="B1992" t="str">
            <v>Country of target</v>
          </cell>
          <cell r="C1992" t="str">
            <v>Ecuador</v>
          </cell>
        </row>
        <row r="1993">
          <cell r="A1993" t="str">
            <v>Corporate</v>
          </cell>
          <cell r="B1993" t="str">
            <v>Country of target</v>
          </cell>
          <cell r="C1993" t="str">
            <v>Egypt</v>
          </cell>
        </row>
        <row r="1994">
          <cell r="A1994" t="str">
            <v>Corporate</v>
          </cell>
          <cell r="B1994" t="str">
            <v>Country of target</v>
          </cell>
          <cell r="C1994" t="str">
            <v>Estonia</v>
          </cell>
        </row>
        <row r="1995">
          <cell r="A1995" t="str">
            <v>Corporate</v>
          </cell>
          <cell r="B1995" t="str">
            <v>Country of target</v>
          </cell>
          <cell r="C1995" t="str">
            <v>Falkland Islands</v>
          </cell>
        </row>
        <row r="1996">
          <cell r="A1996" t="str">
            <v>Corporate</v>
          </cell>
          <cell r="B1996" t="str">
            <v>Country of target</v>
          </cell>
          <cell r="C1996" t="str">
            <v>Fed Rep Yugoslavia</v>
          </cell>
        </row>
        <row r="1997">
          <cell r="A1997" t="str">
            <v>Corporate</v>
          </cell>
          <cell r="B1997" t="str">
            <v>Country of target</v>
          </cell>
          <cell r="C1997" t="str">
            <v>Finland</v>
          </cell>
        </row>
        <row r="1998">
          <cell r="A1998" t="str">
            <v>Corporate</v>
          </cell>
          <cell r="B1998" t="str">
            <v>Country of target</v>
          </cell>
          <cell r="C1998" t="str">
            <v>Gambia</v>
          </cell>
        </row>
        <row r="1999">
          <cell r="A1999" t="str">
            <v>Corporate</v>
          </cell>
          <cell r="B1999" t="str">
            <v>Country of target</v>
          </cell>
          <cell r="C1999" t="str">
            <v>Georgia</v>
          </cell>
        </row>
        <row r="2000">
          <cell r="A2000" t="str">
            <v>Corporate</v>
          </cell>
          <cell r="B2000" t="str">
            <v>Country of target</v>
          </cell>
          <cell r="C2000" t="str">
            <v>Ghana</v>
          </cell>
        </row>
        <row r="2001">
          <cell r="A2001" t="str">
            <v>Corporate</v>
          </cell>
          <cell r="B2001" t="str">
            <v>Country of target</v>
          </cell>
          <cell r="C2001" t="str">
            <v>Greece</v>
          </cell>
        </row>
        <row r="2002">
          <cell r="A2002" t="str">
            <v>Corporate</v>
          </cell>
          <cell r="B2002" t="str">
            <v>Country of target</v>
          </cell>
          <cell r="C2002" t="str">
            <v>Guatemala</v>
          </cell>
        </row>
        <row r="2003">
          <cell r="A2003" t="str">
            <v>Corporate</v>
          </cell>
          <cell r="B2003" t="str">
            <v>Country of target</v>
          </cell>
          <cell r="C2003" t="str">
            <v xml:space="preserve">Guinea Bissau  </v>
          </cell>
        </row>
        <row r="2004">
          <cell r="A2004" t="str">
            <v>Corporate</v>
          </cell>
          <cell r="B2004" t="str">
            <v>Country of target</v>
          </cell>
          <cell r="C2004" t="str">
            <v>Honduras</v>
          </cell>
        </row>
        <row r="2005">
          <cell r="A2005" t="str">
            <v>Corporate</v>
          </cell>
          <cell r="B2005" t="str">
            <v>Country of target</v>
          </cell>
          <cell r="C2005" t="str">
            <v>El Salvador</v>
          </cell>
        </row>
        <row r="2006">
          <cell r="A2006" t="str">
            <v>Corporate</v>
          </cell>
          <cell r="B2006" t="str">
            <v>Country of target</v>
          </cell>
          <cell r="C2006" t="str">
            <v>England</v>
          </cell>
        </row>
        <row r="2007">
          <cell r="A2007" t="str">
            <v>Corporate</v>
          </cell>
          <cell r="B2007" t="str">
            <v>Country of target</v>
          </cell>
          <cell r="C2007" t="str">
            <v>Eritrea</v>
          </cell>
        </row>
        <row r="2008">
          <cell r="A2008" t="str">
            <v>Corporate</v>
          </cell>
          <cell r="B2008" t="str">
            <v>Country of target</v>
          </cell>
          <cell r="C2008" t="str">
            <v>Ethiopia</v>
          </cell>
        </row>
        <row r="2009">
          <cell r="A2009" t="str">
            <v>Corporate</v>
          </cell>
          <cell r="B2009" t="str">
            <v>Country of target</v>
          </cell>
          <cell r="C2009" t="str">
            <v>Faroes</v>
          </cell>
        </row>
        <row r="2010">
          <cell r="A2010" t="str">
            <v>Corporate</v>
          </cell>
          <cell r="B2010" t="str">
            <v>Country of target</v>
          </cell>
          <cell r="C2010" t="str">
            <v>Fiji</v>
          </cell>
        </row>
        <row r="2011">
          <cell r="A2011" t="str">
            <v>Corporate</v>
          </cell>
          <cell r="B2011" t="str">
            <v>Country of target</v>
          </cell>
          <cell r="C2011" t="str">
            <v>France</v>
          </cell>
        </row>
        <row r="2012">
          <cell r="A2012" t="str">
            <v>Corporate</v>
          </cell>
          <cell r="B2012" t="str">
            <v>Country of target</v>
          </cell>
          <cell r="C2012" t="str">
            <v>Gaza Strip</v>
          </cell>
        </row>
        <row r="2013">
          <cell r="A2013" t="str">
            <v>Corporate</v>
          </cell>
          <cell r="B2013" t="str">
            <v>Country of target</v>
          </cell>
          <cell r="C2013" t="str">
            <v>Germany</v>
          </cell>
        </row>
        <row r="2014">
          <cell r="A2014" t="str">
            <v>Corporate</v>
          </cell>
          <cell r="B2014" t="str">
            <v>Country of target</v>
          </cell>
          <cell r="C2014" t="str">
            <v>Gibraltar</v>
          </cell>
        </row>
        <row r="2015">
          <cell r="A2015" t="str">
            <v>Corporate</v>
          </cell>
          <cell r="B2015" t="str">
            <v>Country of target</v>
          </cell>
          <cell r="C2015" t="str">
            <v>Guam</v>
          </cell>
        </row>
        <row r="2016">
          <cell r="A2016" t="str">
            <v>Corporate</v>
          </cell>
          <cell r="B2016" t="str">
            <v>Country of target</v>
          </cell>
          <cell r="C2016" t="str">
            <v xml:space="preserve">Guernsey </v>
          </cell>
        </row>
        <row r="2017">
          <cell r="A2017" t="str">
            <v>Corporate</v>
          </cell>
          <cell r="B2017" t="str">
            <v>Country of target</v>
          </cell>
          <cell r="C2017" t="str">
            <v>Holland</v>
          </cell>
        </row>
        <row r="2018">
          <cell r="A2018" t="str">
            <v>Corporate</v>
          </cell>
          <cell r="B2018" t="str">
            <v>Country of target</v>
          </cell>
          <cell r="C2018" t="str">
            <v>Hong Kong</v>
          </cell>
        </row>
        <row r="2019">
          <cell r="A2019" t="str">
            <v>Corporate</v>
          </cell>
          <cell r="B2019" t="str">
            <v>Country of target</v>
          </cell>
          <cell r="C2019" t="str">
            <v>Hungary</v>
          </cell>
        </row>
        <row r="2020">
          <cell r="A2020" t="str">
            <v>Corporate</v>
          </cell>
          <cell r="B2020" t="str">
            <v>Country of target</v>
          </cell>
          <cell r="C2020" t="str">
            <v>Iceland</v>
          </cell>
        </row>
        <row r="2021">
          <cell r="A2021" t="str">
            <v>Corporate</v>
          </cell>
          <cell r="B2021" t="str">
            <v>Country of target</v>
          </cell>
          <cell r="C2021" t="str">
            <v>India</v>
          </cell>
        </row>
        <row r="2022">
          <cell r="A2022" t="str">
            <v>Corporate</v>
          </cell>
          <cell r="B2022" t="str">
            <v>Country of target</v>
          </cell>
          <cell r="C2022" t="str">
            <v>Indonesia</v>
          </cell>
        </row>
        <row r="2023">
          <cell r="A2023" t="str">
            <v>Corporate</v>
          </cell>
          <cell r="B2023" t="str">
            <v>Country of target</v>
          </cell>
          <cell r="C2023" t="str">
            <v>Iran</v>
          </cell>
        </row>
        <row r="2024">
          <cell r="A2024" t="str">
            <v>Corporate</v>
          </cell>
          <cell r="B2024" t="str">
            <v>Country of target</v>
          </cell>
          <cell r="C2024" t="str">
            <v>Angola</v>
          </cell>
        </row>
        <row r="2025">
          <cell r="A2025" t="str">
            <v>Corporate</v>
          </cell>
          <cell r="B2025" t="str">
            <v>Country of target</v>
          </cell>
          <cell r="C2025" t="str">
            <v>Belize</v>
          </cell>
        </row>
        <row r="2026">
          <cell r="A2026" t="str">
            <v>Corporate</v>
          </cell>
          <cell r="B2026" t="str">
            <v>Country of target</v>
          </cell>
          <cell r="C2026" t="str">
            <v>Bhutan</v>
          </cell>
        </row>
        <row r="2027">
          <cell r="A2027" t="str">
            <v>Corporate</v>
          </cell>
          <cell r="B2027" t="str">
            <v>Country of target</v>
          </cell>
          <cell r="C2027" t="str">
            <v>Bosnia &amp; Herzegovina</v>
          </cell>
        </row>
        <row r="2028">
          <cell r="A2028" t="str">
            <v>Corporate</v>
          </cell>
          <cell r="B2028" t="str">
            <v>Country of target</v>
          </cell>
          <cell r="C2028" t="str">
            <v>Bulgaria</v>
          </cell>
        </row>
        <row r="2029">
          <cell r="A2029" t="str">
            <v>Corporate</v>
          </cell>
          <cell r="B2029" t="str">
            <v>Country of target</v>
          </cell>
          <cell r="C2029" t="str">
            <v>Cambodia</v>
          </cell>
        </row>
        <row r="2030">
          <cell r="A2030" t="str">
            <v>Corporate</v>
          </cell>
          <cell r="B2030" t="str">
            <v>Country of target</v>
          </cell>
          <cell r="C2030" t="str">
            <v>Canada</v>
          </cell>
        </row>
        <row r="2031">
          <cell r="A2031" t="str">
            <v>Corporate</v>
          </cell>
          <cell r="B2031" t="str">
            <v>Country of target</v>
          </cell>
          <cell r="C2031" t="str">
            <v>Chile</v>
          </cell>
        </row>
        <row r="2032">
          <cell r="A2032" t="str">
            <v>Corporate</v>
          </cell>
          <cell r="B2032" t="str">
            <v>Country of target</v>
          </cell>
          <cell r="C2032" t="str">
            <v>Costa Rica</v>
          </cell>
        </row>
        <row r="2033">
          <cell r="A2033" t="str">
            <v>Corporate</v>
          </cell>
          <cell r="B2033" t="str">
            <v>Country of target</v>
          </cell>
          <cell r="C2033" t="str">
            <v>Croatia</v>
          </cell>
        </row>
        <row r="2034">
          <cell r="A2034" t="str">
            <v>Corporate</v>
          </cell>
          <cell r="B2034" t="str">
            <v>Country of target</v>
          </cell>
          <cell r="C2034" t="str">
            <v>Iraq</v>
          </cell>
        </row>
        <row r="2035">
          <cell r="A2035" t="str">
            <v>Corporate</v>
          </cell>
          <cell r="B2035" t="str">
            <v>Country of target</v>
          </cell>
          <cell r="C2035" t="str">
            <v>Ireland</v>
          </cell>
        </row>
        <row r="2036">
          <cell r="A2036" t="str">
            <v>Corporate</v>
          </cell>
          <cell r="B2036" t="str">
            <v>Country of target</v>
          </cell>
          <cell r="C2036" t="str">
            <v>Isle of Man</v>
          </cell>
        </row>
        <row r="2037">
          <cell r="A2037" t="str">
            <v>Corporate</v>
          </cell>
          <cell r="B2037" t="str">
            <v>Country of target</v>
          </cell>
          <cell r="C2037" t="str">
            <v>Israel</v>
          </cell>
        </row>
        <row r="2038">
          <cell r="A2038" t="str">
            <v>Corporate</v>
          </cell>
          <cell r="B2038" t="str">
            <v>Country of target</v>
          </cell>
          <cell r="C2038" t="str">
            <v>Italy</v>
          </cell>
        </row>
        <row r="2039">
          <cell r="A2039" t="str">
            <v>Corporate</v>
          </cell>
          <cell r="B2039" t="str">
            <v>Country of target</v>
          </cell>
          <cell r="C2039" t="str">
            <v>Ivory Coast</v>
          </cell>
        </row>
        <row r="2040">
          <cell r="A2040" t="str">
            <v>Corporate</v>
          </cell>
          <cell r="B2040" t="str">
            <v>Country of target</v>
          </cell>
          <cell r="C2040" t="str">
            <v>Jamaica</v>
          </cell>
        </row>
        <row r="2041">
          <cell r="A2041" t="str">
            <v>Corporate</v>
          </cell>
          <cell r="B2041" t="str">
            <v>Country of target</v>
          </cell>
          <cell r="C2041" t="str">
            <v>Japan</v>
          </cell>
        </row>
        <row r="2042">
          <cell r="A2042" t="str">
            <v>Corporate</v>
          </cell>
          <cell r="B2042" t="str">
            <v>Country of target</v>
          </cell>
          <cell r="C2042" t="str">
            <v xml:space="preserve">Jersey </v>
          </cell>
        </row>
        <row r="2043">
          <cell r="A2043" t="str">
            <v>Corporate</v>
          </cell>
          <cell r="B2043" t="str">
            <v>Country of target</v>
          </cell>
          <cell r="C2043" t="str">
            <v>Jordan</v>
          </cell>
        </row>
        <row r="2044">
          <cell r="A2044" t="str">
            <v>Corporate</v>
          </cell>
          <cell r="B2044" t="str">
            <v>Country of target</v>
          </cell>
          <cell r="C2044" t="str">
            <v>Kazakhstan</v>
          </cell>
        </row>
        <row r="2045">
          <cell r="A2045" t="str">
            <v>Corporate</v>
          </cell>
          <cell r="B2045" t="str">
            <v>Country of target</v>
          </cell>
          <cell r="C2045" t="str">
            <v>Kenya</v>
          </cell>
        </row>
        <row r="2046">
          <cell r="A2046" t="str">
            <v>Corporate</v>
          </cell>
          <cell r="B2046" t="str">
            <v>Country of target</v>
          </cell>
          <cell r="C2046" t="str">
            <v>Kosovo</v>
          </cell>
        </row>
        <row r="2047">
          <cell r="A2047" t="str">
            <v>Corporate</v>
          </cell>
          <cell r="B2047" t="str">
            <v>Country of target</v>
          </cell>
          <cell r="C2047" t="str">
            <v>Kuwait</v>
          </cell>
        </row>
        <row r="2048">
          <cell r="A2048" t="str">
            <v>Corporate</v>
          </cell>
          <cell r="B2048" t="str">
            <v>Country of target</v>
          </cell>
          <cell r="C2048" t="str">
            <v>Kyrgyzstan</v>
          </cell>
        </row>
        <row r="2049">
          <cell r="A2049" t="str">
            <v>Corporate</v>
          </cell>
          <cell r="B2049" t="str">
            <v>Country of target</v>
          </cell>
          <cell r="C2049" t="str">
            <v>Lao PDR</v>
          </cell>
        </row>
        <row r="2050">
          <cell r="A2050" t="str">
            <v>Corporate</v>
          </cell>
          <cell r="B2050" t="str">
            <v>Country of target</v>
          </cell>
          <cell r="C2050" t="str">
            <v>Latvia</v>
          </cell>
        </row>
        <row r="2051">
          <cell r="A2051" t="str">
            <v>Corporate</v>
          </cell>
          <cell r="B2051" t="str">
            <v>Country of target</v>
          </cell>
          <cell r="C2051" t="str">
            <v>Lebanon</v>
          </cell>
        </row>
        <row r="2052">
          <cell r="A2052" t="str">
            <v>Corporate</v>
          </cell>
          <cell r="B2052" t="str">
            <v>Country of target</v>
          </cell>
          <cell r="C2052" t="str">
            <v>Lesotho</v>
          </cell>
        </row>
        <row r="2053">
          <cell r="A2053" t="str">
            <v>Corporate</v>
          </cell>
          <cell r="B2053" t="str">
            <v>Country of target</v>
          </cell>
          <cell r="C2053" t="str">
            <v>Liberia</v>
          </cell>
        </row>
        <row r="2054">
          <cell r="A2054" t="str">
            <v>Corporate</v>
          </cell>
          <cell r="B2054" t="str">
            <v>Country of target</v>
          </cell>
          <cell r="C2054" t="str">
            <v>Libya</v>
          </cell>
        </row>
        <row r="2055">
          <cell r="A2055" t="str">
            <v>Corporate</v>
          </cell>
          <cell r="B2055" t="str">
            <v>Country of target</v>
          </cell>
          <cell r="C2055" t="str">
            <v>Liechtenstein</v>
          </cell>
        </row>
        <row r="2056">
          <cell r="A2056" t="str">
            <v>Corporate</v>
          </cell>
          <cell r="B2056" t="str">
            <v>Country of target</v>
          </cell>
          <cell r="C2056" t="str">
            <v>Lithuania</v>
          </cell>
        </row>
        <row r="2057">
          <cell r="A2057" t="str">
            <v>Corporate</v>
          </cell>
          <cell r="B2057" t="str">
            <v>Country of target</v>
          </cell>
          <cell r="C2057" t="str">
            <v>Luxembourg</v>
          </cell>
        </row>
        <row r="2058">
          <cell r="A2058" t="str">
            <v>Corporate</v>
          </cell>
          <cell r="B2058" t="str">
            <v>Country of target</v>
          </cell>
          <cell r="C2058" t="str">
            <v>Macedonia</v>
          </cell>
        </row>
        <row r="2059">
          <cell r="A2059" t="str">
            <v>Corporate</v>
          </cell>
          <cell r="B2059" t="str">
            <v>Country of target</v>
          </cell>
          <cell r="C2059" t="str">
            <v>Majorca</v>
          </cell>
        </row>
        <row r="2060">
          <cell r="A2060" t="str">
            <v>Corporate</v>
          </cell>
          <cell r="B2060" t="str">
            <v>Country of target</v>
          </cell>
          <cell r="C2060" t="str">
            <v>Malawi</v>
          </cell>
        </row>
        <row r="2061">
          <cell r="A2061" t="str">
            <v>Corporate</v>
          </cell>
          <cell r="B2061" t="str">
            <v>Country of target</v>
          </cell>
          <cell r="C2061" t="str">
            <v>Malaysia</v>
          </cell>
        </row>
        <row r="2062">
          <cell r="A2062" t="str">
            <v>Corporate</v>
          </cell>
          <cell r="B2062" t="str">
            <v>Country of target</v>
          </cell>
          <cell r="C2062" t="str">
            <v>Mali</v>
          </cell>
        </row>
        <row r="2063">
          <cell r="A2063" t="str">
            <v>Corporate</v>
          </cell>
          <cell r="B2063" t="str">
            <v>Country of target</v>
          </cell>
          <cell r="C2063" t="str">
            <v>Malta</v>
          </cell>
        </row>
        <row r="2064">
          <cell r="A2064" t="str">
            <v>Corporate</v>
          </cell>
          <cell r="B2064" t="str">
            <v>Country of target</v>
          </cell>
          <cell r="C2064" t="str">
            <v>Marshall Islands</v>
          </cell>
        </row>
        <row r="2065">
          <cell r="A2065" t="str">
            <v>Corporate</v>
          </cell>
          <cell r="B2065" t="str">
            <v>Country of target</v>
          </cell>
          <cell r="C2065" t="str">
            <v>Mauritania</v>
          </cell>
        </row>
        <row r="2066">
          <cell r="A2066" t="str">
            <v>Corporate</v>
          </cell>
          <cell r="B2066" t="str">
            <v>Country of target</v>
          </cell>
          <cell r="C2066" t="str">
            <v>Mauritius</v>
          </cell>
        </row>
        <row r="2067">
          <cell r="A2067" t="str">
            <v>Corporate</v>
          </cell>
          <cell r="B2067" t="str">
            <v>Country of target</v>
          </cell>
          <cell r="C2067" t="str">
            <v>Mexico</v>
          </cell>
        </row>
        <row r="2068">
          <cell r="A2068" t="str">
            <v>Corporate</v>
          </cell>
          <cell r="B2068" t="str">
            <v>Country of target</v>
          </cell>
          <cell r="C2068" t="str">
            <v>Moldova</v>
          </cell>
        </row>
        <row r="2069">
          <cell r="A2069" t="str">
            <v>Corporate</v>
          </cell>
          <cell r="B2069" t="str">
            <v>Country of target</v>
          </cell>
          <cell r="C2069" t="str">
            <v>Monaco</v>
          </cell>
        </row>
        <row r="2070">
          <cell r="A2070" t="str">
            <v>Corporate</v>
          </cell>
          <cell r="B2070" t="str">
            <v>Country of target</v>
          </cell>
          <cell r="C2070" t="str">
            <v>Morocco</v>
          </cell>
        </row>
        <row r="2071">
          <cell r="A2071" t="str">
            <v>Corporate</v>
          </cell>
          <cell r="B2071" t="str">
            <v>Country of target</v>
          </cell>
          <cell r="C2071" t="str">
            <v>Mozambique</v>
          </cell>
        </row>
        <row r="2072">
          <cell r="A2072" t="str">
            <v>Corporate</v>
          </cell>
          <cell r="B2072" t="str">
            <v>Country of target</v>
          </cell>
          <cell r="C2072" t="str">
            <v>Namibia</v>
          </cell>
        </row>
        <row r="2073">
          <cell r="A2073" t="str">
            <v>Corporate</v>
          </cell>
          <cell r="B2073" t="str">
            <v>Country of target</v>
          </cell>
          <cell r="C2073" t="str">
            <v>Nepal</v>
          </cell>
        </row>
        <row r="2074">
          <cell r="A2074" t="str">
            <v>Corporate</v>
          </cell>
          <cell r="B2074" t="str">
            <v>Country of target</v>
          </cell>
          <cell r="C2074" t="str">
            <v>Netherlands</v>
          </cell>
        </row>
        <row r="2075">
          <cell r="A2075" t="str">
            <v>Corporate</v>
          </cell>
          <cell r="B2075" t="str">
            <v>Country of target</v>
          </cell>
          <cell r="C2075" t="str">
            <v>New Zealand</v>
          </cell>
        </row>
        <row r="2076">
          <cell r="A2076" t="str">
            <v>Corporate</v>
          </cell>
          <cell r="B2076" t="str">
            <v>Country of target</v>
          </cell>
          <cell r="C2076" t="str">
            <v>Nigeria</v>
          </cell>
        </row>
        <row r="2077">
          <cell r="A2077" t="str">
            <v>Corporate</v>
          </cell>
          <cell r="B2077" t="str">
            <v>Country of target</v>
          </cell>
          <cell r="C2077" t="str">
            <v>North Korea</v>
          </cell>
        </row>
        <row r="2078">
          <cell r="A2078" t="str">
            <v>Corporate</v>
          </cell>
          <cell r="B2078" t="str">
            <v>Country of target</v>
          </cell>
          <cell r="C2078" t="str">
            <v>Northern Cyprus TRNC</v>
          </cell>
        </row>
        <row r="2079">
          <cell r="A2079" t="str">
            <v>Corporate</v>
          </cell>
          <cell r="B2079" t="str">
            <v>Country of target</v>
          </cell>
          <cell r="C2079" t="str">
            <v>Northern Ireland</v>
          </cell>
        </row>
        <row r="2080">
          <cell r="A2080" t="str">
            <v>Corporate</v>
          </cell>
          <cell r="B2080" t="str">
            <v>Country of target</v>
          </cell>
          <cell r="C2080" t="str">
            <v>Norway</v>
          </cell>
        </row>
        <row r="2081">
          <cell r="A2081" t="str">
            <v>Corporate</v>
          </cell>
          <cell r="B2081" t="str">
            <v>Country of target</v>
          </cell>
          <cell r="C2081" t="str">
            <v>Not Known</v>
          </cell>
        </row>
        <row r="2082">
          <cell r="A2082" t="str">
            <v>Corporate</v>
          </cell>
          <cell r="B2082" t="str">
            <v>Country of target</v>
          </cell>
          <cell r="C2082" t="str">
            <v>Oman</v>
          </cell>
        </row>
        <row r="2083">
          <cell r="A2083" t="str">
            <v>Corporate</v>
          </cell>
          <cell r="B2083" t="str">
            <v>Country of target</v>
          </cell>
          <cell r="C2083" t="str">
            <v>Pakistan</v>
          </cell>
        </row>
        <row r="2084">
          <cell r="A2084" t="str">
            <v>Corporate</v>
          </cell>
          <cell r="B2084" t="str">
            <v>Country of target</v>
          </cell>
          <cell r="C2084" t="str">
            <v>Panama</v>
          </cell>
        </row>
        <row r="2085">
          <cell r="A2085" t="str">
            <v>Corporate</v>
          </cell>
          <cell r="B2085" t="str">
            <v>Country of target</v>
          </cell>
          <cell r="C2085" t="str">
            <v>Papua New Guinea</v>
          </cell>
        </row>
        <row r="2086">
          <cell r="A2086" t="str">
            <v>Corporate</v>
          </cell>
          <cell r="B2086" t="str">
            <v>Country of target</v>
          </cell>
          <cell r="C2086" t="str">
            <v>Paraguay</v>
          </cell>
        </row>
        <row r="2087">
          <cell r="A2087" t="str">
            <v>Corporate</v>
          </cell>
          <cell r="B2087" t="str">
            <v>Country of target</v>
          </cell>
          <cell r="C2087" t="str">
            <v>Peoples Rep of Yemen</v>
          </cell>
        </row>
        <row r="2088">
          <cell r="A2088" t="str">
            <v>Corporate</v>
          </cell>
          <cell r="B2088" t="str">
            <v>Country of target</v>
          </cell>
          <cell r="C2088" t="str">
            <v>Peoples' Republic of China</v>
          </cell>
        </row>
        <row r="2089">
          <cell r="A2089" t="str">
            <v>Corporate</v>
          </cell>
          <cell r="B2089" t="str">
            <v>Country of target</v>
          </cell>
          <cell r="C2089" t="str">
            <v>Peru</v>
          </cell>
        </row>
        <row r="2090">
          <cell r="A2090" t="str">
            <v>Corporate</v>
          </cell>
          <cell r="B2090" t="str">
            <v>Country of target</v>
          </cell>
          <cell r="C2090" t="str">
            <v>Philippines</v>
          </cell>
        </row>
        <row r="2091">
          <cell r="A2091" t="str">
            <v>Corporate</v>
          </cell>
          <cell r="B2091" t="str">
            <v>Country of target</v>
          </cell>
          <cell r="C2091" t="str">
            <v>Poland</v>
          </cell>
        </row>
        <row r="2092">
          <cell r="A2092" t="str">
            <v>Corporate</v>
          </cell>
          <cell r="B2092" t="str">
            <v>Country of target</v>
          </cell>
          <cell r="C2092" t="str">
            <v>Portugal</v>
          </cell>
        </row>
        <row r="2093">
          <cell r="A2093" t="str">
            <v>Corporate</v>
          </cell>
          <cell r="B2093" t="str">
            <v>Country of target</v>
          </cell>
          <cell r="C2093" t="str">
            <v>Puerto Rico</v>
          </cell>
        </row>
        <row r="2094">
          <cell r="A2094" t="str">
            <v>Corporate</v>
          </cell>
          <cell r="B2094" t="str">
            <v>Country of target</v>
          </cell>
          <cell r="C2094" t="str">
            <v>Qatar</v>
          </cell>
        </row>
        <row r="2095">
          <cell r="A2095" t="str">
            <v>Corporate</v>
          </cell>
          <cell r="B2095" t="str">
            <v>Country of target</v>
          </cell>
          <cell r="C2095" t="str">
            <v>Romania</v>
          </cell>
        </row>
        <row r="2096">
          <cell r="A2096" t="str">
            <v>Corporate</v>
          </cell>
          <cell r="B2096" t="str">
            <v>Country of target</v>
          </cell>
          <cell r="C2096" t="str">
            <v>Russia</v>
          </cell>
        </row>
        <row r="2097">
          <cell r="A2097" t="str">
            <v>Corporate</v>
          </cell>
          <cell r="B2097" t="str">
            <v>Country of target</v>
          </cell>
          <cell r="C2097" t="str">
            <v>Saudi Arabia</v>
          </cell>
        </row>
        <row r="2098">
          <cell r="A2098" t="str">
            <v>Corporate</v>
          </cell>
          <cell r="B2098" t="str">
            <v>Country of target</v>
          </cell>
          <cell r="C2098" t="str">
            <v>Scotland</v>
          </cell>
        </row>
        <row r="2099">
          <cell r="A2099" t="str">
            <v>Corporate</v>
          </cell>
          <cell r="B2099" t="str">
            <v>Country of target</v>
          </cell>
          <cell r="C2099" t="str">
            <v>Senegal</v>
          </cell>
        </row>
        <row r="2100">
          <cell r="A2100" t="str">
            <v>Corporate</v>
          </cell>
          <cell r="B2100" t="str">
            <v>Country of target</v>
          </cell>
          <cell r="C2100" t="str">
            <v>Serbia</v>
          </cell>
        </row>
        <row r="2101">
          <cell r="A2101" t="str">
            <v>Corporate</v>
          </cell>
          <cell r="B2101" t="str">
            <v>Country of target</v>
          </cell>
          <cell r="C2101" t="str">
            <v>Singapore</v>
          </cell>
        </row>
        <row r="2102">
          <cell r="A2102" t="str">
            <v>Corporate</v>
          </cell>
          <cell r="B2102" t="str">
            <v>Country of target</v>
          </cell>
          <cell r="C2102" t="str">
            <v>Slovakia</v>
          </cell>
        </row>
        <row r="2103">
          <cell r="A2103" t="str">
            <v>Corporate</v>
          </cell>
          <cell r="B2103" t="str">
            <v>Country of target</v>
          </cell>
          <cell r="C2103" t="str">
            <v>Slovenia</v>
          </cell>
        </row>
        <row r="2104">
          <cell r="A2104" t="str">
            <v>Corporate</v>
          </cell>
          <cell r="B2104" t="str">
            <v>Country of target</v>
          </cell>
          <cell r="C2104" t="str">
            <v>South Africa</v>
          </cell>
        </row>
        <row r="2105">
          <cell r="A2105" t="str">
            <v>Corporate</v>
          </cell>
          <cell r="B2105" t="str">
            <v>Country of target</v>
          </cell>
          <cell r="C2105" t="str">
            <v>South Korea</v>
          </cell>
        </row>
        <row r="2106">
          <cell r="A2106" t="str">
            <v>Corporate</v>
          </cell>
          <cell r="B2106" t="str">
            <v>Country of target</v>
          </cell>
          <cell r="C2106" t="str">
            <v>Spain</v>
          </cell>
        </row>
        <row r="2107">
          <cell r="A2107" t="str">
            <v>Corporate</v>
          </cell>
          <cell r="B2107" t="str">
            <v>Country of target</v>
          </cell>
          <cell r="C2107" t="str">
            <v>Sri Lanka</v>
          </cell>
        </row>
        <row r="2108">
          <cell r="A2108" t="str">
            <v>Corporate</v>
          </cell>
          <cell r="B2108" t="str">
            <v>Country of target</v>
          </cell>
          <cell r="C2108" t="str">
            <v>Sudan</v>
          </cell>
        </row>
        <row r="2109">
          <cell r="A2109" t="str">
            <v>Corporate</v>
          </cell>
          <cell r="B2109" t="str">
            <v>Country of target</v>
          </cell>
          <cell r="C2109" t="str">
            <v>Swaziland</v>
          </cell>
        </row>
        <row r="2110">
          <cell r="A2110" t="str">
            <v>Corporate</v>
          </cell>
          <cell r="B2110" t="str">
            <v>Country of target</v>
          </cell>
          <cell r="C2110" t="str">
            <v>Sweden</v>
          </cell>
        </row>
        <row r="2111">
          <cell r="A2111" t="str">
            <v>Corporate</v>
          </cell>
          <cell r="B2111" t="str">
            <v>Country of target</v>
          </cell>
          <cell r="C2111" t="str">
            <v>Switzerland</v>
          </cell>
        </row>
        <row r="2112">
          <cell r="A2112" t="str">
            <v>Corporate</v>
          </cell>
          <cell r="B2112" t="str">
            <v>Country of target</v>
          </cell>
          <cell r="C2112" t="str">
            <v>Syria</v>
          </cell>
        </row>
        <row r="2113">
          <cell r="A2113" t="str">
            <v>Corporate</v>
          </cell>
          <cell r="B2113" t="str">
            <v>Country of target</v>
          </cell>
          <cell r="C2113" t="str">
            <v>Taiwan</v>
          </cell>
        </row>
        <row r="2114">
          <cell r="A2114" t="str">
            <v>Corporate</v>
          </cell>
          <cell r="B2114" t="str">
            <v>Country of target</v>
          </cell>
          <cell r="C2114" t="str">
            <v>Tajikistan</v>
          </cell>
        </row>
        <row r="2115">
          <cell r="A2115" t="str">
            <v>Corporate</v>
          </cell>
          <cell r="B2115" t="str">
            <v>Country of target</v>
          </cell>
          <cell r="C2115" t="str">
            <v>Tanzania</v>
          </cell>
        </row>
        <row r="2116">
          <cell r="A2116" t="str">
            <v>Corporate</v>
          </cell>
          <cell r="B2116" t="str">
            <v>Country of target</v>
          </cell>
          <cell r="C2116" t="str">
            <v>Thailand</v>
          </cell>
        </row>
        <row r="2117">
          <cell r="A2117" t="str">
            <v>Corporate</v>
          </cell>
          <cell r="B2117" t="str">
            <v>Country of target</v>
          </cell>
          <cell r="C2117" t="str">
            <v>Togo</v>
          </cell>
        </row>
        <row r="2118">
          <cell r="A2118" t="str">
            <v>Corporate</v>
          </cell>
          <cell r="B2118" t="str">
            <v>Country of target</v>
          </cell>
          <cell r="C2118" t="str">
            <v>Tonga</v>
          </cell>
        </row>
        <row r="2119">
          <cell r="A2119" t="str">
            <v>Corporate</v>
          </cell>
          <cell r="B2119" t="str">
            <v>Country of target</v>
          </cell>
          <cell r="C2119" t="str">
            <v>Tunisia</v>
          </cell>
        </row>
        <row r="2120">
          <cell r="A2120" t="str">
            <v>Corporate</v>
          </cell>
          <cell r="B2120" t="str">
            <v>Country of target</v>
          </cell>
          <cell r="C2120" t="str">
            <v>Turkey</v>
          </cell>
        </row>
        <row r="2121">
          <cell r="A2121" t="str">
            <v>Corporate</v>
          </cell>
          <cell r="B2121" t="str">
            <v>Country of target</v>
          </cell>
          <cell r="C2121" t="str">
            <v>Turkmenistan</v>
          </cell>
        </row>
        <row r="2122">
          <cell r="A2122" t="str">
            <v>Corporate</v>
          </cell>
          <cell r="B2122" t="str">
            <v>Country of target</v>
          </cell>
          <cell r="C2122" t="str">
            <v>Uganda</v>
          </cell>
        </row>
        <row r="2123">
          <cell r="A2123" t="str">
            <v>Corporate</v>
          </cell>
          <cell r="B2123" t="str">
            <v>Country of target</v>
          </cell>
          <cell r="C2123" t="str">
            <v>Ukraine</v>
          </cell>
        </row>
        <row r="2124">
          <cell r="A2124" t="str">
            <v>Corporate</v>
          </cell>
          <cell r="B2124" t="str">
            <v>Country of target</v>
          </cell>
          <cell r="C2124" t="str">
            <v>United Arab Emirates</v>
          </cell>
        </row>
        <row r="2125">
          <cell r="A2125" t="str">
            <v>Corporate</v>
          </cell>
          <cell r="B2125" t="str">
            <v>Country of target</v>
          </cell>
          <cell r="C2125" t="str">
            <v>United States</v>
          </cell>
        </row>
        <row r="2126">
          <cell r="A2126" t="str">
            <v>Corporate</v>
          </cell>
          <cell r="B2126" t="str">
            <v>Country of target</v>
          </cell>
          <cell r="C2126" t="str">
            <v>Uruguay</v>
          </cell>
        </row>
        <row r="2127">
          <cell r="A2127" t="str">
            <v>Corporate</v>
          </cell>
          <cell r="B2127" t="str">
            <v>Country of target</v>
          </cell>
          <cell r="C2127" t="str">
            <v>Uzbekistan</v>
          </cell>
        </row>
        <row r="2128">
          <cell r="A2128" t="str">
            <v>Corporate</v>
          </cell>
          <cell r="B2128" t="str">
            <v>Country of target</v>
          </cell>
          <cell r="C2128" t="str">
            <v>Venezuela</v>
          </cell>
        </row>
        <row r="2129">
          <cell r="A2129" t="str">
            <v>Corporate</v>
          </cell>
          <cell r="B2129" t="str">
            <v>Country of target</v>
          </cell>
          <cell r="C2129" t="str">
            <v>Vietnam</v>
          </cell>
        </row>
        <row r="2130">
          <cell r="A2130" t="str">
            <v>Corporate</v>
          </cell>
          <cell r="B2130" t="str">
            <v>Country of target</v>
          </cell>
          <cell r="C2130" t="str">
            <v>Wales</v>
          </cell>
        </row>
        <row r="2131">
          <cell r="A2131" t="str">
            <v>Corporate</v>
          </cell>
          <cell r="B2131" t="str">
            <v>Country of target</v>
          </cell>
          <cell r="C2131" t="str">
            <v>Yemen</v>
          </cell>
        </row>
        <row r="2132">
          <cell r="A2132" t="str">
            <v>Corporate</v>
          </cell>
          <cell r="B2132" t="str">
            <v>Country of target</v>
          </cell>
          <cell r="C2132" t="str">
            <v>Zaire</v>
          </cell>
        </row>
        <row r="2133">
          <cell r="A2133" t="str">
            <v>Corporate</v>
          </cell>
          <cell r="B2133" t="str">
            <v>Country of target</v>
          </cell>
          <cell r="C2133" t="str">
            <v>Zambia</v>
          </cell>
        </row>
        <row r="2134">
          <cell r="A2134" t="str">
            <v>Corporate</v>
          </cell>
          <cell r="B2134" t="str">
            <v>Country of target</v>
          </cell>
          <cell r="C2134" t="str">
            <v>Zimbabwe</v>
          </cell>
        </row>
        <row r="2135">
          <cell r="A2135" t="str">
            <v>Corporate</v>
          </cell>
          <cell r="B2135" t="str">
            <v>Value over US $5m</v>
          </cell>
          <cell r="C2135" t="str">
            <v>No</v>
          </cell>
        </row>
        <row r="2136">
          <cell r="A2136" t="str">
            <v>Corporate</v>
          </cell>
          <cell r="B2136" t="str">
            <v>Value over US $5m</v>
          </cell>
          <cell r="C2136" t="str">
            <v>Yes</v>
          </cell>
        </row>
        <row r="2137">
          <cell r="A2137" t="str">
            <v>Corporate</v>
          </cell>
          <cell r="B2137" t="str">
            <v>Value over US $5m</v>
          </cell>
          <cell r="C2137" t="str">
            <v>Confidential</v>
          </cell>
        </row>
        <row r="2138">
          <cell r="A2138" t="str">
            <v>Corporate</v>
          </cell>
          <cell r="B2138" t="str">
            <v>Value over £500,000</v>
          </cell>
          <cell r="C2138" t="str">
            <v>No</v>
          </cell>
        </row>
        <row r="2139">
          <cell r="A2139" t="str">
            <v>Corporate</v>
          </cell>
          <cell r="B2139" t="str">
            <v>Value over £500,000</v>
          </cell>
          <cell r="C2139" t="str">
            <v>Yes</v>
          </cell>
        </row>
        <row r="2140">
          <cell r="A2140" t="str">
            <v>Corporate</v>
          </cell>
          <cell r="B2140" t="str">
            <v>Value over £500,000</v>
          </cell>
          <cell r="C2140" t="str">
            <v>Confidential</v>
          </cell>
        </row>
        <row r="2141">
          <cell r="A2141" t="str">
            <v>Corporate</v>
          </cell>
          <cell r="B2141" t="str">
            <v>Value over Euro 5m</v>
          </cell>
          <cell r="C2141" t="str">
            <v>No</v>
          </cell>
        </row>
        <row r="2142">
          <cell r="A2142" t="str">
            <v>Corporate</v>
          </cell>
          <cell r="B2142" t="str">
            <v>Value over Euro 5m</v>
          </cell>
          <cell r="C2142" t="str">
            <v>Yes</v>
          </cell>
        </row>
        <row r="2143">
          <cell r="A2143" t="str">
            <v>Corporate</v>
          </cell>
          <cell r="B2143" t="str">
            <v>Value over Euro 5m</v>
          </cell>
          <cell r="C2143" t="str">
            <v>Confidential</v>
          </cell>
        </row>
        <row r="2144">
          <cell r="A2144" t="str">
            <v>Corporate</v>
          </cell>
          <cell r="B2144" t="str">
            <v>Value range in euros</v>
          </cell>
          <cell r="C2144" t="str">
            <v>250m-499.9m</v>
          </cell>
        </row>
        <row r="2145">
          <cell r="A2145" t="str">
            <v>Corporate</v>
          </cell>
          <cell r="B2145" t="str">
            <v>Value range in euros</v>
          </cell>
          <cell r="C2145" t="str">
            <v>50-249.9m</v>
          </cell>
        </row>
        <row r="2146">
          <cell r="A2146" t="str">
            <v>Corporate</v>
          </cell>
          <cell r="B2146" t="str">
            <v>Value range in euros</v>
          </cell>
          <cell r="C2146" t="str">
            <v>&lt;5m</v>
          </cell>
        </row>
        <row r="2147">
          <cell r="A2147" t="str">
            <v>Corporate</v>
          </cell>
          <cell r="B2147" t="str">
            <v>Value range in euros</v>
          </cell>
          <cell r="C2147" t="str">
            <v>5-49.9m</v>
          </cell>
        </row>
        <row r="2148">
          <cell r="A2148" t="str">
            <v>Corporate</v>
          </cell>
          <cell r="B2148" t="str">
            <v>Value range in euros</v>
          </cell>
          <cell r="C2148" t="str">
            <v>&gt;500m</v>
          </cell>
        </row>
        <row r="2149">
          <cell r="A2149" t="str">
            <v>Corporate</v>
          </cell>
          <cell r="B2149" t="str">
            <v>Is the deal relevant for M&amp;A study</v>
          </cell>
          <cell r="C2149" t="str">
            <v>No</v>
          </cell>
        </row>
        <row r="2150">
          <cell r="A2150" t="str">
            <v>Corporate</v>
          </cell>
          <cell r="B2150" t="str">
            <v>Is the deal relevant for M&amp;A study</v>
          </cell>
          <cell r="C2150" t="str">
            <v>Yes</v>
          </cell>
        </row>
        <row r="2151">
          <cell r="A2151" t="str">
            <v>Corporate</v>
          </cell>
          <cell r="B2151" t="str">
            <v xml:space="preserve">Does the deal involve PE clients </v>
          </cell>
          <cell r="C2151" t="str">
            <v>No</v>
          </cell>
        </row>
        <row r="2152">
          <cell r="A2152" t="str">
            <v>Corporate</v>
          </cell>
          <cell r="B2152" t="str">
            <v xml:space="preserve">Does the deal involve PE clients </v>
          </cell>
          <cell r="C2152" t="str">
            <v>Yes</v>
          </cell>
        </row>
        <row r="2153">
          <cell r="A2153" t="str">
            <v>Corporate</v>
          </cell>
          <cell r="B2153" t="str">
            <v xml:space="preserve">Quarter deal announced/signed </v>
          </cell>
          <cell r="C2153" t="str">
            <v>Q1</v>
          </cell>
        </row>
        <row r="2154">
          <cell r="A2154" t="str">
            <v>Corporate</v>
          </cell>
          <cell r="B2154" t="str">
            <v xml:space="preserve">Quarter deal announced/signed </v>
          </cell>
          <cell r="C2154" t="str">
            <v>Q2</v>
          </cell>
        </row>
        <row r="2155">
          <cell r="A2155" t="str">
            <v>Corporate</v>
          </cell>
          <cell r="B2155" t="str">
            <v xml:space="preserve">Quarter deal announced/signed </v>
          </cell>
          <cell r="C2155" t="str">
            <v>Q3</v>
          </cell>
        </row>
        <row r="2156">
          <cell r="A2156" t="str">
            <v>Corporate</v>
          </cell>
          <cell r="B2156" t="str">
            <v xml:space="preserve">Quarter deal announced/signed </v>
          </cell>
          <cell r="C2156" t="str">
            <v>Q4</v>
          </cell>
        </row>
        <row r="2157">
          <cell r="A2157" t="str">
            <v>Corporate</v>
          </cell>
          <cell r="B2157" t="str">
            <v xml:space="preserve">Quarter deal completed </v>
          </cell>
          <cell r="C2157" t="str">
            <v>Q1</v>
          </cell>
        </row>
        <row r="2158">
          <cell r="A2158" t="str">
            <v>Corporate</v>
          </cell>
          <cell r="B2158" t="str">
            <v xml:space="preserve">Quarter deal completed </v>
          </cell>
          <cell r="C2158" t="str">
            <v>Q2</v>
          </cell>
        </row>
        <row r="2159">
          <cell r="A2159" t="str">
            <v>Corporate</v>
          </cell>
          <cell r="B2159" t="str">
            <v xml:space="preserve">Quarter deal completed </v>
          </cell>
          <cell r="C2159" t="str">
            <v>Q3</v>
          </cell>
        </row>
        <row r="2160">
          <cell r="A2160" t="str">
            <v>Corporate</v>
          </cell>
          <cell r="B2160" t="str">
            <v xml:space="preserve">Quarter deal completed </v>
          </cell>
          <cell r="C2160" t="str">
            <v>Q4</v>
          </cell>
        </row>
        <row r="2161">
          <cell r="A2161" t="str">
            <v>Corporate</v>
          </cell>
          <cell r="B2161" t="str">
            <v xml:space="preserve">Year deal announced/signed </v>
          </cell>
          <cell r="C2161">
            <v>1998</v>
          </cell>
        </row>
        <row r="2162">
          <cell r="A2162" t="str">
            <v>Corporate</v>
          </cell>
          <cell r="B2162" t="str">
            <v xml:space="preserve">Year deal announced/signed </v>
          </cell>
          <cell r="C2162">
            <v>1999</v>
          </cell>
        </row>
        <row r="2163">
          <cell r="A2163" t="str">
            <v>Corporate</v>
          </cell>
          <cell r="B2163" t="str">
            <v xml:space="preserve">Year deal announced/signed </v>
          </cell>
          <cell r="C2163">
            <v>2000</v>
          </cell>
        </row>
        <row r="2164">
          <cell r="A2164" t="str">
            <v>Corporate</v>
          </cell>
          <cell r="B2164" t="str">
            <v xml:space="preserve">Year deal announced/signed </v>
          </cell>
          <cell r="C2164">
            <v>2001</v>
          </cell>
        </row>
        <row r="2165">
          <cell r="A2165" t="str">
            <v>Corporate</v>
          </cell>
          <cell r="B2165" t="str">
            <v xml:space="preserve">Year deal announced/signed </v>
          </cell>
          <cell r="C2165">
            <v>2002</v>
          </cell>
        </row>
        <row r="2166">
          <cell r="A2166" t="str">
            <v>Corporate</v>
          </cell>
          <cell r="B2166" t="str">
            <v xml:space="preserve">Year deal announced/signed </v>
          </cell>
          <cell r="C2166">
            <v>2003</v>
          </cell>
        </row>
        <row r="2167">
          <cell r="A2167" t="str">
            <v>Corporate</v>
          </cell>
          <cell r="B2167" t="str">
            <v xml:space="preserve">Year deal announced/signed </v>
          </cell>
          <cell r="C2167">
            <v>2004</v>
          </cell>
        </row>
        <row r="2168">
          <cell r="A2168" t="str">
            <v>Corporate</v>
          </cell>
          <cell r="B2168" t="str">
            <v xml:space="preserve">Year deal announced/signed </v>
          </cell>
          <cell r="C2168">
            <v>2005</v>
          </cell>
        </row>
        <row r="2169">
          <cell r="A2169" t="str">
            <v>Corporate</v>
          </cell>
          <cell r="B2169" t="str">
            <v xml:space="preserve">Year deal announced/signed </v>
          </cell>
          <cell r="C2169">
            <v>2006</v>
          </cell>
        </row>
        <row r="2170">
          <cell r="A2170" t="str">
            <v>Corporate</v>
          </cell>
          <cell r="B2170" t="str">
            <v xml:space="preserve">Year deal announced/signed </v>
          </cell>
          <cell r="C2170">
            <v>2007</v>
          </cell>
        </row>
        <row r="2171">
          <cell r="A2171" t="str">
            <v>Corporate</v>
          </cell>
          <cell r="B2171" t="str">
            <v xml:space="preserve">Year deal announced/signed </v>
          </cell>
          <cell r="C2171">
            <v>2008</v>
          </cell>
        </row>
        <row r="2172">
          <cell r="A2172" t="str">
            <v>Corporate</v>
          </cell>
          <cell r="B2172" t="str">
            <v xml:space="preserve">Year deal announced/signed </v>
          </cell>
          <cell r="C2172">
            <v>2009</v>
          </cell>
        </row>
        <row r="2173">
          <cell r="A2173" t="str">
            <v>Corporate</v>
          </cell>
          <cell r="B2173" t="str">
            <v xml:space="preserve">Year deal announced/signed </v>
          </cell>
          <cell r="C2173">
            <v>2010</v>
          </cell>
        </row>
        <row r="2174">
          <cell r="A2174" t="str">
            <v>Corporate</v>
          </cell>
          <cell r="B2174" t="str">
            <v xml:space="preserve">Year deal announced/signed </v>
          </cell>
          <cell r="C2174">
            <v>2011</v>
          </cell>
        </row>
        <row r="2175">
          <cell r="A2175" t="str">
            <v>Corporate</v>
          </cell>
          <cell r="B2175" t="str">
            <v xml:space="preserve">Year deal announced/signed </v>
          </cell>
          <cell r="C2175">
            <v>2012</v>
          </cell>
        </row>
        <row r="2176">
          <cell r="A2176" t="str">
            <v>Corporate</v>
          </cell>
          <cell r="B2176" t="str">
            <v xml:space="preserve">Year deal announced/signed </v>
          </cell>
          <cell r="C2176">
            <v>2013</v>
          </cell>
        </row>
        <row r="2177">
          <cell r="A2177" t="str">
            <v>Corporate</v>
          </cell>
          <cell r="B2177" t="str">
            <v xml:space="preserve">Year deal announced/signed </v>
          </cell>
          <cell r="C2177">
            <v>2014</v>
          </cell>
        </row>
        <row r="2178">
          <cell r="A2178" t="str">
            <v>Corporate</v>
          </cell>
          <cell r="B2178" t="str">
            <v xml:space="preserve">Year deal announced/signed </v>
          </cell>
          <cell r="C2178">
            <v>2015</v>
          </cell>
        </row>
        <row r="2179">
          <cell r="A2179" t="str">
            <v>Corporate</v>
          </cell>
          <cell r="B2179" t="str">
            <v xml:space="preserve">Year deal announced/signed </v>
          </cell>
          <cell r="C2179">
            <v>2016</v>
          </cell>
        </row>
        <row r="2180">
          <cell r="A2180" t="str">
            <v>Corporate</v>
          </cell>
          <cell r="B2180" t="str">
            <v xml:space="preserve">Year deal announced/signed </v>
          </cell>
          <cell r="C2180">
            <v>2017</v>
          </cell>
        </row>
        <row r="2181">
          <cell r="A2181" t="str">
            <v>Corporate</v>
          </cell>
          <cell r="B2181" t="str">
            <v xml:space="preserve">Year deal announced/signed </v>
          </cell>
          <cell r="C2181">
            <v>2018</v>
          </cell>
        </row>
        <row r="2182">
          <cell r="A2182" t="str">
            <v>Corporate</v>
          </cell>
          <cell r="B2182" t="str">
            <v xml:space="preserve">Year deal announced/signed </v>
          </cell>
          <cell r="C2182">
            <v>2019</v>
          </cell>
        </row>
        <row r="2183">
          <cell r="A2183" t="str">
            <v>Corporate</v>
          </cell>
          <cell r="B2183" t="str">
            <v xml:space="preserve">Year deal announced/signed </v>
          </cell>
          <cell r="C2183">
            <v>2020</v>
          </cell>
        </row>
        <row r="2184">
          <cell r="A2184" t="str">
            <v>Corporate</v>
          </cell>
          <cell r="B2184" t="str">
            <v xml:space="preserve">Year deal completed </v>
          </cell>
          <cell r="C2184">
            <v>1998</v>
          </cell>
        </row>
        <row r="2185">
          <cell r="A2185" t="str">
            <v>Corporate</v>
          </cell>
          <cell r="B2185" t="str">
            <v xml:space="preserve">Year deal completed </v>
          </cell>
          <cell r="C2185">
            <v>1999</v>
          </cell>
        </row>
        <row r="2186">
          <cell r="A2186" t="str">
            <v>Corporate</v>
          </cell>
          <cell r="B2186" t="str">
            <v xml:space="preserve">Year deal completed </v>
          </cell>
          <cell r="C2186">
            <v>2000</v>
          </cell>
        </row>
        <row r="2187">
          <cell r="A2187" t="str">
            <v>Corporate</v>
          </cell>
          <cell r="B2187" t="str">
            <v xml:space="preserve">Year deal completed </v>
          </cell>
          <cell r="C2187">
            <v>2001</v>
          </cell>
        </row>
        <row r="2188">
          <cell r="A2188" t="str">
            <v>Corporate</v>
          </cell>
          <cell r="B2188" t="str">
            <v xml:space="preserve">Year deal completed </v>
          </cell>
          <cell r="C2188">
            <v>2002</v>
          </cell>
        </row>
        <row r="2189">
          <cell r="A2189" t="str">
            <v>Corporate</v>
          </cell>
          <cell r="B2189" t="str">
            <v xml:space="preserve">Year deal completed </v>
          </cell>
          <cell r="C2189">
            <v>2003</v>
          </cell>
        </row>
        <row r="2190">
          <cell r="A2190" t="str">
            <v>Corporate</v>
          </cell>
          <cell r="B2190" t="str">
            <v xml:space="preserve">Year deal completed </v>
          </cell>
          <cell r="C2190">
            <v>2004</v>
          </cell>
        </row>
        <row r="2191">
          <cell r="A2191" t="str">
            <v>Corporate</v>
          </cell>
          <cell r="B2191" t="str">
            <v xml:space="preserve">Year deal completed </v>
          </cell>
          <cell r="C2191">
            <v>2005</v>
          </cell>
        </row>
        <row r="2192">
          <cell r="A2192" t="str">
            <v>Corporate</v>
          </cell>
          <cell r="B2192" t="str">
            <v xml:space="preserve">Year deal completed </v>
          </cell>
          <cell r="C2192">
            <v>2006</v>
          </cell>
        </row>
        <row r="2193">
          <cell r="A2193" t="str">
            <v>Corporate</v>
          </cell>
          <cell r="B2193" t="str">
            <v xml:space="preserve">Year deal completed </v>
          </cell>
          <cell r="C2193">
            <v>2007</v>
          </cell>
        </row>
        <row r="2194">
          <cell r="A2194" t="str">
            <v>Corporate</v>
          </cell>
          <cell r="B2194" t="str">
            <v xml:space="preserve">Year deal completed </v>
          </cell>
          <cell r="C2194">
            <v>2008</v>
          </cell>
        </row>
        <row r="2195">
          <cell r="A2195" t="str">
            <v>Corporate</v>
          </cell>
          <cell r="B2195" t="str">
            <v xml:space="preserve">Year deal completed </v>
          </cell>
          <cell r="C2195">
            <v>2009</v>
          </cell>
        </row>
        <row r="2196">
          <cell r="A2196" t="str">
            <v>Corporate</v>
          </cell>
          <cell r="B2196" t="str">
            <v xml:space="preserve">Year deal completed </v>
          </cell>
          <cell r="C2196">
            <v>2010</v>
          </cell>
        </row>
        <row r="2197">
          <cell r="A2197" t="str">
            <v>Corporate</v>
          </cell>
          <cell r="B2197" t="str">
            <v xml:space="preserve">Year deal completed </v>
          </cell>
          <cell r="C2197">
            <v>2011</v>
          </cell>
        </row>
        <row r="2198">
          <cell r="A2198" t="str">
            <v>Corporate</v>
          </cell>
          <cell r="B2198" t="str">
            <v xml:space="preserve">Year deal completed </v>
          </cell>
          <cell r="C2198">
            <v>2012</v>
          </cell>
        </row>
        <row r="2199">
          <cell r="A2199" t="str">
            <v>Corporate</v>
          </cell>
          <cell r="B2199" t="str">
            <v xml:space="preserve">Year deal completed </v>
          </cell>
          <cell r="C2199">
            <v>2013</v>
          </cell>
        </row>
        <row r="2200">
          <cell r="A2200" t="str">
            <v>Corporate</v>
          </cell>
          <cell r="B2200" t="str">
            <v xml:space="preserve">Year deal completed </v>
          </cell>
          <cell r="C2200">
            <v>2014</v>
          </cell>
        </row>
        <row r="2201">
          <cell r="A2201" t="str">
            <v>Corporate</v>
          </cell>
          <cell r="B2201" t="str">
            <v xml:space="preserve">Year deal completed </v>
          </cell>
          <cell r="C2201">
            <v>2015</v>
          </cell>
        </row>
        <row r="2202">
          <cell r="A2202" t="str">
            <v>Corporate</v>
          </cell>
          <cell r="B2202" t="str">
            <v xml:space="preserve">Year deal completed </v>
          </cell>
          <cell r="C2202">
            <v>2016</v>
          </cell>
        </row>
        <row r="2203">
          <cell r="A2203" t="str">
            <v>Corporate</v>
          </cell>
          <cell r="B2203" t="str">
            <v xml:space="preserve">Year deal completed </v>
          </cell>
          <cell r="C2203">
            <v>2017</v>
          </cell>
        </row>
        <row r="2204">
          <cell r="A2204" t="str">
            <v>Corporate</v>
          </cell>
          <cell r="B2204" t="str">
            <v xml:space="preserve">Year deal completed </v>
          </cell>
          <cell r="C2204">
            <v>2018</v>
          </cell>
        </row>
        <row r="2205">
          <cell r="A2205" t="str">
            <v>Corporate</v>
          </cell>
          <cell r="B2205" t="str">
            <v xml:space="preserve">Year deal completed </v>
          </cell>
          <cell r="C2205">
            <v>2019</v>
          </cell>
        </row>
        <row r="2206">
          <cell r="A2206" t="str">
            <v>Corporate</v>
          </cell>
          <cell r="B2206" t="str">
            <v xml:space="preserve">Year deal completed </v>
          </cell>
          <cell r="C2206">
            <v>2020</v>
          </cell>
        </row>
        <row r="2207">
          <cell r="A2207" t="str">
            <v>Corporate Tax</v>
          </cell>
          <cell r="B2207" t="str">
            <v>Work type</v>
          </cell>
          <cell r="C2207" t="str">
            <v>Corporate Tax: Disputes and investigations</v>
          </cell>
        </row>
        <row r="2208">
          <cell r="A2208" t="str">
            <v>Corporate Tax</v>
          </cell>
          <cell r="B2208" t="str">
            <v>Work type</v>
          </cell>
          <cell r="C2208" t="str">
            <v>Corporate Tax: Finance</v>
          </cell>
        </row>
        <row r="2209">
          <cell r="A2209" t="str">
            <v>Corporate Tax</v>
          </cell>
          <cell r="B2209" t="str">
            <v>Work type</v>
          </cell>
          <cell r="C2209" t="str">
            <v>Corporate Tax: Funds</v>
          </cell>
        </row>
        <row r="2210">
          <cell r="A2210" t="str">
            <v>Corporate Tax</v>
          </cell>
          <cell r="B2210" t="str">
            <v>Work type</v>
          </cell>
          <cell r="C2210" t="str">
            <v>Corporate Tax: Joint ventures</v>
          </cell>
        </row>
        <row r="2211">
          <cell r="A2211" t="str">
            <v>Corporate Tax</v>
          </cell>
          <cell r="B2211" t="str">
            <v>Work type</v>
          </cell>
          <cell r="C2211" t="str">
            <v>Corporate Tax: Private equity</v>
          </cell>
        </row>
        <row r="2212">
          <cell r="A2212" t="str">
            <v>Corporate Tax</v>
          </cell>
          <cell r="B2212" t="str">
            <v>Work type</v>
          </cell>
          <cell r="C2212" t="str">
            <v>Corporate Tax: Projects PFI/PPP</v>
          </cell>
        </row>
        <row r="2213">
          <cell r="A2213" t="str">
            <v>Corporate Tax</v>
          </cell>
          <cell r="B2213" t="str">
            <v>Work type</v>
          </cell>
          <cell r="C2213" t="str">
            <v>Corporate Tax: Real estate transactions</v>
          </cell>
        </row>
        <row r="2214">
          <cell r="A2214" t="str">
            <v>Corporate Tax</v>
          </cell>
          <cell r="B2214" t="str">
            <v>Work type</v>
          </cell>
          <cell r="C2214" t="str">
            <v>Corporate Tax: Share schemes (Tax)</v>
          </cell>
        </row>
        <row r="2215">
          <cell r="A2215" t="str">
            <v>Corporate Tax</v>
          </cell>
          <cell r="B2215" t="str">
            <v>Work type</v>
          </cell>
          <cell r="C2215" t="str">
            <v>Corporate Tax: Structured finance (Tax)</v>
          </cell>
        </row>
        <row r="2216">
          <cell r="A2216" t="str">
            <v>Corporate Tax</v>
          </cell>
          <cell r="B2216" t="str">
            <v>Work type</v>
          </cell>
          <cell r="C2216" t="str">
            <v>Corporate tax: Transfer pricing</v>
          </cell>
        </row>
        <row r="2217">
          <cell r="A2217" t="str">
            <v>Corporate Tax</v>
          </cell>
          <cell r="B2217" t="str">
            <v>Work type</v>
          </cell>
          <cell r="C2217" t="str">
            <v>Corporate Tax: VAT (Tax)</v>
          </cell>
        </row>
        <row r="2218">
          <cell r="A2218" t="str">
            <v>EPC Construction</v>
          </cell>
          <cell r="B2218" t="str">
            <v>Work type</v>
          </cell>
          <cell r="C2218" t="str">
            <v>Adjudication</v>
          </cell>
        </row>
        <row r="2219">
          <cell r="A2219" t="str">
            <v>EPC Construction</v>
          </cell>
          <cell r="B2219" t="str">
            <v>Work type</v>
          </cell>
          <cell r="C2219" t="str">
            <v>ADR (other)</v>
          </cell>
        </row>
        <row r="2220">
          <cell r="A2220" t="str">
            <v>EPC Construction</v>
          </cell>
          <cell r="B2220" t="str">
            <v>Work type</v>
          </cell>
          <cell r="C2220" t="str">
            <v>Arbitration</v>
          </cell>
        </row>
        <row r="2221">
          <cell r="A2221" t="str">
            <v>EPC Construction</v>
          </cell>
          <cell r="B2221" t="str">
            <v>Work type</v>
          </cell>
          <cell r="C2221" t="str">
            <v>Claims handling</v>
          </cell>
        </row>
        <row r="2222">
          <cell r="A2222" t="str">
            <v>EPC Construction</v>
          </cell>
          <cell r="B2222" t="str">
            <v>Work type</v>
          </cell>
          <cell r="C2222" t="str">
            <v>Conciliation</v>
          </cell>
        </row>
        <row r="2223">
          <cell r="A2223" t="str">
            <v>EPC Construction</v>
          </cell>
          <cell r="B2223" t="str">
            <v>Work type</v>
          </cell>
          <cell r="C2223" t="str">
            <v>Due diligence and reporting</v>
          </cell>
        </row>
        <row r="2224">
          <cell r="A2224" t="str">
            <v>EPC Construction</v>
          </cell>
          <cell r="B2224" t="str">
            <v>Work type</v>
          </cell>
          <cell r="C2224" t="str">
            <v>Expert determination</v>
          </cell>
        </row>
        <row r="2225">
          <cell r="A2225" t="str">
            <v>EPC Construction</v>
          </cell>
          <cell r="B2225" t="str">
            <v>Work type</v>
          </cell>
          <cell r="C2225" t="str">
            <v>Litigation</v>
          </cell>
        </row>
        <row r="2226">
          <cell r="A2226" t="str">
            <v>EPC Construction</v>
          </cell>
          <cell r="B2226" t="str">
            <v>Work type</v>
          </cell>
          <cell r="C2226" t="str">
            <v xml:space="preserve">Mediation </v>
          </cell>
        </row>
        <row r="2227">
          <cell r="A2227" t="str">
            <v>EPC Construction</v>
          </cell>
          <cell r="B2227" t="str">
            <v>Work type</v>
          </cell>
          <cell r="C2227" t="str">
            <v>Negotiation and drafting</v>
          </cell>
        </row>
        <row r="2228">
          <cell r="A2228" t="str">
            <v>EPC Construction</v>
          </cell>
          <cell r="B2228" t="str">
            <v>Work type</v>
          </cell>
          <cell r="C2228" t="str">
            <v>Other (please specify)</v>
          </cell>
        </row>
        <row r="2229">
          <cell r="A2229" t="str">
            <v>EPC Construction</v>
          </cell>
          <cell r="B2229" t="str">
            <v>Work type</v>
          </cell>
          <cell r="C2229" t="str">
            <v>Procurement advice</v>
          </cell>
        </row>
        <row r="2230">
          <cell r="A2230" t="str">
            <v>EPC Construction</v>
          </cell>
          <cell r="B2230" t="str">
            <v>Contract type</v>
          </cell>
          <cell r="C2230" t="str">
            <v>ACA PPC 2000</v>
          </cell>
        </row>
        <row r="2231">
          <cell r="A2231" t="str">
            <v>EPC Construction</v>
          </cell>
          <cell r="B2231" t="str">
            <v>Contract type</v>
          </cell>
          <cell r="C2231" t="str">
            <v>ACE A1</v>
          </cell>
        </row>
        <row r="2232">
          <cell r="A2232" t="str">
            <v>EPC Construction</v>
          </cell>
          <cell r="B2232" t="str">
            <v>Contract type</v>
          </cell>
          <cell r="C2232" t="str">
            <v>ACE A2</v>
          </cell>
        </row>
        <row r="2233">
          <cell r="A2233" t="str">
            <v>EPC Construction</v>
          </cell>
          <cell r="B2233" t="str">
            <v>Contract type</v>
          </cell>
          <cell r="C2233" t="str">
            <v>ACE B1</v>
          </cell>
        </row>
        <row r="2234">
          <cell r="A2234" t="str">
            <v>EPC Construction</v>
          </cell>
          <cell r="B2234" t="str">
            <v>Contract type</v>
          </cell>
          <cell r="C2234" t="str">
            <v>ACE B2</v>
          </cell>
        </row>
        <row r="2235">
          <cell r="A2235" t="str">
            <v>EPC Construction</v>
          </cell>
          <cell r="B2235" t="str">
            <v>Contract type</v>
          </cell>
          <cell r="C2235" t="str">
            <v>FIDIC Red Book</v>
          </cell>
        </row>
        <row r="2236">
          <cell r="A2236" t="str">
            <v>EPC Construction</v>
          </cell>
          <cell r="B2236" t="str">
            <v>Contract type</v>
          </cell>
          <cell r="C2236" t="str">
            <v>FIDIC Yellow Book</v>
          </cell>
        </row>
        <row r="2237">
          <cell r="A2237" t="str">
            <v>EPC Construction</v>
          </cell>
          <cell r="B2237" t="str">
            <v>Contract type</v>
          </cell>
          <cell r="C2237" t="str">
            <v>GC Works 1 - DB</v>
          </cell>
        </row>
        <row r="2238">
          <cell r="A2238" t="str">
            <v>EPC Construction</v>
          </cell>
          <cell r="B2238" t="str">
            <v>Contract type</v>
          </cell>
          <cell r="C2238" t="str">
            <v>I Mech E MF/1 - 4th Edition</v>
          </cell>
        </row>
        <row r="2239">
          <cell r="A2239" t="str">
            <v>EPC Construction</v>
          </cell>
          <cell r="B2239" t="str">
            <v>Contract type</v>
          </cell>
          <cell r="C2239" t="str">
            <v>ICC Design &amp; Construct 2011</v>
          </cell>
        </row>
        <row r="2240">
          <cell r="A2240" t="str">
            <v>EPC Construction</v>
          </cell>
          <cell r="B2240" t="str">
            <v>Contract type</v>
          </cell>
          <cell r="C2240" t="str">
            <v>ICC Target Cost 2011</v>
          </cell>
        </row>
        <row r="2241">
          <cell r="A2241" t="str">
            <v>EPC Construction</v>
          </cell>
          <cell r="B2241" t="str">
            <v>Contract type</v>
          </cell>
          <cell r="C2241" t="str">
            <v>ICE 6th Ed</v>
          </cell>
        </row>
        <row r="2242">
          <cell r="A2242" t="str">
            <v>EPC Construction</v>
          </cell>
          <cell r="B2242" t="str">
            <v>Contract type</v>
          </cell>
          <cell r="C2242" t="str">
            <v>ICE 7th Ed</v>
          </cell>
        </row>
        <row r="2243">
          <cell r="A2243" t="str">
            <v>EPC Construction</v>
          </cell>
          <cell r="B2243" t="str">
            <v>Contract type</v>
          </cell>
          <cell r="C2243" t="str">
            <v>ICE D&amp;C 1st Ed</v>
          </cell>
        </row>
        <row r="2244">
          <cell r="A2244" t="str">
            <v>EPC Construction</v>
          </cell>
          <cell r="B2244" t="str">
            <v>Contract type</v>
          </cell>
          <cell r="C2244" t="str">
            <v>ICE D&amp;C 2nd Ed</v>
          </cell>
        </row>
        <row r="2245">
          <cell r="A2245" t="str">
            <v>EPC Construction</v>
          </cell>
          <cell r="B2245" t="str">
            <v>Contract type</v>
          </cell>
          <cell r="C2245" t="str">
            <v>JCT 05 – DB</v>
          </cell>
        </row>
        <row r="2246">
          <cell r="A2246" t="str">
            <v>EPC Construction</v>
          </cell>
          <cell r="B2246" t="str">
            <v>Contract type</v>
          </cell>
          <cell r="C2246" t="str">
            <v>JCT 05 – SBC</v>
          </cell>
        </row>
        <row r="2247">
          <cell r="A2247" t="str">
            <v>EPC Construction</v>
          </cell>
          <cell r="B2247" t="str">
            <v>Contract type</v>
          </cell>
          <cell r="C2247" t="str">
            <v>JCT 2011 - DB</v>
          </cell>
        </row>
        <row r="2248">
          <cell r="A2248" t="str">
            <v>EPC Construction</v>
          </cell>
          <cell r="B2248" t="str">
            <v>Contract type</v>
          </cell>
          <cell r="C2248" t="str">
            <v>JCT 2011 - SBC</v>
          </cell>
        </row>
        <row r="2249">
          <cell r="A2249" t="str">
            <v>EPC Construction</v>
          </cell>
          <cell r="B2249" t="str">
            <v>Contract type</v>
          </cell>
          <cell r="C2249" t="str">
            <v>JCT 98 – Traditional</v>
          </cell>
        </row>
        <row r="2250">
          <cell r="A2250" t="str">
            <v>EPC Construction</v>
          </cell>
          <cell r="B2250" t="str">
            <v>Contract type</v>
          </cell>
          <cell r="C2250" t="str">
            <v>JCT 98 – WCD</v>
          </cell>
        </row>
        <row r="2251">
          <cell r="A2251" t="str">
            <v>EPC Construction</v>
          </cell>
          <cell r="B2251" t="str">
            <v>Contract type</v>
          </cell>
          <cell r="C2251" t="str">
            <v>NEC 2</v>
          </cell>
        </row>
        <row r="2252">
          <cell r="A2252" t="str">
            <v>EPC Construction</v>
          </cell>
          <cell r="B2252" t="str">
            <v>Contract type</v>
          </cell>
          <cell r="C2252" t="str">
            <v>NEC 3</v>
          </cell>
        </row>
        <row r="2253">
          <cell r="A2253" t="str">
            <v>EPC Construction</v>
          </cell>
          <cell r="B2253" t="str">
            <v>Contract type</v>
          </cell>
          <cell r="C2253" t="str">
            <v>NHS Blue Book</v>
          </cell>
        </row>
        <row r="2254">
          <cell r="A2254" t="str">
            <v>EPC Construction</v>
          </cell>
          <cell r="B2254" t="str">
            <v>Contract type</v>
          </cell>
          <cell r="C2254" t="str">
            <v>Other (please specify)</v>
          </cell>
        </row>
        <row r="2255">
          <cell r="A2255" t="str">
            <v>EPC Construction</v>
          </cell>
          <cell r="B2255" t="str">
            <v>Contract type</v>
          </cell>
          <cell r="C2255" t="str">
            <v>RIBA SFA 99</v>
          </cell>
        </row>
        <row r="2256">
          <cell r="A2256" t="str">
            <v>EPC Construction</v>
          </cell>
          <cell r="B2256" t="str">
            <v>Client type</v>
          </cell>
          <cell r="C2256" t="str">
            <v>Architect</v>
          </cell>
        </row>
        <row r="2257">
          <cell r="A2257" t="str">
            <v>EPC Construction</v>
          </cell>
          <cell r="B2257" t="str">
            <v>Client type</v>
          </cell>
          <cell r="C2257" t="str">
            <v>Consultant</v>
          </cell>
        </row>
        <row r="2258">
          <cell r="A2258" t="str">
            <v>EPC Construction</v>
          </cell>
          <cell r="B2258" t="str">
            <v>Client type</v>
          </cell>
          <cell r="C2258" t="str">
            <v>Contract administrator</v>
          </cell>
        </row>
        <row r="2259">
          <cell r="A2259" t="str">
            <v>EPC Construction</v>
          </cell>
          <cell r="B2259" t="str">
            <v>Client type</v>
          </cell>
          <cell r="C2259" t="str">
            <v>Contractor</v>
          </cell>
        </row>
        <row r="2260">
          <cell r="A2260" t="str">
            <v>EPC Construction</v>
          </cell>
          <cell r="B2260" t="str">
            <v>Client type</v>
          </cell>
          <cell r="C2260" t="str">
            <v>Developer</v>
          </cell>
        </row>
        <row r="2261">
          <cell r="A2261" t="str">
            <v>EPC Construction</v>
          </cell>
          <cell r="B2261" t="str">
            <v>Client type</v>
          </cell>
          <cell r="C2261" t="str">
            <v>Engineer</v>
          </cell>
        </row>
        <row r="2262">
          <cell r="A2262" t="str">
            <v>EPC Construction</v>
          </cell>
          <cell r="B2262" t="str">
            <v>Client type</v>
          </cell>
          <cell r="C2262" t="str">
            <v>Funder</v>
          </cell>
        </row>
        <row r="2263">
          <cell r="A2263" t="str">
            <v>EPC Construction</v>
          </cell>
          <cell r="B2263" t="str">
            <v>Client type</v>
          </cell>
          <cell r="C2263" t="str">
            <v>Other (please specify)</v>
          </cell>
        </row>
        <row r="2264">
          <cell r="A2264" t="str">
            <v>EPC Construction</v>
          </cell>
          <cell r="B2264" t="str">
            <v>Client type</v>
          </cell>
          <cell r="C2264" t="str">
            <v>Quantity surveyor</v>
          </cell>
        </row>
        <row r="2265">
          <cell r="A2265" t="str">
            <v>EPC Construction</v>
          </cell>
          <cell r="B2265" t="str">
            <v>Client type</v>
          </cell>
          <cell r="C2265" t="str">
            <v>Specialist subcontractor</v>
          </cell>
        </row>
        <row r="2266">
          <cell r="A2266" t="str">
            <v>EPC Construction</v>
          </cell>
          <cell r="B2266" t="str">
            <v>Client type</v>
          </cell>
          <cell r="C2266" t="str">
            <v>Subcontractor</v>
          </cell>
        </row>
        <row r="2267">
          <cell r="A2267" t="str">
            <v>EPC Construction</v>
          </cell>
          <cell r="B2267" t="str">
            <v>Client type</v>
          </cell>
          <cell r="C2267" t="str">
            <v>Supplier</v>
          </cell>
        </row>
        <row r="2268">
          <cell r="A2268" t="str">
            <v>EPC Construction</v>
          </cell>
          <cell r="B2268" t="str">
            <v>Client type</v>
          </cell>
          <cell r="C2268" t="str">
            <v>Tenant</v>
          </cell>
        </row>
        <row r="2269">
          <cell r="A2269" t="str">
            <v>EPC Construction</v>
          </cell>
          <cell r="B2269" t="str">
            <v>Subject matter</v>
          </cell>
          <cell r="C2269" t="str">
            <v>Airport</v>
          </cell>
        </row>
        <row r="2270">
          <cell r="A2270" t="str">
            <v>EPC Construction</v>
          </cell>
          <cell r="B2270" t="str">
            <v>Subject matter</v>
          </cell>
          <cell r="C2270" t="str">
            <v>Arts, museums and theatres</v>
          </cell>
        </row>
        <row r="2271">
          <cell r="A2271" t="str">
            <v>EPC Construction</v>
          </cell>
          <cell r="B2271" t="str">
            <v>Subject matter</v>
          </cell>
          <cell r="C2271" t="str">
            <v>Banks</v>
          </cell>
        </row>
        <row r="2272">
          <cell r="A2272" t="str">
            <v>EPC Construction</v>
          </cell>
          <cell r="B2272" t="str">
            <v>Subject matter</v>
          </cell>
          <cell r="C2272" t="str">
            <v>Chemical plant</v>
          </cell>
        </row>
        <row r="2273">
          <cell r="A2273" t="str">
            <v>EPC Construction</v>
          </cell>
          <cell r="B2273" t="str">
            <v>Subject matter</v>
          </cell>
          <cell r="C2273" t="str">
            <v>Commercial</v>
          </cell>
        </row>
        <row r="2274">
          <cell r="A2274" t="str">
            <v>EPC Construction</v>
          </cell>
          <cell r="B2274" t="str">
            <v>Subject matter</v>
          </cell>
          <cell r="C2274" t="str">
            <v>Consumer products (Retail/Manufacturing)</v>
          </cell>
        </row>
        <row r="2275">
          <cell r="A2275" t="str">
            <v>EPC Construction</v>
          </cell>
          <cell r="B2275" t="str">
            <v>Subject matter</v>
          </cell>
          <cell r="C2275" t="str">
            <v>Hospital/Life sciences/Pharmaceuticals</v>
          </cell>
        </row>
        <row r="2276">
          <cell r="A2276" t="str">
            <v>EPC Construction</v>
          </cell>
          <cell r="B2276" t="str">
            <v>Subject matter</v>
          </cell>
          <cell r="C2276" t="str">
            <v>Hotel</v>
          </cell>
        </row>
        <row r="2277">
          <cell r="A2277" t="str">
            <v>EPC Construction</v>
          </cell>
          <cell r="B2277" t="str">
            <v>Subject matter</v>
          </cell>
          <cell r="C2277" t="str">
            <v>Institutional investors</v>
          </cell>
        </row>
        <row r="2278">
          <cell r="A2278" t="str">
            <v>EPC Construction</v>
          </cell>
          <cell r="B2278" t="str">
            <v>Subject matter</v>
          </cell>
          <cell r="C2278" t="str">
            <v xml:space="preserve">International power </v>
          </cell>
        </row>
        <row r="2279">
          <cell r="A2279" t="str">
            <v>EPC Construction</v>
          </cell>
          <cell r="B2279" t="str">
            <v>Subject matter</v>
          </cell>
          <cell r="C2279" t="str">
            <v>Mixed use</v>
          </cell>
        </row>
        <row r="2280">
          <cell r="A2280" t="str">
            <v>EPC Construction</v>
          </cell>
          <cell r="B2280" t="str">
            <v>Subject matter</v>
          </cell>
          <cell r="C2280" t="str">
            <v>Offices</v>
          </cell>
        </row>
        <row r="2281">
          <cell r="A2281" t="str">
            <v>EPC Construction</v>
          </cell>
          <cell r="B2281" t="str">
            <v>Subject matter</v>
          </cell>
          <cell r="C2281" t="str">
            <v>Other (please specify)</v>
          </cell>
        </row>
        <row r="2282">
          <cell r="A2282" t="str">
            <v>EPC Construction</v>
          </cell>
          <cell r="B2282" t="str">
            <v>Subject matter</v>
          </cell>
          <cell r="C2282" t="str">
            <v>Prison</v>
          </cell>
        </row>
        <row r="2283">
          <cell r="A2283" t="str">
            <v>EPC Construction</v>
          </cell>
          <cell r="B2283" t="str">
            <v>Subject matter</v>
          </cell>
          <cell r="C2283" t="str">
            <v>Rail/Underground</v>
          </cell>
        </row>
        <row r="2284">
          <cell r="A2284" t="str">
            <v>EPC Construction</v>
          </cell>
          <cell r="B2284" t="str">
            <v>Subject matter</v>
          </cell>
          <cell r="C2284" t="str">
            <v>Regeneration</v>
          </cell>
        </row>
        <row r="2285">
          <cell r="A2285" t="str">
            <v>EPC Construction</v>
          </cell>
          <cell r="B2285" t="str">
            <v>Subject matter</v>
          </cell>
          <cell r="C2285" t="str">
            <v>Residential</v>
          </cell>
        </row>
        <row r="2286">
          <cell r="A2286" t="str">
            <v>EPC Construction</v>
          </cell>
          <cell r="B2286" t="str">
            <v>Subject matter</v>
          </cell>
          <cell r="C2286" t="str">
            <v>Retail</v>
          </cell>
        </row>
        <row r="2287">
          <cell r="A2287" t="str">
            <v>EPC Construction</v>
          </cell>
          <cell r="B2287" t="str">
            <v>Subject matter</v>
          </cell>
          <cell r="C2287" t="str">
            <v>Road</v>
          </cell>
        </row>
        <row r="2288">
          <cell r="A2288" t="str">
            <v>EPC Construction</v>
          </cell>
          <cell r="B2288" t="str">
            <v>Subject matter</v>
          </cell>
          <cell r="C2288" t="str">
            <v>School</v>
          </cell>
        </row>
        <row r="2289">
          <cell r="A2289" t="str">
            <v>EPC Construction</v>
          </cell>
          <cell r="B2289" t="str">
            <v>Subject matter</v>
          </cell>
          <cell r="C2289" t="str">
            <v>Sporting facility</v>
          </cell>
        </row>
        <row r="2290">
          <cell r="A2290" t="str">
            <v>EPC Construction</v>
          </cell>
          <cell r="B2290" t="str">
            <v>Subject matter</v>
          </cell>
          <cell r="C2290" t="str">
            <v>Sustainability/Cleantech</v>
          </cell>
        </row>
        <row r="2291">
          <cell r="A2291" t="str">
            <v>EPC Construction</v>
          </cell>
          <cell r="B2291" t="str">
            <v>Subject matter</v>
          </cell>
          <cell r="C2291" t="str">
            <v>University</v>
          </cell>
        </row>
        <row r="2292">
          <cell r="A2292" t="str">
            <v>EPC Construction</v>
          </cell>
          <cell r="B2292" t="str">
            <v>Subject matter</v>
          </cell>
          <cell r="C2292" t="str">
            <v>Waste</v>
          </cell>
        </row>
        <row r="2293">
          <cell r="A2293" t="str">
            <v>EPC Construction</v>
          </cell>
          <cell r="B2293" t="str">
            <v>Client scope</v>
          </cell>
          <cell r="C2293" t="str">
            <v>International</v>
          </cell>
        </row>
        <row r="2294">
          <cell r="A2294" t="str">
            <v>EPC Construction</v>
          </cell>
          <cell r="B2294" t="str">
            <v>Client scope</v>
          </cell>
          <cell r="C2294" t="str">
            <v>Domestic</v>
          </cell>
        </row>
        <row r="2295">
          <cell r="A2295" t="str">
            <v>EPC Energy</v>
          </cell>
          <cell r="B2295" t="str">
            <v>Work type</v>
          </cell>
          <cell r="C2295" t="str">
            <v>Dispute</v>
          </cell>
        </row>
        <row r="2296">
          <cell r="A2296" t="str">
            <v>EPC Energy</v>
          </cell>
          <cell r="B2296" t="str">
            <v>Work type</v>
          </cell>
          <cell r="C2296" t="str">
            <v>Health &amp; safety</v>
          </cell>
        </row>
        <row r="2297">
          <cell r="A2297" t="str">
            <v>EPC Energy</v>
          </cell>
          <cell r="B2297" t="str">
            <v>Work type</v>
          </cell>
          <cell r="C2297" t="str">
            <v>Insurance</v>
          </cell>
        </row>
        <row r="2298">
          <cell r="A2298" t="str">
            <v>EPC Energy</v>
          </cell>
          <cell r="B2298" t="str">
            <v>Work type</v>
          </cell>
          <cell r="C2298" t="str">
            <v>M&amp;A</v>
          </cell>
        </row>
        <row r="2299">
          <cell r="A2299" t="str">
            <v>EPC Energy</v>
          </cell>
          <cell r="B2299" t="str">
            <v>Work type</v>
          </cell>
          <cell r="C2299" t="str">
            <v>PPP</v>
          </cell>
        </row>
        <row r="2300">
          <cell r="A2300" t="str">
            <v>EPC Energy</v>
          </cell>
          <cell r="B2300" t="str">
            <v>Work type</v>
          </cell>
          <cell r="C2300" t="str">
            <v>Privatisation</v>
          </cell>
        </row>
        <row r="2301">
          <cell r="A2301" t="str">
            <v>EPC Energy</v>
          </cell>
          <cell r="B2301" t="str">
            <v>Work type</v>
          </cell>
          <cell r="C2301" t="str">
            <v>Project development</v>
          </cell>
        </row>
        <row r="2302">
          <cell r="A2302" t="str">
            <v>EPC Energy</v>
          </cell>
          <cell r="B2302" t="str">
            <v>Work type</v>
          </cell>
          <cell r="C2302" t="str">
            <v>Project finance</v>
          </cell>
        </row>
        <row r="2303">
          <cell r="A2303" t="str">
            <v>EPC Energy</v>
          </cell>
          <cell r="B2303" t="str">
            <v>Work type</v>
          </cell>
          <cell r="C2303" t="str">
            <v>Refining and storage</v>
          </cell>
        </row>
        <row r="2304">
          <cell r="A2304" t="str">
            <v>EPC Energy</v>
          </cell>
          <cell r="B2304" t="str">
            <v>Work type</v>
          </cell>
          <cell r="C2304" t="str">
            <v>Restructuring</v>
          </cell>
        </row>
        <row r="2305">
          <cell r="A2305" t="str">
            <v>EPC Energy</v>
          </cell>
          <cell r="B2305" t="str">
            <v>Work type</v>
          </cell>
          <cell r="C2305" t="str">
            <v>Transportation</v>
          </cell>
        </row>
        <row r="2306">
          <cell r="A2306" t="str">
            <v>EPC Energy</v>
          </cell>
          <cell r="B2306" t="str">
            <v>Contract type</v>
          </cell>
          <cell r="C2306" t="str">
            <v>Allocation/attribution/substition/lifting/balancing</v>
          </cell>
        </row>
        <row r="2307">
          <cell r="A2307" t="str">
            <v>EPC Energy</v>
          </cell>
          <cell r="B2307" t="str">
            <v>Contract type</v>
          </cell>
          <cell r="C2307" t="str">
            <v>Bidding/ consortium agreements</v>
          </cell>
        </row>
        <row r="2308">
          <cell r="A2308" t="str">
            <v>EPC Energy</v>
          </cell>
          <cell r="B2308" t="str">
            <v>Contract type</v>
          </cell>
          <cell r="C2308" t="str">
            <v>Competition law</v>
          </cell>
        </row>
        <row r="2309">
          <cell r="A2309" t="str">
            <v>EPC Energy</v>
          </cell>
          <cell r="B2309" t="str">
            <v>Contract type</v>
          </cell>
          <cell r="C2309" t="str">
            <v>Construction and tying in agreement</v>
          </cell>
        </row>
        <row r="2310">
          <cell r="A2310" t="str">
            <v>EPC Energy</v>
          </cell>
          <cell r="B2310" t="str">
            <v>Contract type</v>
          </cell>
          <cell r="C2310" t="str">
            <v>Crossing/proximity agreements</v>
          </cell>
        </row>
        <row r="2311">
          <cell r="A2311" t="str">
            <v>EPC Energy</v>
          </cell>
          <cell r="B2311" t="str">
            <v>Contract type</v>
          </cell>
          <cell r="C2311" t="str">
            <v>Decommissioning security agreement</v>
          </cell>
        </row>
        <row r="2312">
          <cell r="A2312" t="str">
            <v>EPC Energy</v>
          </cell>
          <cell r="B2312" t="str">
            <v>Contract type</v>
          </cell>
          <cell r="C2312" t="str">
            <v>Direct agreements</v>
          </cell>
        </row>
        <row r="2313">
          <cell r="A2313" t="str">
            <v>EPC Energy</v>
          </cell>
          <cell r="B2313" t="str">
            <v>Contract type</v>
          </cell>
          <cell r="C2313" t="str">
            <v>Energy leases</v>
          </cell>
        </row>
        <row r="2314">
          <cell r="A2314" t="str">
            <v>EPC Energy</v>
          </cell>
          <cell r="B2314" t="str">
            <v>Contract type</v>
          </cell>
          <cell r="C2314" t="str">
            <v>EPC contracts/drilling contracts</v>
          </cell>
        </row>
        <row r="2315">
          <cell r="A2315" t="str">
            <v>EPC Energy</v>
          </cell>
          <cell r="B2315" t="str">
            <v>Contract type</v>
          </cell>
          <cell r="C2315" t="str">
            <v>Facilities sharing agreement - rig, vessel, helicopter</v>
          </cell>
        </row>
        <row r="2316">
          <cell r="A2316" t="str">
            <v>EPC Energy</v>
          </cell>
          <cell r="B2316" t="str">
            <v>Contract type</v>
          </cell>
          <cell r="C2316" t="str">
            <v>Farm-out/ farm-in agreements</v>
          </cell>
        </row>
        <row r="2317">
          <cell r="A2317" t="str">
            <v>EPC Energy</v>
          </cell>
          <cell r="B2317" t="str">
            <v>Contract type</v>
          </cell>
          <cell r="C2317" t="str">
            <v>FEED or other study agreement</v>
          </cell>
        </row>
        <row r="2318">
          <cell r="A2318" t="str">
            <v>EPC Energy</v>
          </cell>
          <cell r="B2318" t="str">
            <v>Contract type</v>
          </cell>
          <cell r="C2318" t="str">
            <v>FPSOs</v>
          </cell>
        </row>
        <row r="2319">
          <cell r="A2319" t="str">
            <v>EPC Energy</v>
          </cell>
          <cell r="B2319" t="str">
            <v>Contract type</v>
          </cell>
          <cell r="C2319" t="str">
            <v>Goods and services agreements/supply chain issues</v>
          </cell>
        </row>
        <row r="2320">
          <cell r="A2320" t="str">
            <v>EPC Energy</v>
          </cell>
          <cell r="B2320" t="str">
            <v>Contract type</v>
          </cell>
          <cell r="C2320" t="str">
            <v>Joint ventures/JOA/UUOA</v>
          </cell>
        </row>
        <row r="2321">
          <cell r="A2321" t="str">
            <v>EPC Energy</v>
          </cell>
          <cell r="B2321" t="str">
            <v>Contract type</v>
          </cell>
          <cell r="C2321" t="str">
            <v>Legal opinions</v>
          </cell>
        </row>
        <row r="2322">
          <cell r="A2322" t="str">
            <v>EPC Energy</v>
          </cell>
          <cell r="B2322" t="str">
            <v>Contract type</v>
          </cell>
          <cell r="C2322" t="str">
            <v>Licences/ concessions</v>
          </cell>
        </row>
        <row r="2323">
          <cell r="A2323" t="str">
            <v>EPC Energy</v>
          </cell>
          <cell r="B2323" t="str">
            <v>Contract type</v>
          </cell>
          <cell r="C2323" t="str">
            <v>Licences/PSA/PSC/TSC</v>
          </cell>
        </row>
        <row r="2324">
          <cell r="A2324" t="str">
            <v>EPC Energy</v>
          </cell>
          <cell r="B2324" t="str">
            <v>Contract type</v>
          </cell>
          <cell r="C2324" t="str">
            <v>O&amp;M contracts</v>
          </cell>
        </row>
        <row r="2325">
          <cell r="A2325" t="str">
            <v>EPC Energy</v>
          </cell>
          <cell r="B2325" t="str">
            <v>Contract type</v>
          </cell>
          <cell r="C2325" t="str">
            <v>Outsourcing</v>
          </cell>
        </row>
        <row r="2326">
          <cell r="A2326" t="str">
            <v>EPC Energy</v>
          </cell>
          <cell r="B2326" t="str">
            <v>Contract type</v>
          </cell>
          <cell r="C2326" t="str">
            <v>Power purchase agreements</v>
          </cell>
        </row>
        <row r="2327">
          <cell r="A2327" t="str">
            <v>EPC Energy</v>
          </cell>
          <cell r="B2327" t="str">
            <v>Contract type</v>
          </cell>
          <cell r="C2327" t="str">
            <v>Retail competition</v>
          </cell>
        </row>
        <row r="2328">
          <cell r="A2328" t="str">
            <v>EPC Energy</v>
          </cell>
          <cell r="B2328" t="str">
            <v>Contract type</v>
          </cell>
          <cell r="C2328" t="str">
            <v>Sale and purchase agreement</v>
          </cell>
        </row>
        <row r="2329">
          <cell r="A2329" t="str">
            <v>EPC Energy</v>
          </cell>
          <cell r="B2329" t="str">
            <v>Contract type</v>
          </cell>
          <cell r="C2329" t="str">
            <v>Seismic/well data licence/share/sale</v>
          </cell>
        </row>
        <row r="2330">
          <cell r="A2330" t="str">
            <v>EPC Energy</v>
          </cell>
          <cell r="B2330" t="str">
            <v>Contract type</v>
          </cell>
          <cell r="C2330" t="str">
            <v>Shareholders agreements</v>
          </cell>
        </row>
        <row r="2331">
          <cell r="A2331" t="str">
            <v>EPC Energy</v>
          </cell>
          <cell r="B2331" t="str">
            <v>Contract type</v>
          </cell>
          <cell r="C2331" t="str">
            <v>TA/POSA/ OSA/TPOSA</v>
          </cell>
        </row>
        <row r="2332">
          <cell r="A2332" t="str">
            <v>EPC Energy</v>
          </cell>
          <cell r="B2332" t="str">
            <v>Contract type</v>
          </cell>
          <cell r="C2332" t="str">
            <v>Technical services agreement</v>
          </cell>
        </row>
        <row r="2333">
          <cell r="A2333" t="str">
            <v>EPC Energy</v>
          </cell>
          <cell r="B2333" t="str">
            <v>Contract type</v>
          </cell>
          <cell r="C2333" t="str">
            <v>Total facilities contract</v>
          </cell>
        </row>
        <row r="2334">
          <cell r="A2334" t="str">
            <v>EPC Energy</v>
          </cell>
          <cell r="B2334" t="str">
            <v>Contract type</v>
          </cell>
          <cell r="C2334" t="str">
            <v>Wholesale competition</v>
          </cell>
        </row>
        <row r="2335">
          <cell r="A2335" t="str">
            <v>EPC Projects</v>
          </cell>
          <cell r="B2335" t="str">
            <v>Client type</v>
          </cell>
          <cell r="C2335" t="str">
            <v>Funder</v>
          </cell>
        </row>
        <row r="2336">
          <cell r="A2336" t="str">
            <v>EPC Projects</v>
          </cell>
          <cell r="B2336" t="str">
            <v>Client type</v>
          </cell>
          <cell r="C2336" t="str">
            <v>Other</v>
          </cell>
        </row>
        <row r="2337">
          <cell r="A2337" t="str">
            <v>EPC Projects</v>
          </cell>
          <cell r="B2337" t="str">
            <v>Client type</v>
          </cell>
          <cell r="C2337" t="str">
            <v xml:space="preserve">Public sector/Authority </v>
          </cell>
        </row>
        <row r="2338">
          <cell r="A2338" t="str">
            <v>EPC Projects</v>
          </cell>
          <cell r="B2338" t="str">
            <v>Client type</v>
          </cell>
          <cell r="C2338" t="str">
            <v>Sponsor/Project company</v>
          </cell>
        </row>
        <row r="2339">
          <cell r="A2339" t="str">
            <v>EPC Projects</v>
          </cell>
          <cell r="B2339" t="str">
            <v>Client type</v>
          </cell>
          <cell r="C2339" t="str">
            <v>Contractor/Sub-contractor</v>
          </cell>
        </row>
        <row r="2340">
          <cell r="A2340" t="str">
            <v>EPC Projects</v>
          </cell>
          <cell r="B2340" t="str">
            <v>Client type</v>
          </cell>
          <cell r="C2340" t="str">
            <v>Third-party equity provider</v>
          </cell>
        </row>
        <row r="2341">
          <cell r="A2341" t="str">
            <v>Real Estate</v>
          </cell>
          <cell r="B2341" t="str">
            <v>Client type</v>
          </cell>
          <cell r="C2341" t="str">
            <v>Data centres</v>
          </cell>
        </row>
        <row r="2342">
          <cell r="A2342" t="str">
            <v>Real Estate</v>
          </cell>
          <cell r="B2342" t="str">
            <v>Client type</v>
          </cell>
          <cell r="C2342" t="str">
            <v>Development</v>
          </cell>
        </row>
        <row r="2343">
          <cell r="A2343" t="str">
            <v>Real Estate</v>
          </cell>
          <cell r="B2343" t="str">
            <v>Client type</v>
          </cell>
          <cell r="C2343" t="str">
            <v>Education</v>
          </cell>
        </row>
        <row r="2344">
          <cell r="A2344" t="str">
            <v>Real Estate</v>
          </cell>
          <cell r="B2344" t="str">
            <v>Client type</v>
          </cell>
          <cell r="C2344" t="str">
            <v>Healthcare</v>
          </cell>
        </row>
        <row r="2345">
          <cell r="A2345" t="str">
            <v>Real Estate</v>
          </cell>
          <cell r="B2345" t="str">
            <v>Client type</v>
          </cell>
          <cell r="C2345" t="str">
            <v>House builders</v>
          </cell>
        </row>
        <row r="2346">
          <cell r="A2346" t="str">
            <v>Real Estate</v>
          </cell>
          <cell r="B2346" t="str">
            <v>Client type</v>
          </cell>
          <cell r="C2346" t="str">
            <v>Infrastructure</v>
          </cell>
        </row>
        <row r="2347">
          <cell r="A2347" t="str">
            <v>Real Estate</v>
          </cell>
          <cell r="B2347" t="str">
            <v>Client type</v>
          </cell>
          <cell r="C2347" t="str">
            <v>Insurer</v>
          </cell>
        </row>
        <row r="2348">
          <cell r="A2348" t="str">
            <v>Real Estate</v>
          </cell>
          <cell r="B2348" t="str">
            <v>Client type</v>
          </cell>
          <cell r="C2348" t="str">
            <v>Leisure : Cinemas</v>
          </cell>
        </row>
        <row r="2349">
          <cell r="A2349" t="str">
            <v>Real Estate</v>
          </cell>
          <cell r="B2349" t="str">
            <v>Client type</v>
          </cell>
          <cell r="C2349" t="str">
            <v>Leisure: Museums</v>
          </cell>
        </row>
        <row r="2350">
          <cell r="A2350" t="str">
            <v>Real Estate</v>
          </cell>
          <cell r="B2350" t="str">
            <v>Client type</v>
          </cell>
          <cell r="C2350" t="str">
            <v>Leisure: Others</v>
          </cell>
        </row>
        <row r="2351">
          <cell r="A2351" t="str">
            <v>Real Estate</v>
          </cell>
          <cell r="B2351" t="str">
            <v>Client type</v>
          </cell>
          <cell r="C2351" t="str">
            <v>Leisure: Pubs</v>
          </cell>
        </row>
        <row r="2352">
          <cell r="A2352" t="str">
            <v>Real Estate</v>
          </cell>
          <cell r="B2352" t="str">
            <v>Client type</v>
          </cell>
          <cell r="C2352" t="str">
            <v>Occupiers</v>
          </cell>
        </row>
        <row r="2353">
          <cell r="A2353" t="str">
            <v>Real Estate</v>
          </cell>
          <cell r="B2353" t="str">
            <v>Client type</v>
          </cell>
          <cell r="C2353" t="str">
            <v>Offices</v>
          </cell>
        </row>
        <row r="2354">
          <cell r="A2354" t="str">
            <v>Real Estate</v>
          </cell>
          <cell r="B2354" t="str">
            <v>Client type</v>
          </cell>
          <cell r="C2354" t="str">
            <v>Overseas investors</v>
          </cell>
        </row>
        <row r="2355">
          <cell r="A2355" t="str">
            <v>Real Estate</v>
          </cell>
          <cell r="B2355" t="str">
            <v>Client type</v>
          </cell>
          <cell r="C2355" t="str">
            <v>Professional services</v>
          </cell>
        </row>
        <row r="2356">
          <cell r="A2356" t="str">
            <v>Real Estate</v>
          </cell>
          <cell r="B2356" t="str">
            <v>Client type</v>
          </cell>
          <cell r="C2356" t="str">
            <v>Public sector</v>
          </cell>
        </row>
        <row r="2357">
          <cell r="A2357" t="str">
            <v>Real Estate</v>
          </cell>
          <cell r="B2357" t="str">
            <v>Client type</v>
          </cell>
          <cell r="C2357" t="str">
            <v>Residential investment</v>
          </cell>
        </row>
        <row r="2358">
          <cell r="A2358" t="str">
            <v>Real Estate</v>
          </cell>
          <cell r="B2358" t="str">
            <v>Client type</v>
          </cell>
          <cell r="C2358" t="str">
            <v>Retail</v>
          </cell>
        </row>
        <row r="2359">
          <cell r="A2359" t="str">
            <v>Real Estate</v>
          </cell>
          <cell r="B2359" t="str">
            <v>Client type</v>
          </cell>
          <cell r="C2359" t="str">
            <v>Retail warehousing</v>
          </cell>
        </row>
        <row r="2360">
          <cell r="A2360" t="str">
            <v>Real Estate</v>
          </cell>
          <cell r="B2360" t="str">
            <v>Client type</v>
          </cell>
          <cell r="C2360" t="str">
            <v>Sale and leaseback</v>
          </cell>
        </row>
        <row r="2361">
          <cell r="A2361" t="str">
            <v>Real Estate</v>
          </cell>
          <cell r="B2361" t="str">
            <v>Client type</v>
          </cell>
          <cell r="C2361" t="str">
            <v>Shopping centres</v>
          </cell>
        </row>
        <row r="2362">
          <cell r="A2362" t="str">
            <v>Real Estate</v>
          </cell>
          <cell r="B2362" t="str">
            <v>Client type</v>
          </cell>
          <cell r="C2362" t="str">
            <v>Sovereign wealth funds</v>
          </cell>
        </row>
        <row r="2363">
          <cell r="A2363" t="str">
            <v>Real Estate</v>
          </cell>
          <cell r="B2363" t="str">
            <v>Client type</v>
          </cell>
          <cell r="C2363" t="str">
            <v>Student accommodation</v>
          </cell>
        </row>
        <row r="2364">
          <cell r="A2364" t="str">
            <v>Real Estate</v>
          </cell>
          <cell r="B2364" t="str">
            <v>Client type</v>
          </cell>
          <cell r="C2364" t="str">
            <v>UK institutional investors/property companies</v>
          </cell>
        </row>
        <row r="2365">
          <cell r="A2365" t="str">
            <v>Real Estate</v>
          </cell>
          <cell r="B2365" t="str">
            <v>Client type</v>
          </cell>
          <cell r="C2365" t="str">
            <v>Warehouse/logistics</v>
          </cell>
        </row>
        <row r="2366">
          <cell r="A2366" t="str">
            <v>Real Estate</v>
          </cell>
          <cell r="B2366" t="str">
            <v>Work type</v>
          </cell>
          <cell r="C2366" t="str">
            <v>Development</v>
          </cell>
        </row>
        <row r="2367">
          <cell r="A2367" t="str">
            <v>Real Estate</v>
          </cell>
          <cell r="B2367" t="str">
            <v>Work type</v>
          </cell>
          <cell r="C2367" t="str">
            <v>Forward funding/Forward purchase</v>
          </cell>
        </row>
        <row r="2368">
          <cell r="A2368" t="str">
            <v>Real Estate</v>
          </cell>
          <cell r="B2368" t="str">
            <v>Work type</v>
          </cell>
          <cell r="C2368" t="str">
            <v>Investment sale and purchase</v>
          </cell>
        </row>
        <row r="2369">
          <cell r="A2369" t="str">
            <v>Real Estate</v>
          </cell>
          <cell r="B2369" t="str">
            <v>Work type</v>
          </cell>
          <cell r="C2369" t="str">
            <v>Joint ventures</v>
          </cell>
        </row>
        <row r="2370">
          <cell r="A2370" t="str">
            <v>Real Estate</v>
          </cell>
          <cell r="B2370" t="str">
            <v>Work type</v>
          </cell>
          <cell r="C2370" t="str">
            <v>Owner/Occupier sale and purchase</v>
          </cell>
        </row>
        <row r="2371">
          <cell r="A2371" t="str">
            <v>Real Estate</v>
          </cell>
          <cell r="B2371" t="str">
            <v>Work type</v>
          </cell>
          <cell r="C2371" t="str">
            <v>Property letting and management - Landlord</v>
          </cell>
        </row>
        <row r="2372">
          <cell r="A2372" t="str">
            <v>Real Estate</v>
          </cell>
          <cell r="B2372" t="str">
            <v>Work type</v>
          </cell>
          <cell r="C2372" t="str">
            <v>Property letting and management - Tenant</v>
          </cell>
        </row>
        <row r="2373">
          <cell r="A2373" t="str">
            <v>Real Estate</v>
          </cell>
          <cell r="B2373" t="str">
            <v>Work type</v>
          </cell>
          <cell r="C2373" t="str">
            <v>Real estate - Planning: Appeals</v>
          </cell>
        </row>
        <row r="2374">
          <cell r="A2374" t="str">
            <v>Real Estate</v>
          </cell>
          <cell r="B2374" t="str">
            <v>Work type</v>
          </cell>
          <cell r="C2374" t="str">
            <v>Real Estate - Planning: Applications including EIA</v>
          </cell>
        </row>
        <row r="2375">
          <cell r="A2375" t="str">
            <v>Real Estate</v>
          </cell>
          <cell r="B2375" t="str">
            <v>Work type</v>
          </cell>
          <cell r="C2375" t="str">
            <v>Real estate - Planning: Marine consents</v>
          </cell>
        </row>
        <row r="2376">
          <cell r="A2376" t="str">
            <v>Real Estate</v>
          </cell>
          <cell r="B2376" t="str">
            <v>Work type</v>
          </cell>
          <cell r="C2376" t="str">
            <v>Real estate - Planning: Other infrastructure consents</v>
          </cell>
        </row>
        <row r="2377">
          <cell r="A2377" t="str">
            <v>Real Estate</v>
          </cell>
          <cell r="B2377" t="str">
            <v>Work type</v>
          </cell>
          <cell r="C2377" t="str">
            <v>Real estate - Planning: Planning, highways and other agreements</v>
          </cell>
        </row>
        <row r="2378">
          <cell r="A2378" t="str">
            <v>Real Estate</v>
          </cell>
          <cell r="B2378" t="str">
            <v>Work type</v>
          </cell>
          <cell r="C2378" t="str">
            <v>Real estate disputes</v>
          </cell>
        </row>
        <row r="2379">
          <cell r="A2379" t="str">
            <v>Real Estate</v>
          </cell>
          <cell r="B2379" t="str">
            <v>Work type</v>
          </cell>
          <cell r="C2379" t="str">
            <v>Real estate finance</v>
          </cell>
        </row>
        <row r="2380">
          <cell r="A2380" t="str">
            <v>Real Estate</v>
          </cell>
          <cell r="B2380" t="str">
            <v>Work type</v>
          </cell>
          <cell r="C2380" t="str">
            <v>Real estate insolvency</v>
          </cell>
        </row>
        <row r="2381">
          <cell r="A2381" t="str">
            <v>Human Capital</v>
          </cell>
          <cell r="B2381" t="str">
            <v>Work type</v>
          </cell>
          <cell r="C2381" t="str">
            <v>HC_Employment</v>
          </cell>
        </row>
        <row r="2382">
          <cell r="A2382" t="str">
            <v>Human Capital</v>
          </cell>
          <cell r="B2382" t="str">
            <v>Work type</v>
          </cell>
          <cell r="C2382" t="str">
            <v>HC_Pension: Other</v>
          </cell>
        </row>
        <row r="2383">
          <cell r="A2383" t="str">
            <v>Human Capital</v>
          </cell>
          <cell r="B2383" t="str">
            <v>Work type</v>
          </cell>
          <cell r="C2383" t="str">
            <v xml:space="preserve">HC_Pensions: Corporate </v>
          </cell>
        </row>
        <row r="2384">
          <cell r="A2384" t="str">
            <v>Human Capital</v>
          </cell>
          <cell r="B2384" t="str">
            <v>Work type</v>
          </cell>
          <cell r="C2384" t="str">
            <v xml:space="preserve">HC_Pensions: Trustee </v>
          </cell>
        </row>
        <row r="2385">
          <cell r="A2385" t="str">
            <v>Human Capital</v>
          </cell>
          <cell r="B2385" t="str">
            <v>Sub-work types</v>
          </cell>
          <cell r="C2385" t="str">
            <v>HC_Employment: Corporate support</v>
          </cell>
        </row>
        <row r="2386">
          <cell r="A2386" t="str">
            <v>Human Capital</v>
          </cell>
          <cell r="B2386" t="str">
            <v>Sub-work types</v>
          </cell>
          <cell r="C2386" t="str">
            <v>HC_Employment: Day-to-day</v>
          </cell>
        </row>
        <row r="2387">
          <cell r="A2387" t="str">
            <v>Human Capital</v>
          </cell>
          <cell r="B2387" t="str">
            <v>Sub-work types</v>
          </cell>
          <cell r="C2387" t="str">
            <v>HC_Employment: Employee mobility</v>
          </cell>
        </row>
        <row r="2388">
          <cell r="A2388" t="str">
            <v>Human Capital</v>
          </cell>
          <cell r="B2388" t="str">
            <v>Sub-work types</v>
          </cell>
          <cell r="C2388" t="str">
            <v>HC_Employment: Employee representations and consultations </v>
          </cell>
        </row>
        <row r="2389">
          <cell r="A2389" t="str">
            <v>Human Capital</v>
          </cell>
          <cell r="B2389" t="str">
            <v>Sub-work types</v>
          </cell>
          <cell r="C2389" t="str">
            <v>HC_Employment: Employment and compensation structures</v>
          </cell>
        </row>
        <row r="2390">
          <cell r="A2390" t="str">
            <v>Human Capital</v>
          </cell>
          <cell r="B2390" t="str">
            <v>Sub-work types</v>
          </cell>
          <cell r="C2390" t="str">
            <v>HC_Employment: Executive recruitment and termination</v>
          </cell>
        </row>
        <row r="2391">
          <cell r="A2391" t="str">
            <v>Human Capital</v>
          </cell>
          <cell r="B2391" t="str">
            <v>Sub-work types</v>
          </cell>
          <cell r="C2391" t="str">
            <v>HC_Employment: Health and safety</v>
          </cell>
        </row>
        <row r="2392">
          <cell r="A2392" t="str">
            <v>Human Capital</v>
          </cell>
          <cell r="B2392" t="str">
            <v>Sub-work types</v>
          </cell>
          <cell r="C2392" t="str">
            <v>HC_Employment: HR documentation</v>
          </cell>
        </row>
        <row r="2393">
          <cell r="A2393" t="str">
            <v>Human Capital</v>
          </cell>
          <cell r="B2393" t="str">
            <v>Sub-work types</v>
          </cell>
          <cell r="C2393" t="str">
            <v>HC_Employment: Other</v>
          </cell>
        </row>
        <row r="2394">
          <cell r="A2394" t="str">
            <v>Human Capital</v>
          </cell>
          <cell r="B2394" t="str">
            <v>Sub-work types</v>
          </cell>
          <cell r="C2394" t="str">
            <v>HC_Employment: Reorganisation and redundancy</v>
          </cell>
        </row>
        <row r="2395">
          <cell r="A2395" t="str">
            <v>Human Capital</v>
          </cell>
          <cell r="B2395" t="str">
            <v>Pension scheme</v>
          </cell>
          <cell r="C2395" t="str">
            <v>&lt;£250m</v>
          </cell>
        </row>
        <row r="2396">
          <cell r="A2396" t="str">
            <v>Human Capital</v>
          </cell>
          <cell r="B2396" t="str">
            <v>Pension scheme</v>
          </cell>
          <cell r="C2396" t="str">
            <v>&gt;£250m&lt;£500m</v>
          </cell>
        </row>
        <row r="2397">
          <cell r="A2397" t="str">
            <v>Human Capital</v>
          </cell>
          <cell r="B2397" t="str">
            <v>Pension scheme</v>
          </cell>
          <cell r="C2397" t="str">
            <v>&gt;£500m&lt;£1bn</v>
          </cell>
        </row>
        <row r="2398">
          <cell r="A2398" t="str">
            <v>Human Capital</v>
          </cell>
          <cell r="B2398" t="str">
            <v>Pension scheme</v>
          </cell>
          <cell r="C2398" t="str">
            <v>&gt;£1bn</v>
          </cell>
        </row>
        <row r="2399">
          <cell r="A2399" t="str">
            <v>Core</v>
          </cell>
          <cell r="B2399" t="str">
            <v>Lead Matter Partner</v>
          </cell>
          <cell r="C2399" t="str">
            <v>Agar, Nick</v>
          </cell>
        </row>
        <row r="2400">
          <cell r="A2400" t="str">
            <v>Core</v>
          </cell>
          <cell r="B2400" t="str">
            <v>Lead Matter Partner</v>
          </cell>
          <cell r="C2400" t="str">
            <v>Aldersey - Williams, Judith</v>
          </cell>
        </row>
        <row r="2401">
          <cell r="A2401" t="str">
            <v>Core</v>
          </cell>
          <cell r="B2401" t="str">
            <v>Lead Matter Partner</v>
          </cell>
          <cell r="C2401" t="str">
            <v>Aldred, Duncan</v>
          </cell>
        </row>
        <row r="2402">
          <cell r="A2402" t="str">
            <v>Core</v>
          </cell>
          <cell r="B2402" t="str">
            <v>Lead Matter Partner</v>
          </cell>
          <cell r="C2402" t="str">
            <v>Ana radnev</v>
          </cell>
        </row>
        <row r="2403">
          <cell r="A2403" t="str">
            <v>Core</v>
          </cell>
          <cell r="B2403" t="str">
            <v>Lead Matter Partner</v>
          </cell>
          <cell r="C2403" t="str">
            <v>Anderson, Colin</v>
          </cell>
        </row>
        <row r="2404">
          <cell r="A2404" t="str">
            <v>Core</v>
          </cell>
          <cell r="B2404" t="str">
            <v>Lead Matter Partner</v>
          </cell>
          <cell r="C2404" t="str">
            <v>Andrade, Judith</v>
          </cell>
        </row>
        <row r="2405">
          <cell r="A2405" t="str">
            <v>Core</v>
          </cell>
          <cell r="B2405" t="str">
            <v>Lead Matter Partner</v>
          </cell>
          <cell r="C2405" t="str">
            <v>Antonenko, Alyona</v>
          </cell>
        </row>
        <row r="2406">
          <cell r="A2406" t="str">
            <v>Core</v>
          </cell>
          <cell r="B2406" t="str">
            <v>Lead Matter Partner</v>
          </cell>
          <cell r="C2406" t="str">
            <v>Armstrong, John</v>
          </cell>
        </row>
        <row r="2407">
          <cell r="A2407" t="str">
            <v>Core</v>
          </cell>
          <cell r="B2407" t="str">
            <v>Lead Matter Partner</v>
          </cell>
          <cell r="C2407" t="str">
            <v>Atkinson, Mark</v>
          </cell>
        </row>
        <row r="2408">
          <cell r="A2408" t="str">
            <v>Core</v>
          </cell>
          <cell r="B2408" t="str">
            <v>Lead Matter Partner</v>
          </cell>
          <cell r="C2408" t="str">
            <v>Bacek, Richard</v>
          </cell>
        </row>
        <row r="2409">
          <cell r="A2409" t="str">
            <v>Core</v>
          </cell>
          <cell r="B2409" t="str">
            <v>Lead Matter Partner</v>
          </cell>
          <cell r="C2409" t="str">
            <v>Badger, Mark</v>
          </cell>
        </row>
        <row r="2410">
          <cell r="A2410" t="str">
            <v>Core</v>
          </cell>
          <cell r="B2410" t="str">
            <v>Lead Matter Partner</v>
          </cell>
          <cell r="C2410" t="str">
            <v>Badham, Sally</v>
          </cell>
        </row>
        <row r="2411">
          <cell r="A2411" t="str">
            <v>Core</v>
          </cell>
          <cell r="B2411" t="str">
            <v>Lead Matter Partner</v>
          </cell>
          <cell r="C2411" t="str">
            <v>Baker, Michael</v>
          </cell>
        </row>
        <row r="2412">
          <cell r="A2412" t="str">
            <v>Core</v>
          </cell>
          <cell r="B2412" t="str">
            <v>Lead Matter Partner</v>
          </cell>
          <cell r="C2412" t="str">
            <v>Band, Martine</v>
          </cell>
        </row>
        <row r="2413">
          <cell r="A2413" t="str">
            <v>Core</v>
          </cell>
          <cell r="B2413" t="str">
            <v>Lead Matter Partner</v>
          </cell>
          <cell r="C2413" t="str">
            <v>Bangachev, Atanas</v>
          </cell>
        </row>
        <row r="2414">
          <cell r="A2414" t="str">
            <v>Core</v>
          </cell>
          <cell r="B2414" t="str">
            <v>Lead Matter Partner</v>
          </cell>
          <cell r="C2414" t="str">
            <v>Barnes, Jeremy</v>
          </cell>
        </row>
        <row r="2415">
          <cell r="A2415" t="str">
            <v>Core</v>
          </cell>
          <cell r="B2415" t="str">
            <v>Lead Matter Partner</v>
          </cell>
          <cell r="C2415" t="str">
            <v>Bartholomew, Mark</v>
          </cell>
        </row>
        <row r="2416">
          <cell r="A2416" t="str">
            <v>Core</v>
          </cell>
          <cell r="B2416" t="str">
            <v>Lead Matter Partner</v>
          </cell>
          <cell r="C2416" t="str">
            <v>Barty, Susan</v>
          </cell>
        </row>
        <row r="2417">
          <cell r="A2417" t="str">
            <v>Core</v>
          </cell>
          <cell r="B2417" t="str">
            <v>Lead Matter Partner</v>
          </cell>
          <cell r="C2417" t="str">
            <v>Batty, Iain</v>
          </cell>
        </row>
        <row r="2418">
          <cell r="A2418" t="str">
            <v>Core</v>
          </cell>
          <cell r="B2418" t="str">
            <v>Lead Matter Partner</v>
          </cell>
          <cell r="C2418" t="str">
            <v>Bautista, Mariano</v>
          </cell>
        </row>
        <row r="2419">
          <cell r="A2419" t="str">
            <v>Core</v>
          </cell>
          <cell r="B2419" t="str">
            <v>Lead Matter Partner</v>
          </cell>
          <cell r="C2419" t="str">
            <v>Beckett, Nick</v>
          </cell>
        </row>
        <row r="2420">
          <cell r="A2420" t="str">
            <v>Core</v>
          </cell>
          <cell r="B2420" t="str">
            <v>Lead Matter Partner</v>
          </cell>
          <cell r="C2420" t="str">
            <v>Beckitt, Jonathan</v>
          </cell>
        </row>
        <row r="2421">
          <cell r="A2421" t="str">
            <v>Core</v>
          </cell>
          <cell r="B2421" t="str">
            <v>Lead Matter Partner</v>
          </cell>
          <cell r="C2421" t="str">
            <v>Bednarek, Andrzej</v>
          </cell>
        </row>
        <row r="2422">
          <cell r="A2422" t="str">
            <v>Core</v>
          </cell>
          <cell r="B2422" t="str">
            <v>Lead Matter Partner</v>
          </cell>
          <cell r="C2422" t="str">
            <v>Bendell, Ian</v>
          </cell>
        </row>
        <row r="2423">
          <cell r="A2423" t="str">
            <v>Core</v>
          </cell>
          <cell r="B2423" t="str">
            <v>Lead Matter Partner</v>
          </cell>
          <cell r="C2423" t="str">
            <v>Benzecry, Edward</v>
          </cell>
        </row>
        <row r="2424">
          <cell r="A2424" t="str">
            <v>Core</v>
          </cell>
          <cell r="B2424" t="str">
            <v>Lead Matter Partner</v>
          </cell>
          <cell r="C2424" t="str">
            <v>Biggs, Paul</v>
          </cell>
        </row>
        <row r="2425">
          <cell r="A2425" t="str">
            <v>Core</v>
          </cell>
          <cell r="B2425" t="str">
            <v>Lead Matter Partner</v>
          </cell>
          <cell r="C2425" t="str">
            <v>Bilak, Daniel</v>
          </cell>
        </row>
        <row r="2426">
          <cell r="A2426" t="str">
            <v>Core</v>
          </cell>
          <cell r="B2426" t="str">
            <v>Lead Matter Partner</v>
          </cell>
          <cell r="C2426" t="str">
            <v>Billington, Guy</v>
          </cell>
        </row>
        <row r="2427">
          <cell r="A2427" t="str">
            <v>Core</v>
          </cell>
          <cell r="B2427" t="str">
            <v>Lead Matter Partner</v>
          </cell>
          <cell r="C2427" t="str">
            <v>Birgisson, Gunnar</v>
          </cell>
        </row>
        <row r="2428">
          <cell r="A2428" t="str">
            <v>Core</v>
          </cell>
          <cell r="B2428" t="str">
            <v>Lead Matter Partner</v>
          </cell>
          <cell r="C2428" t="str">
            <v>Bisset, Norman</v>
          </cell>
        </row>
        <row r="2429">
          <cell r="A2429" t="str">
            <v>Core</v>
          </cell>
          <cell r="B2429" t="str">
            <v>Lead Matter Partner</v>
          </cell>
          <cell r="C2429" t="str">
            <v>Blach, Andrzej</v>
          </cell>
        </row>
        <row r="2430">
          <cell r="A2430" t="str">
            <v>Core</v>
          </cell>
          <cell r="B2430" t="str">
            <v>Lead Matter Partner</v>
          </cell>
          <cell r="C2430" t="str">
            <v>Blatchford, Christian</v>
          </cell>
        </row>
        <row r="2431">
          <cell r="A2431" t="str">
            <v>Core</v>
          </cell>
          <cell r="B2431" t="str">
            <v>Lead Matter Partner</v>
          </cell>
          <cell r="C2431" t="str">
            <v>Blum, Oliver</v>
          </cell>
        </row>
        <row r="2432">
          <cell r="A2432" t="str">
            <v>Core</v>
          </cell>
          <cell r="B2432" t="str">
            <v>Lead Matter Partner</v>
          </cell>
          <cell r="C2432" t="str">
            <v>Booth, Susan</v>
          </cell>
        </row>
        <row r="2433">
          <cell r="A2433" t="str">
            <v>Core</v>
          </cell>
          <cell r="B2433" t="str">
            <v>Lead Matter Partner</v>
          </cell>
          <cell r="C2433" t="str">
            <v>Boudna, Vera</v>
          </cell>
        </row>
        <row r="2434">
          <cell r="A2434" t="str">
            <v>Core</v>
          </cell>
          <cell r="B2434" t="str">
            <v>Lead Matter Partner</v>
          </cell>
          <cell r="C2434" t="str">
            <v>Boulba, Maxim</v>
          </cell>
        </row>
        <row r="2435">
          <cell r="A2435" t="str">
            <v>Core</v>
          </cell>
          <cell r="B2435" t="str">
            <v>Lead Matter Partner</v>
          </cell>
          <cell r="C2435" t="str">
            <v>Braham, Daniel</v>
          </cell>
        </row>
        <row r="2436">
          <cell r="A2436" t="str">
            <v>Core</v>
          </cell>
          <cell r="B2436" t="str">
            <v>Lead Matter Partner</v>
          </cell>
          <cell r="C2436" t="str">
            <v>Bresnick, David</v>
          </cell>
        </row>
        <row r="2437">
          <cell r="A2437" t="str">
            <v>Core</v>
          </cell>
          <cell r="B2437" t="str">
            <v>Lead Matter Partner</v>
          </cell>
          <cell r="C2437" t="str">
            <v>Brinzan, Chrsitina</v>
          </cell>
        </row>
        <row r="2438">
          <cell r="A2438" t="str">
            <v>Core</v>
          </cell>
          <cell r="B2438" t="str">
            <v>Lead Matter Partner</v>
          </cell>
          <cell r="C2438" t="str">
            <v>Brinzan, Cristina</v>
          </cell>
        </row>
        <row r="2439">
          <cell r="A2439" t="str">
            <v>Core</v>
          </cell>
          <cell r="B2439" t="str">
            <v>Lead Matter Partner</v>
          </cell>
          <cell r="C2439" t="str">
            <v>Brown, Martin</v>
          </cell>
        </row>
        <row r="2440">
          <cell r="A2440" t="str">
            <v>Core</v>
          </cell>
          <cell r="B2440" t="str">
            <v>Lead Matter Partner</v>
          </cell>
          <cell r="C2440" t="str">
            <v>Brown, Nick</v>
          </cell>
        </row>
        <row r="2441">
          <cell r="A2441" t="str">
            <v>Core</v>
          </cell>
          <cell r="B2441" t="str">
            <v>Lead Matter Partner</v>
          </cell>
          <cell r="C2441" t="str">
            <v>Bruch, Michael</v>
          </cell>
        </row>
        <row r="2442">
          <cell r="A2442" t="str">
            <v>Core</v>
          </cell>
          <cell r="B2442" t="str">
            <v>Lead Matter Partner</v>
          </cell>
          <cell r="C2442" t="str">
            <v>Bryant, Joe</v>
          </cell>
        </row>
        <row r="2443">
          <cell r="A2443" t="str">
            <v>Core</v>
          </cell>
          <cell r="B2443" t="str">
            <v>Lead Matter Partner</v>
          </cell>
          <cell r="C2443" t="str">
            <v>Bull, Richard</v>
          </cell>
        </row>
        <row r="2444">
          <cell r="A2444" t="str">
            <v>Core</v>
          </cell>
          <cell r="B2444" t="str">
            <v>Lead Matter Partner</v>
          </cell>
          <cell r="C2444" t="str">
            <v>Burgess, Jan</v>
          </cell>
        </row>
        <row r="2445">
          <cell r="A2445" t="str">
            <v>Core</v>
          </cell>
          <cell r="B2445" t="str">
            <v>Lead Matter Partner</v>
          </cell>
          <cell r="C2445" t="str">
            <v>Burnett emma</v>
          </cell>
        </row>
        <row r="2446">
          <cell r="A2446" t="str">
            <v>Core</v>
          </cell>
          <cell r="B2446" t="str">
            <v>Lead Matter Partner</v>
          </cell>
          <cell r="C2446" t="str">
            <v>Burton, John</v>
          </cell>
        </row>
        <row r="2447">
          <cell r="A2447" t="str">
            <v>Core</v>
          </cell>
          <cell r="B2447" t="str">
            <v>Lead Matter Partner</v>
          </cell>
          <cell r="C2447" t="str">
            <v>Butcher, Trevor</v>
          </cell>
        </row>
        <row r="2448">
          <cell r="A2448" t="str">
            <v>Core</v>
          </cell>
          <cell r="B2448" t="str">
            <v>Lead Matter Partner</v>
          </cell>
          <cell r="C2448" t="str">
            <v>Butts,  David</v>
          </cell>
        </row>
        <row r="2449">
          <cell r="A2449" t="str">
            <v>Core</v>
          </cell>
          <cell r="B2449" t="str">
            <v>Lead Matter Partner</v>
          </cell>
          <cell r="C2449" t="str">
            <v>Butts, David</v>
          </cell>
        </row>
        <row r="2450">
          <cell r="A2450" t="str">
            <v>Core</v>
          </cell>
          <cell r="B2450" t="str">
            <v>Lead Matter Partner</v>
          </cell>
          <cell r="C2450" t="str">
            <v>Cadman, John</v>
          </cell>
        </row>
        <row r="2451">
          <cell r="A2451" t="str">
            <v>Core</v>
          </cell>
          <cell r="B2451" t="str">
            <v>Lead Matter Partner</v>
          </cell>
          <cell r="C2451" t="str">
            <v>Cameron, Derek</v>
          </cell>
        </row>
        <row r="2452">
          <cell r="A2452" t="str">
            <v>Core</v>
          </cell>
          <cell r="B2452" t="str">
            <v>Lead Matter Partner</v>
          </cell>
          <cell r="C2452" t="str">
            <v>Candia, Simon</v>
          </cell>
        </row>
        <row r="2453">
          <cell r="A2453" t="str">
            <v>Core</v>
          </cell>
          <cell r="B2453" t="str">
            <v>Lead Matter Partner</v>
          </cell>
          <cell r="C2453" t="str">
            <v>Caridia, Simon</v>
          </cell>
        </row>
        <row r="2454">
          <cell r="A2454" t="str">
            <v>Core</v>
          </cell>
          <cell r="B2454" t="str">
            <v>Lead Matter Partner</v>
          </cell>
          <cell r="C2454" t="str">
            <v>Carr, Bill</v>
          </cell>
        </row>
        <row r="2455">
          <cell r="A2455" t="str">
            <v>Core</v>
          </cell>
          <cell r="B2455" t="str">
            <v>Lead Matter Partner</v>
          </cell>
          <cell r="C2455" t="str">
            <v>Casasole, Marco</v>
          </cell>
        </row>
        <row r="2456">
          <cell r="A2456" t="str">
            <v>Core</v>
          </cell>
          <cell r="B2456" t="str">
            <v>Lead Matter Partner</v>
          </cell>
          <cell r="C2456" t="str">
            <v>Cavasola, Pietro</v>
          </cell>
        </row>
        <row r="2457">
          <cell r="A2457" t="str">
            <v>Core</v>
          </cell>
          <cell r="B2457" t="str">
            <v>Lead Matter Partner</v>
          </cell>
          <cell r="C2457" t="str">
            <v>Cavers  michael</v>
          </cell>
        </row>
        <row r="2458">
          <cell r="A2458" t="str">
            <v>Core</v>
          </cell>
          <cell r="B2458" t="str">
            <v>Lead Matter Partner</v>
          </cell>
          <cell r="C2458" t="str">
            <v>Chamberlain, Adam</v>
          </cell>
        </row>
        <row r="2459">
          <cell r="A2459" t="str">
            <v>Core</v>
          </cell>
          <cell r="B2459" t="str">
            <v>Lead Matter Partner</v>
          </cell>
          <cell r="C2459" t="str">
            <v>Champion, David</v>
          </cell>
        </row>
        <row r="2460">
          <cell r="A2460" t="str">
            <v>Core</v>
          </cell>
          <cell r="B2460" t="str">
            <v>Lead Matter Partner</v>
          </cell>
          <cell r="C2460" t="str">
            <v>Chandler, Simon</v>
          </cell>
        </row>
        <row r="2461">
          <cell r="A2461" t="str">
            <v>Core</v>
          </cell>
          <cell r="B2461" t="str">
            <v>Lead Matter Partner</v>
          </cell>
          <cell r="C2461" t="str">
            <v>Chapman, James</v>
          </cell>
        </row>
        <row r="2462">
          <cell r="A2462" t="str">
            <v>Core</v>
          </cell>
          <cell r="B2462" t="str">
            <v>Lead Matter Partner</v>
          </cell>
          <cell r="C2462" t="str">
            <v>Chappell, Daniel</v>
          </cell>
        </row>
        <row r="2463">
          <cell r="A2463" t="str">
            <v>Core</v>
          </cell>
          <cell r="B2463" t="str">
            <v>Lead Matter Partner</v>
          </cell>
          <cell r="C2463" t="str">
            <v>Charriau, Jean - Yves</v>
          </cell>
        </row>
        <row r="2464">
          <cell r="A2464" t="str">
            <v>Core</v>
          </cell>
          <cell r="B2464" t="str">
            <v>Lead Matter Partner</v>
          </cell>
          <cell r="C2464" t="str">
            <v>Chaung, Mei Hui</v>
          </cell>
        </row>
        <row r="2465">
          <cell r="A2465" t="str">
            <v>Core</v>
          </cell>
          <cell r="B2465" t="str">
            <v>Lead Matter Partner</v>
          </cell>
          <cell r="C2465" t="str">
            <v>Choat, Rupert</v>
          </cell>
        </row>
        <row r="2466">
          <cell r="A2466" t="str">
            <v>Core</v>
          </cell>
          <cell r="B2466" t="str">
            <v>Lead Matter Partner</v>
          </cell>
          <cell r="C2466" t="str">
            <v>Chrusciak, Malgorzata</v>
          </cell>
        </row>
        <row r="2467">
          <cell r="A2467" t="str">
            <v>Core</v>
          </cell>
          <cell r="B2467" t="str">
            <v>Lead Matter Partner</v>
          </cell>
          <cell r="C2467" t="str">
            <v>Clarke, Chris</v>
          </cell>
        </row>
        <row r="2468">
          <cell r="A2468" t="str">
            <v>Core</v>
          </cell>
          <cell r="B2468" t="str">
            <v>Lead Matter Partner</v>
          </cell>
          <cell r="C2468" t="str">
            <v>Clarke karen</v>
          </cell>
        </row>
        <row r="2469">
          <cell r="A2469" t="str">
            <v>Core</v>
          </cell>
          <cell r="B2469" t="str">
            <v>Lead Matter Partner</v>
          </cell>
          <cell r="C2469" t="str">
            <v>CMS Partner</v>
          </cell>
        </row>
        <row r="2470">
          <cell r="A2470" t="str">
            <v>Core</v>
          </cell>
          <cell r="B2470" t="str">
            <v>Lead Matter Partner</v>
          </cell>
          <cell r="C2470" t="str">
            <v>Coddington, Nicholas</v>
          </cell>
        </row>
        <row r="2471">
          <cell r="A2471" t="str">
            <v>Core</v>
          </cell>
          <cell r="B2471" t="str">
            <v>Lead Matter Partner</v>
          </cell>
          <cell r="C2471" t="str">
            <v>Colliver, Douglas</v>
          </cell>
        </row>
        <row r="2472">
          <cell r="A2472" t="str">
            <v>Core</v>
          </cell>
          <cell r="B2472" t="str">
            <v>Lead Matter Partner</v>
          </cell>
          <cell r="C2472" t="str">
            <v>Cominos ted</v>
          </cell>
        </row>
        <row r="2473">
          <cell r="A2473" t="str">
            <v>Core</v>
          </cell>
          <cell r="B2473" t="str">
            <v>Lead Matter Partner</v>
          </cell>
          <cell r="C2473" t="str">
            <v>Conlon graham</v>
          </cell>
        </row>
        <row r="2474">
          <cell r="A2474" t="str">
            <v>Core</v>
          </cell>
          <cell r="B2474" t="str">
            <v>Lead Matter Partner</v>
          </cell>
          <cell r="C2474" t="str">
            <v>Coyne peter</v>
          </cell>
        </row>
        <row r="2475">
          <cell r="A2475" t="str">
            <v>Core</v>
          </cell>
          <cell r="B2475" t="str">
            <v>Lead Matter Partner</v>
          </cell>
          <cell r="C2475" t="str">
            <v>Cozens, Stephen</v>
          </cell>
        </row>
        <row r="2476">
          <cell r="A2476" t="str">
            <v>Core</v>
          </cell>
          <cell r="B2476" t="str">
            <v>Lead Matter Partner</v>
          </cell>
          <cell r="C2476" t="str">
            <v>Cranfield, David</v>
          </cell>
        </row>
        <row r="2477">
          <cell r="A2477" t="str">
            <v>Core</v>
          </cell>
          <cell r="B2477" t="str">
            <v>Lead Matter Partner</v>
          </cell>
          <cell r="C2477" t="str">
            <v>Croker, Richard</v>
          </cell>
        </row>
        <row r="2478">
          <cell r="A2478" t="str">
            <v>Core</v>
          </cell>
          <cell r="B2478" t="str">
            <v>Lead Matter Partner</v>
          </cell>
          <cell r="C2478" t="str">
            <v>Crosby juan</v>
          </cell>
        </row>
        <row r="2479">
          <cell r="A2479" t="str">
            <v>Core</v>
          </cell>
          <cell r="B2479" t="str">
            <v>Lead Matter Partner</v>
          </cell>
          <cell r="C2479" t="str">
            <v>Culver, Matt</v>
          </cell>
        </row>
        <row r="2480">
          <cell r="A2480" t="str">
            <v>Core</v>
          </cell>
          <cell r="B2480" t="str">
            <v>Lead Matter Partner</v>
          </cell>
          <cell r="C2480" t="str">
            <v>Cummins, Caroline</v>
          </cell>
        </row>
        <row r="2481">
          <cell r="A2481" t="str">
            <v>Core</v>
          </cell>
          <cell r="B2481" t="str">
            <v>Lead Matter Partner</v>
          </cell>
          <cell r="C2481" t="str">
            <v>Cupitt, Maxine</v>
          </cell>
        </row>
        <row r="2482">
          <cell r="A2482" t="str">
            <v>Core</v>
          </cell>
          <cell r="B2482" t="str">
            <v>Lead Matter Partner</v>
          </cell>
          <cell r="C2482" t="str">
            <v>Curd, Richard</v>
          </cell>
        </row>
        <row r="2483">
          <cell r="A2483" t="str">
            <v>Core</v>
          </cell>
          <cell r="B2483" t="str">
            <v>Lead Matter Partner</v>
          </cell>
          <cell r="C2483" t="str">
            <v>Currier, Charles</v>
          </cell>
        </row>
        <row r="2484">
          <cell r="A2484" t="str">
            <v>Core</v>
          </cell>
          <cell r="B2484" t="str">
            <v>Lead Matter Partner</v>
          </cell>
          <cell r="C2484" t="str">
            <v>Czike, Gabor</v>
          </cell>
        </row>
        <row r="2485">
          <cell r="A2485" t="str">
            <v>Core</v>
          </cell>
          <cell r="B2485" t="str">
            <v>Lead Matter Partner</v>
          </cell>
          <cell r="C2485" t="str">
            <v>Dabov, Lyubomir</v>
          </cell>
        </row>
        <row r="2486">
          <cell r="A2486" t="str">
            <v>Core</v>
          </cell>
          <cell r="B2486" t="str">
            <v>Lead Matter Partner</v>
          </cell>
          <cell r="C2486" t="str">
            <v>Dames, Jonathan</v>
          </cell>
        </row>
        <row r="2487">
          <cell r="A2487" t="str">
            <v>Core</v>
          </cell>
          <cell r="B2487" t="str">
            <v>Lead Matter Partner</v>
          </cell>
          <cell r="C2487" t="str">
            <v>Dames samantha</v>
          </cell>
        </row>
        <row r="2488">
          <cell r="A2488" t="str">
            <v>Core</v>
          </cell>
          <cell r="B2488" t="str">
            <v>Lead Matter Partner</v>
          </cell>
          <cell r="C2488" t="str">
            <v>Damiral ashley</v>
          </cell>
        </row>
        <row r="2489">
          <cell r="A2489" t="str">
            <v>Core</v>
          </cell>
          <cell r="B2489" t="str">
            <v>Lead Matter Partner</v>
          </cell>
          <cell r="C2489" t="str">
            <v>Davies, Isabel</v>
          </cell>
        </row>
        <row r="2490">
          <cell r="A2490" t="str">
            <v>Core</v>
          </cell>
          <cell r="B2490" t="str">
            <v>Lead Matter Partner</v>
          </cell>
          <cell r="C2490" t="str">
            <v>Davies, Jason</v>
          </cell>
        </row>
        <row r="2491">
          <cell r="A2491" t="str">
            <v>Core</v>
          </cell>
          <cell r="B2491" t="str">
            <v>Lead Matter Partner</v>
          </cell>
          <cell r="C2491" t="str">
            <v>Davies, Timothy</v>
          </cell>
        </row>
        <row r="2492">
          <cell r="A2492" t="str">
            <v>Core</v>
          </cell>
          <cell r="B2492" t="str">
            <v>Lead Matter Partner</v>
          </cell>
          <cell r="C2492" t="str">
            <v>Dawson, Lorna</v>
          </cell>
        </row>
        <row r="2493">
          <cell r="A2493" t="str">
            <v>Core</v>
          </cell>
          <cell r="B2493" t="str">
            <v>Lead Matter Partner</v>
          </cell>
          <cell r="C2493" t="str">
            <v>Day, David</v>
          </cell>
        </row>
        <row r="2494">
          <cell r="A2494" t="str">
            <v>Core</v>
          </cell>
          <cell r="B2494" t="str">
            <v>Lead Matter Partner</v>
          </cell>
          <cell r="C2494" t="str">
            <v>Dayes, Simon</v>
          </cell>
        </row>
        <row r="2495">
          <cell r="A2495" t="str">
            <v>Core</v>
          </cell>
          <cell r="B2495" t="str">
            <v>Lead Matter Partner</v>
          </cell>
          <cell r="C2495" t="str">
            <v>Deeg - Dabrowska, Agnieszka</v>
          </cell>
        </row>
        <row r="2496">
          <cell r="A2496" t="str">
            <v>Core</v>
          </cell>
          <cell r="B2496" t="str">
            <v>Lead Matter Partner</v>
          </cell>
          <cell r="C2496" t="str">
            <v>Deeg, Agnieszka</v>
          </cell>
        </row>
        <row r="2497">
          <cell r="A2497" t="str">
            <v>Core</v>
          </cell>
          <cell r="B2497" t="str">
            <v>Lead Matter Partner</v>
          </cell>
          <cell r="C2497" t="str">
            <v>DeLaney, Caroline</v>
          </cell>
        </row>
        <row r="2498">
          <cell r="A2498" t="str">
            <v>Core</v>
          </cell>
          <cell r="B2498" t="str">
            <v>Lead Matter Partner</v>
          </cell>
          <cell r="C2498" t="str">
            <v>Denslow alexander</v>
          </cell>
        </row>
        <row r="2499">
          <cell r="A2499" t="str">
            <v>Core</v>
          </cell>
          <cell r="B2499" t="str">
            <v>Lead Matter Partner</v>
          </cell>
          <cell r="C2499" t="str">
            <v>Deol, Harvinder</v>
          </cell>
        </row>
        <row r="2500">
          <cell r="A2500" t="str">
            <v>Core</v>
          </cell>
          <cell r="B2500" t="str">
            <v>Lead Matter Partner</v>
          </cell>
          <cell r="C2500" t="str">
            <v>Derry - Evans, Robert</v>
          </cell>
        </row>
        <row r="2501">
          <cell r="A2501" t="str">
            <v>Core</v>
          </cell>
          <cell r="B2501" t="str">
            <v>Lead Matter Partner</v>
          </cell>
          <cell r="C2501" t="str">
            <v>Dewhurst, Steven</v>
          </cell>
        </row>
        <row r="2502">
          <cell r="A2502" t="str">
            <v>Core</v>
          </cell>
          <cell r="B2502" t="str">
            <v>Lead Matter Partner</v>
          </cell>
          <cell r="C2502" t="str">
            <v>Dibble, Will</v>
          </cell>
        </row>
        <row r="2503">
          <cell r="A2503" t="str">
            <v>Core</v>
          </cell>
          <cell r="B2503" t="str">
            <v>Lead Matter Partner</v>
          </cell>
          <cell r="C2503" t="str">
            <v>Dierck, Ralf</v>
          </cell>
        </row>
        <row r="2504">
          <cell r="A2504" t="str">
            <v>Core</v>
          </cell>
          <cell r="B2504" t="str">
            <v>Lead Matter Partner</v>
          </cell>
          <cell r="C2504" t="str">
            <v>Diez, Santiago</v>
          </cell>
        </row>
        <row r="2505">
          <cell r="A2505" t="str">
            <v>Core</v>
          </cell>
          <cell r="B2505" t="str">
            <v>Lead Matter Partner</v>
          </cell>
          <cell r="C2505" t="str">
            <v>Donegan, Patrick</v>
          </cell>
        </row>
        <row r="2506">
          <cell r="A2506" t="str">
            <v>Core</v>
          </cell>
          <cell r="B2506" t="str">
            <v>Lead Matter Partner</v>
          </cell>
          <cell r="C2506" t="str">
            <v>Doughty, Alex</v>
          </cell>
        </row>
        <row r="2507">
          <cell r="A2507" t="str">
            <v>Core</v>
          </cell>
          <cell r="B2507" t="str">
            <v>Lead Matter Partner</v>
          </cell>
          <cell r="C2507" t="str">
            <v>Draper, Michael</v>
          </cell>
        </row>
        <row r="2508">
          <cell r="A2508" t="str">
            <v>Core</v>
          </cell>
          <cell r="B2508" t="str">
            <v>Lead Matter Partner</v>
          </cell>
          <cell r="C2508" t="str">
            <v>Drummond - Brassington danielle</v>
          </cell>
        </row>
        <row r="2509">
          <cell r="A2509" t="str">
            <v>Core</v>
          </cell>
          <cell r="B2509" t="str">
            <v>Lead Matter Partner</v>
          </cell>
          <cell r="C2509" t="str">
            <v>Dufficy, Frank</v>
          </cell>
        </row>
        <row r="2510">
          <cell r="A2510" t="str">
            <v>Core</v>
          </cell>
          <cell r="B2510" t="str">
            <v>Lead Matter Partner</v>
          </cell>
          <cell r="C2510" t="str">
            <v>Duffield, Phil</v>
          </cell>
        </row>
        <row r="2511">
          <cell r="A2511" t="str">
            <v>Core</v>
          </cell>
          <cell r="B2511" t="str">
            <v>Lead Matter Partner</v>
          </cell>
          <cell r="C2511" t="str">
            <v>Duffield, Philip</v>
          </cell>
        </row>
        <row r="2512">
          <cell r="A2512" t="str">
            <v>Core</v>
          </cell>
          <cell r="B2512" t="str">
            <v>Lead Matter Partner</v>
          </cell>
          <cell r="C2512" t="str">
            <v>Dulewicz  kasia</v>
          </cell>
        </row>
        <row r="2513">
          <cell r="A2513" t="str">
            <v>Core</v>
          </cell>
          <cell r="B2513" t="str">
            <v>Lead Matter Partner</v>
          </cell>
          <cell r="C2513" t="str">
            <v>Dulewicz, Katarzyna</v>
          </cell>
        </row>
        <row r="2514">
          <cell r="A2514" t="str">
            <v>Core</v>
          </cell>
          <cell r="B2514" t="str">
            <v>Lead Matter Partner</v>
          </cell>
          <cell r="C2514" t="str">
            <v>Dupre, Harry</v>
          </cell>
        </row>
        <row r="2515">
          <cell r="A2515" t="str">
            <v>Core</v>
          </cell>
          <cell r="B2515" t="str">
            <v>Lead Matter Partner</v>
          </cell>
          <cell r="C2515" t="str">
            <v>Duquesne, Bruno</v>
          </cell>
        </row>
        <row r="2516">
          <cell r="A2516" t="str">
            <v>Core</v>
          </cell>
          <cell r="B2516" t="str">
            <v>Lead Matter Partner</v>
          </cell>
          <cell r="C2516" t="str">
            <v>Durski, Marek</v>
          </cell>
        </row>
        <row r="2517">
          <cell r="A2517" t="str">
            <v>Core</v>
          </cell>
          <cell r="B2517" t="str">
            <v>Lead Matter Partner</v>
          </cell>
          <cell r="C2517" t="str">
            <v>Duszy - Ska  monika</v>
          </cell>
        </row>
        <row r="2518">
          <cell r="A2518" t="str">
            <v>Core</v>
          </cell>
          <cell r="B2518" t="str">
            <v>Lead Matter Partner</v>
          </cell>
          <cell r="C2518" t="str">
            <v>Dziegielewska, Agnieszka</v>
          </cell>
        </row>
        <row r="2519">
          <cell r="A2519" t="str">
            <v>Core</v>
          </cell>
          <cell r="B2519" t="str">
            <v>Lead Matter Partner</v>
          </cell>
          <cell r="C2519" t="str">
            <v>Dziurzynska - Leipert, Lidia</v>
          </cell>
        </row>
        <row r="2520">
          <cell r="A2520" t="str">
            <v>Core</v>
          </cell>
          <cell r="B2520" t="str">
            <v>Lead Matter Partner</v>
          </cell>
          <cell r="C2520" t="str">
            <v>Edmondson, Paul</v>
          </cell>
        </row>
        <row r="2521">
          <cell r="A2521" t="str">
            <v>Core</v>
          </cell>
          <cell r="B2521" t="str">
            <v>Lead Matter Partner</v>
          </cell>
          <cell r="C2521" t="str">
            <v>Eller, Nancy</v>
          </cell>
        </row>
        <row r="2522">
          <cell r="A2522" t="str">
            <v>Core</v>
          </cell>
          <cell r="B2522" t="str">
            <v>Lead Matter Partner</v>
          </cell>
          <cell r="C2522" t="str">
            <v>Ellis, Claire</v>
          </cell>
        </row>
        <row r="2523">
          <cell r="A2523" t="str">
            <v>Core</v>
          </cell>
          <cell r="B2523" t="str">
            <v>Lead Matter Partner</v>
          </cell>
          <cell r="C2523" t="str">
            <v>Engel, Irene</v>
          </cell>
        </row>
        <row r="2524">
          <cell r="A2524" t="str">
            <v>Core</v>
          </cell>
          <cell r="B2524" t="str">
            <v>Lead Matter Partner</v>
          </cell>
          <cell r="C2524" t="str">
            <v>Fairhurst aaron</v>
          </cell>
        </row>
        <row r="2525">
          <cell r="A2525" t="str">
            <v>Core</v>
          </cell>
          <cell r="B2525" t="str">
            <v>Lead Matter Partner</v>
          </cell>
          <cell r="C2525" t="str">
            <v>Ferry, Arthur</v>
          </cell>
        </row>
        <row r="2526">
          <cell r="A2526" t="str">
            <v>Core</v>
          </cell>
          <cell r="B2526" t="str">
            <v>Lead Matter Partner</v>
          </cell>
          <cell r="C2526" t="str">
            <v>Fincham, Anthony</v>
          </cell>
        </row>
        <row r="2527">
          <cell r="A2527" t="str">
            <v>Core</v>
          </cell>
          <cell r="B2527" t="str">
            <v>Lead Matter Partner</v>
          </cell>
          <cell r="C2527" t="str">
            <v>Fitzpatrick, John</v>
          </cell>
        </row>
        <row r="2528">
          <cell r="A2528" t="str">
            <v>Core</v>
          </cell>
          <cell r="B2528" t="str">
            <v>Lead Matter Partner</v>
          </cell>
          <cell r="C2528" t="str">
            <v>Florea alexandra</v>
          </cell>
        </row>
        <row r="2529">
          <cell r="A2529" t="str">
            <v>Core</v>
          </cell>
          <cell r="B2529" t="str">
            <v>Lead Matter Partner</v>
          </cell>
          <cell r="C2529" t="str">
            <v>Flynn, Stephanie</v>
          </cell>
        </row>
        <row r="2530">
          <cell r="A2530" t="str">
            <v>Core</v>
          </cell>
          <cell r="B2530" t="str">
            <v>Lead Matter Partner</v>
          </cell>
          <cell r="C2530" t="str">
            <v>Forster, Stephen</v>
          </cell>
        </row>
        <row r="2531">
          <cell r="A2531" t="str">
            <v>Core</v>
          </cell>
          <cell r="B2531" t="str">
            <v>Lead Matter Partner</v>
          </cell>
          <cell r="C2531" t="str">
            <v>Foss, Edward</v>
          </cell>
        </row>
        <row r="2532">
          <cell r="A2532" t="str">
            <v>Core</v>
          </cell>
          <cell r="B2532" t="str">
            <v>Lead Matter Partner</v>
          </cell>
          <cell r="C2532" t="str">
            <v>Fowlie, Frank</v>
          </cell>
        </row>
        <row r="2533">
          <cell r="A2533" t="str">
            <v>Core</v>
          </cell>
          <cell r="B2533" t="str">
            <v>Lead Matter Partner</v>
          </cell>
          <cell r="C2533" t="str">
            <v>Fox, Martin</v>
          </cell>
        </row>
        <row r="2534">
          <cell r="A2534" t="str">
            <v>Core</v>
          </cell>
          <cell r="B2534" t="str">
            <v>Lead Matter Partner</v>
          </cell>
          <cell r="C2534" t="str">
            <v>Fratila, Roxana</v>
          </cell>
        </row>
        <row r="2535">
          <cell r="A2535" t="str">
            <v>Core</v>
          </cell>
          <cell r="B2535" t="str">
            <v>Lead Matter Partner</v>
          </cell>
          <cell r="C2535" t="str">
            <v>Frost  emma</v>
          </cell>
        </row>
        <row r="2536">
          <cell r="A2536" t="str">
            <v>Core</v>
          </cell>
          <cell r="B2536" t="str">
            <v>Lead Matter Partner</v>
          </cell>
          <cell r="C2536" t="str">
            <v>Gambhir, Vivek</v>
          </cell>
        </row>
        <row r="2537">
          <cell r="A2537" t="str">
            <v>Core</v>
          </cell>
          <cell r="B2537" t="str">
            <v>Lead Matter Partner</v>
          </cell>
          <cell r="C2537" t="str">
            <v>Garrett simon</v>
          </cell>
        </row>
        <row r="2538">
          <cell r="A2538" t="str">
            <v>Core</v>
          </cell>
          <cell r="B2538" t="str">
            <v>Lead Matter Partner</v>
          </cell>
          <cell r="C2538" t="str">
            <v>Gin, Colin</v>
          </cell>
        </row>
        <row r="2539">
          <cell r="A2539" t="str">
            <v>Core</v>
          </cell>
          <cell r="B2539" t="str">
            <v>Lead Matter Partner</v>
          </cell>
          <cell r="C2539" t="str">
            <v>Gondos, Gabor</v>
          </cell>
        </row>
        <row r="2540">
          <cell r="A2540" t="str">
            <v>Core</v>
          </cell>
          <cell r="B2540" t="str">
            <v>Lead Matter Partner</v>
          </cell>
          <cell r="C2540" t="str">
            <v>Grant, Mark</v>
          </cell>
        </row>
        <row r="2541">
          <cell r="A2541" t="str">
            <v>Core</v>
          </cell>
          <cell r="B2541" t="str">
            <v>Lead Matter Partner</v>
          </cell>
          <cell r="C2541" t="str">
            <v>Gray, Rob</v>
          </cell>
        </row>
        <row r="2542">
          <cell r="A2542" t="str">
            <v>Core</v>
          </cell>
          <cell r="B2542" t="str">
            <v>Lead Matter Partner</v>
          </cell>
          <cell r="C2542" t="str">
            <v>Gray rob</v>
          </cell>
        </row>
        <row r="2543">
          <cell r="A2543" t="str">
            <v>Core</v>
          </cell>
          <cell r="B2543" t="str">
            <v>Lead Matter Partner</v>
          </cell>
          <cell r="C2543" t="str">
            <v>Green, Alex</v>
          </cell>
        </row>
        <row r="2544">
          <cell r="A2544" t="str">
            <v>Core</v>
          </cell>
          <cell r="B2544" t="str">
            <v>Lead Matter Partner</v>
          </cell>
          <cell r="C2544" t="str">
            <v>Green, Gary</v>
          </cell>
        </row>
        <row r="2545">
          <cell r="A2545" t="str">
            <v>Core</v>
          </cell>
          <cell r="B2545" t="str">
            <v>Lead Matter Partner</v>
          </cell>
          <cell r="C2545" t="str">
            <v>Gregory, Keith</v>
          </cell>
        </row>
        <row r="2546">
          <cell r="A2546" t="str">
            <v>Core</v>
          </cell>
          <cell r="B2546" t="str">
            <v>Lead Matter Partner</v>
          </cell>
          <cell r="C2546" t="str">
            <v>Greszta, Darius</v>
          </cell>
        </row>
        <row r="2547">
          <cell r="A2547" t="str">
            <v>Core</v>
          </cell>
          <cell r="B2547" t="str">
            <v>Lead Matter Partner</v>
          </cell>
          <cell r="C2547" t="str">
            <v>Greszta, Dariusz</v>
          </cell>
        </row>
        <row r="2548">
          <cell r="A2548" t="str">
            <v>Core</v>
          </cell>
          <cell r="B2548" t="str">
            <v>Lead Matter Partner</v>
          </cell>
          <cell r="C2548" t="str">
            <v>Griggs, Roy</v>
          </cell>
        </row>
        <row r="2549">
          <cell r="A2549" t="str">
            <v>Core</v>
          </cell>
          <cell r="B2549" t="str">
            <v>Lead Matter Partner</v>
          </cell>
          <cell r="C2549" t="str">
            <v>Grimwood, James</v>
          </cell>
        </row>
        <row r="2550">
          <cell r="A2550" t="str">
            <v>Core</v>
          </cell>
          <cell r="B2550" t="str">
            <v>Lead Matter Partner</v>
          </cell>
          <cell r="C2550" t="str">
            <v>Griston, David</v>
          </cell>
        </row>
        <row r="2551">
          <cell r="A2551" t="str">
            <v>Core</v>
          </cell>
          <cell r="B2551" t="str">
            <v>Lead Matter Partner</v>
          </cell>
          <cell r="C2551" t="str">
            <v>Gritsenko, Ivan</v>
          </cell>
        </row>
        <row r="2552">
          <cell r="A2552" t="str">
            <v>Core</v>
          </cell>
          <cell r="B2552" t="str">
            <v>Lead Matter Partner</v>
          </cell>
          <cell r="C2552" t="str">
            <v>Grubb, Jared</v>
          </cell>
        </row>
        <row r="2553">
          <cell r="A2553" t="str">
            <v>Core</v>
          </cell>
          <cell r="B2553" t="str">
            <v>Lead Matter Partner</v>
          </cell>
          <cell r="C2553" t="str">
            <v>Guit, Richard</v>
          </cell>
        </row>
        <row r="2554">
          <cell r="A2554" t="str">
            <v>Core</v>
          </cell>
          <cell r="B2554" t="str">
            <v>Lead Matter Partner</v>
          </cell>
          <cell r="C2554" t="str">
            <v>Guyot, Cedric</v>
          </cell>
        </row>
        <row r="2555">
          <cell r="A2555" t="str">
            <v>Core</v>
          </cell>
          <cell r="B2555" t="str">
            <v>Lead Matter Partner</v>
          </cell>
          <cell r="C2555" t="str">
            <v>Hadley, Nick</v>
          </cell>
        </row>
        <row r="2556">
          <cell r="A2556" t="str">
            <v>Core</v>
          </cell>
          <cell r="B2556" t="str">
            <v>Lead Matter Partner</v>
          </cell>
          <cell r="C2556" t="str">
            <v>Hajduk, Rafal</v>
          </cell>
        </row>
        <row r="2557">
          <cell r="A2557" t="str">
            <v>Core</v>
          </cell>
          <cell r="B2557" t="str">
            <v>Lead Matter Partner</v>
          </cell>
          <cell r="C2557" t="str">
            <v>Hall, John</v>
          </cell>
        </row>
        <row r="2558">
          <cell r="A2558" t="str">
            <v>Core</v>
          </cell>
          <cell r="B2558" t="str">
            <v>Lead Matter Partner</v>
          </cell>
          <cell r="C2558" t="str">
            <v>Hallam, Stephen</v>
          </cell>
        </row>
        <row r="2559">
          <cell r="A2559" t="str">
            <v>Core</v>
          </cell>
          <cell r="B2559" t="str">
            <v>Lead Matter Partner</v>
          </cell>
          <cell r="C2559" t="str">
            <v>Halper, Andrew</v>
          </cell>
        </row>
        <row r="2560">
          <cell r="A2560" t="str">
            <v>Core</v>
          </cell>
          <cell r="B2560" t="str">
            <v>Lead Matter Partner</v>
          </cell>
          <cell r="C2560" t="str">
            <v>Ham, Keith</v>
          </cell>
        </row>
        <row r="2561">
          <cell r="A2561" t="str">
            <v>Core</v>
          </cell>
          <cell r="B2561" t="str">
            <v>Lead Matter Partner</v>
          </cell>
          <cell r="C2561" t="str">
            <v>Hammond, John</v>
          </cell>
        </row>
        <row r="2562">
          <cell r="A2562" t="str">
            <v>Core</v>
          </cell>
          <cell r="B2562" t="str">
            <v>Lead Matter Partner</v>
          </cell>
          <cell r="C2562" t="str">
            <v>Hankey, Sue</v>
          </cell>
        </row>
        <row r="2563">
          <cell r="A2563" t="str">
            <v>Core</v>
          </cell>
          <cell r="B2563" t="str">
            <v>Lead Matter Partner</v>
          </cell>
          <cell r="C2563" t="str">
            <v>Hankey, Susan</v>
          </cell>
        </row>
        <row r="2564">
          <cell r="A2564" t="str">
            <v>Core</v>
          </cell>
          <cell r="B2564" t="str">
            <v>Lead Matter Partner</v>
          </cell>
          <cell r="C2564" t="str">
            <v>Hanson, Marc</v>
          </cell>
        </row>
        <row r="2565">
          <cell r="A2565" t="str">
            <v>Core</v>
          </cell>
          <cell r="B2565" t="str">
            <v>Lead Matter Partner</v>
          </cell>
          <cell r="C2565" t="str">
            <v>Hanson, Sarah</v>
          </cell>
        </row>
        <row r="2566">
          <cell r="A2566" t="str">
            <v>Core</v>
          </cell>
          <cell r="B2566" t="str">
            <v>Lead Matter Partner</v>
          </cell>
          <cell r="C2566" t="str">
            <v>Harding, Jason</v>
          </cell>
        </row>
        <row r="2567">
          <cell r="A2567" t="str">
            <v>Core</v>
          </cell>
          <cell r="B2567" t="str">
            <v>Lead Matter Partner</v>
          </cell>
          <cell r="C2567" t="str">
            <v>Hardy, Tim</v>
          </cell>
        </row>
        <row r="2568">
          <cell r="A2568" t="str">
            <v>Core</v>
          </cell>
          <cell r="B2568" t="str">
            <v>Lead Matter Partner</v>
          </cell>
          <cell r="C2568" t="str">
            <v>Harvey, Chris</v>
          </cell>
        </row>
        <row r="2569">
          <cell r="A2569" t="str">
            <v>Core</v>
          </cell>
          <cell r="B2569" t="str">
            <v>Lead Matter Partner</v>
          </cell>
          <cell r="C2569" t="str">
            <v>Hass, Munir</v>
          </cell>
        </row>
        <row r="2570">
          <cell r="A2570" t="str">
            <v>Core</v>
          </cell>
          <cell r="B2570" t="str">
            <v>Lead Matter Partner</v>
          </cell>
          <cell r="C2570" t="str">
            <v>Hassan, Munir</v>
          </cell>
        </row>
        <row r="2571">
          <cell r="A2571" t="str">
            <v>Core</v>
          </cell>
          <cell r="B2571" t="str">
            <v>Lead Matter Partner</v>
          </cell>
          <cell r="C2571" t="str">
            <v>Hay gordon</v>
          </cell>
        </row>
        <row r="2572">
          <cell r="A2572" t="str">
            <v>Core</v>
          </cell>
          <cell r="B2572" t="str">
            <v>Lead Matter Partner</v>
          </cell>
          <cell r="C2572" t="str">
            <v>Hayhurst, Robert</v>
          </cell>
        </row>
        <row r="2573">
          <cell r="A2573" t="str">
            <v>Core</v>
          </cell>
          <cell r="B2573" t="str">
            <v>Lead Matter Partner</v>
          </cell>
          <cell r="C2573" t="str">
            <v>Hearnden, Barney</v>
          </cell>
        </row>
        <row r="2574">
          <cell r="A2574" t="str">
            <v>Core</v>
          </cell>
          <cell r="B2574" t="str">
            <v>Lead Matter Partner</v>
          </cell>
          <cell r="C2574" t="str">
            <v>Heidemann, Thomas</v>
          </cell>
        </row>
        <row r="2575">
          <cell r="A2575" t="str">
            <v>Core</v>
          </cell>
          <cell r="B2575" t="str">
            <v>Lead Matter Partner</v>
          </cell>
          <cell r="C2575" t="str">
            <v>Heighton, Mark</v>
          </cell>
        </row>
        <row r="2576">
          <cell r="A2576" t="str">
            <v>Core</v>
          </cell>
          <cell r="B2576" t="str">
            <v>Lead Matter Partner</v>
          </cell>
          <cell r="C2576" t="str">
            <v>Hejmej lukasz</v>
          </cell>
        </row>
        <row r="2577">
          <cell r="A2577" t="str">
            <v>Core</v>
          </cell>
          <cell r="B2577" t="str">
            <v>Lead Matter Partner</v>
          </cell>
          <cell r="C2577" t="str">
            <v>Helbronner, Valerie</v>
          </cell>
        </row>
        <row r="2578">
          <cell r="A2578" t="str">
            <v>Core</v>
          </cell>
          <cell r="B2578" t="str">
            <v>Lead Matter Partner</v>
          </cell>
          <cell r="C2578" t="str">
            <v>Herbert, Ian</v>
          </cell>
        </row>
        <row r="2579">
          <cell r="A2579" t="str">
            <v>Core</v>
          </cell>
          <cell r="B2579" t="str">
            <v>Lead Matter Partner</v>
          </cell>
          <cell r="C2579" t="str">
            <v>Hewes, Peter</v>
          </cell>
        </row>
        <row r="2580">
          <cell r="A2580" t="str">
            <v>Core</v>
          </cell>
          <cell r="B2580" t="str">
            <v>Lead Matter Partner</v>
          </cell>
          <cell r="C2580" t="str">
            <v>Hewett, Stephen</v>
          </cell>
        </row>
        <row r="2581">
          <cell r="A2581" t="str">
            <v>Core</v>
          </cell>
          <cell r="B2581" t="str">
            <v>Lead Matter Partner</v>
          </cell>
          <cell r="C2581" t="str">
            <v>Hick,  Kirsty</v>
          </cell>
        </row>
        <row r="2582">
          <cell r="A2582" t="str">
            <v>Core</v>
          </cell>
          <cell r="B2582" t="str">
            <v>Lead Matter Partner</v>
          </cell>
          <cell r="C2582" t="str">
            <v>Hickmott, Robert</v>
          </cell>
        </row>
        <row r="2583">
          <cell r="A2583" t="str">
            <v>Core</v>
          </cell>
          <cell r="B2583" t="str">
            <v>Lead Matter Partner</v>
          </cell>
          <cell r="C2583" t="str">
            <v>Hill, Peter</v>
          </cell>
        </row>
        <row r="2584">
          <cell r="A2584" t="str">
            <v>Core</v>
          </cell>
          <cell r="B2584" t="str">
            <v>Lead Matter Partner</v>
          </cell>
          <cell r="C2584" t="str">
            <v>Hingston, Lorna</v>
          </cell>
        </row>
        <row r="2585">
          <cell r="A2585" t="str">
            <v>Core</v>
          </cell>
          <cell r="B2585" t="str">
            <v>Lead Matter Partner</v>
          </cell>
          <cell r="C2585" t="str">
            <v>Hobkinson, Anthony</v>
          </cell>
        </row>
        <row r="2586">
          <cell r="A2586" t="str">
            <v>Core</v>
          </cell>
          <cell r="B2586" t="str">
            <v>Lead Matter Partner</v>
          </cell>
          <cell r="C2586" t="str">
            <v>Hobson caroline</v>
          </cell>
        </row>
        <row r="2587">
          <cell r="A2587" t="str">
            <v>Core</v>
          </cell>
          <cell r="B2587" t="str">
            <v>Lead Matter Partner</v>
          </cell>
          <cell r="C2587" t="str">
            <v>Holland Ben</v>
          </cell>
        </row>
        <row r="2588">
          <cell r="A2588" t="str">
            <v>Core</v>
          </cell>
          <cell r="B2588" t="str">
            <v>Lead Matter Partner</v>
          </cell>
          <cell r="C2588" t="str">
            <v>Houston, Ben</v>
          </cell>
        </row>
        <row r="2589">
          <cell r="A2589" t="str">
            <v>Core</v>
          </cell>
          <cell r="B2589" t="str">
            <v>Lead Matter Partner</v>
          </cell>
          <cell r="C2589" t="str">
            <v>Huet, Christophe</v>
          </cell>
        </row>
        <row r="2590">
          <cell r="A2590" t="str">
            <v>Core</v>
          </cell>
          <cell r="B2590" t="str">
            <v>Lead Matter Partner</v>
          </cell>
          <cell r="C2590" t="str">
            <v>Hughes, Gawain</v>
          </cell>
        </row>
        <row r="2591">
          <cell r="A2591" t="str">
            <v>Core</v>
          </cell>
          <cell r="B2591" t="str">
            <v>Lead Matter Partner</v>
          </cell>
          <cell r="C2591" t="str">
            <v>Hyde, Sarah</v>
          </cell>
        </row>
        <row r="2592">
          <cell r="A2592" t="str">
            <v>Core</v>
          </cell>
          <cell r="B2592" t="str">
            <v>Lead Matter Partner</v>
          </cell>
          <cell r="C2592" t="str">
            <v>Ingham, Timothy</v>
          </cell>
        </row>
        <row r="2593">
          <cell r="A2593" t="str">
            <v>Core</v>
          </cell>
          <cell r="B2593" t="str">
            <v>Lead Matter Partner</v>
          </cell>
          <cell r="C2593" t="str">
            <v>Ingram, Donovan</v>
          </cell>
        </row>
        <row r="2594">
          <cell r="A2594" t="str">
            <v>Core</v>
          </cell>
          <cell r="B2594" t="str">
            <v>Lead Matter Partner</v>
          </cell>
          <cell r="C2594" t="str">
            <v>Ingram, Lorna</v>
          </cell>
        </row>
        <row r="2595">
          <cell r="A2595" t="str">
            <v>Core</v>
          </cell>
          <cell r="B2595" t="str">
            <v>Lead Matter Partner</v>
          </cell>
          <cell r="C2595" t="str">
            <v>Innes, Alastair</v>
          </cell>
        </row>
        <row r="2596">
          <cell r="A2596" t="str">
            <v>Core</v>
          </cell>
          <cell r="B2596" t="str">
            <v>Lead Matter Partner</v>
          </cell>
          <cell r="C2596" t="str">
            <v>Inness, victoria</v>
          </cell>
        </row>
        <row r="2597">
          <cell r="A2597" t="str">
            <v>Core</v>
          </cell>
          <cell r="B2597" t="str">
            <v>Lead Matter Partner</v>
          </cell>
          <cell r="C2597" t="str">
            <v>Isnard, Jacques</v>
          </cell>
        </row>
        <row r="2598">
          <cell r="A2598" t="str">
            <v>Core</v>
          </cell>
          <cell r="B2598" t="str">
            <v>Lead Matter Partner</v>
          </cell>
          <cell r="C2598" t="str">
            <v>Ivison, Andrew</v>
          </cell>
        </row>
        <row r="2599">
          <cell r="A2599" t="str">
            <v>Core</v>
          </cell>
          <cell r="B2599" t="str">
            <v>Lead Matter Partner</v>
          </cell>
          <cell r="C2599" t="str">
            <v>Jackson, Tim</v>
          </cell>
        </row>
        <row r="2600">
          <cell r="A2600" t="str">
            <v>Core</v>
          </cell>
          <cell r="B2600" t="str">
            <v>Lead Matter Partner</v>
          </cell>
          <cell r="C2600" t="str">
            <v>James, Neil</v>
          </cell>
        </row>
        <row r="2601">
          <cell r="A2601" t="str">
            <v>Core</v>
          </cell>
          <cell r="B2601" t="str">
            <v>Lead Matter Partner</v>
          </cell>
          <cell r="C2601" t="str">
            <v>Jankowski, Bartlomiej</v>
          </cell>
        </row>
        <row r="2602">
          <cell r="A2602" t="str">
            <v>Core</v>
          </cell>
          <cell r="B2602" t="str">
            <v>Lead Matter Partner</v>
          </cell>
          <cell r="C2602" t="str">
            <v>Jeffreys, Simon</v>
          </cell>
        </row>
        <row r="2603">
          <cell r="A2603" t="str">
            <v>Core</v>
          </cell>
          <cell r="B2603" t="str">
            <v>Lead Matter Partner</v>
          </cell>
          <cell r="C2603" t="str">
            <v>Johnson, Helen</v>
          </cell>
        </row>
        <row r="2604">
          <cell r="A2604" t="str">
            <v>Core</v>
          </cell>
          <cell r="B2604" t="str">
            <v>Lead Matter Partner</v>
          </cell>
          <cell r="C2604" t="str">
            <v>Johnston, Simon</v>
          </cell>
        </row>
        <row r="2605">
          <cell r="A2605" t="str">
            <v>Core</v>
          </cell>
          <cell r="B2605" t="str">
            <v>Lead Matter Partner</v>
          </cell>
          <cell r="C2605" t="str">
            <v>Jones, Mike</v>
          </cell>
        </row>
        <row r="2606">
          <cell r="A2606" t="str">
            <v>Core</v>
          </cell>
          <cell r="B2606" t="str">
            <v>Lead Matter Partner</v>
          </cell>
          <cell r="C2606" t="str">
            <v>Jones, Sarah</v>
          </cell>
        </row>
        <row r="2607">
          <cell r="A2607" t="str">
            <v>Core</v>
          </cell>
          <cell r="B2607" t="str">
            <v>Lead Matter Partner</v>
          </cell>
          <cell r="C2607" t="str">
            <v>Jones - Haslam, Andrew</v>
          </cell>
        </row>
        <row r="2608">
          <cell r="A2608" t="str">
            <v>Core</v>
          </cell>
          <cell r="B2608" t="str">
            <v>Lead Matter Partner</v>
          </cell>
          <cell r="C2608" t="str">
            <v xml:space="preserve">Jose gonzalez, Jaun  </v>
          </cell>
        </row>
        <row r="2609">
          <cell r="A2609" t="str">
            <v>Core</v>
          </cell>
          <cell r="B2609" t="str">
            <v>Lead Matter Partner</v>
          </cell>
          <cell r="C2609" t="str">
            <v>Kalman, Eszter</v>
          </cell>
        </row>
        <row r="2610">
          <cell r="A2610" t="str">
            <v>Core</v>
          </cell>
          <cell r="B2610" t="str">
            <v>Lead Matter Partner</v>
          </cell>
          <cell r="C2610" t="str">
            <v>Karadzhov, Yasen</v>
          </cell>
        </row>
        <row r="2611">
          <cell r="A2611" t="str">
            <v>Core</v>
          </cell>
          <cell r="B2611" t="str">
            <v>Lead Matter Partner</v>
          </cell>
          <cell r="C2611" t="str">
            <v>Karia, Pranai</v>
          </cell>
        </row>
        <row r="2612">
          <cell r="A2612" t="str">
            <v>Core</v>
          </cell>
          <cell r="B2612" t="str">
            <v>Lead Matter Partner</v>
          </cell>
          <cell r="C2612" t="str">
            <v>Karolyi, Zsuzsanna</v>
          </cell>
        </row>
        <row r="2613">
          <cell r="A2613" t="str">
            <v>Core</v>
          </cell>
          <cell r="B2613" t="str">
            <v>Lead Matter Partner</v>
          </cell>
          <cell r="C2613" t="str">
            <v>Kawai, Takura</v>
          </cell>
        </row>
        <row r="2614">
          <cell r="A2614" t="str">
            <v>Core</v>
          </cell>
          <cell r="B2614" t="str">
            <v>Lead Matter Partner</v>
          </cell>
          <cell r="C2614" t="str">
            <v>Kazda, Antonin</v>
          </cell>
        </row>
        <row r="2615">
          <cell r="A2615" t="str">
            <v>Core</v>
          </cell>
          <cell r="B2615" t="str">
            <v>Lead Matter Partner</v>
          </cell>
          <cell r="C2615" t="str">
            <v>Keltner, Ivo</v>
          </cell>
        </row>
        <row r="2616">
          <cell r="A2616" t="str">
            <v>Core</v>
          </cell>
          <cell r="B2616" t="str">
            <v>Lead Matter Partner</v>
          </cell>
          <cell r="C2616" t="str">
            <v>Kesterton, Lara</v>
          </cell>
        </row>
        <row r="2617">
          <cell r="A2617" t="str">
            <v>Core</v>
          </cell>
          <cell r="B2617" t="str">
            <v>Lead Matter Partner</v>
          </cell>
          <cell r="C2617" t="str">
            <v>Khan, Rafique</v>
          </cell>
        </row>
        <row r="2618">
          <cell r="A2618" t="str">
            <v>Core</v>
          </cell>
          <cell r="B2618" t="str">
            <v>Lead Matter Partner</v>
          </cell>
          <cell r="C2618" t="str">
            <v>King, Sarah</v>
          </cell>
        </row>
        <row r="2619">
          <cell r="A2619" t="str">
            <v>Core</v>
          </cell>
          <cell r="B2619" t="str">
            <v>Lead Matter Partner</v>
          </cell>
          <cell r="C2619" t="str">
            <v>Kira, Gabor</v>
          </cell>
        </row>
        <row r="2620">
          <cell r="A2620" t="str">
            <v>Core</v>
          </cell>
          <cell r="B2620" t="str">
            <v>Lead Matter Partner</v>
          </cell>
          <cell r="C2620" t="str">
            <v>Kiraly, Gabor</v>
          </cell>
        </row>
        <row r="2621">
          <cell r="A2621" t="str">
            <v>Core</v>
          </cell>
          <cell r="B2621" t="str">
            <v>Lead Matter Partner</v>
          </cell>
          <cell r="C2621" t="str">
            <v>Kircsi, Aniko</v>
          </cell>
        </row>
        <row r="2622">
          <cell r="A2622" t="str">
            <v>Core</v>
          </cell>
          <cell r="B2622" t="str">
            <v>Lead Matter Partner</v>
          </cell>
          <cell r="C2622" t="str">
            <v>Kirillov, Elena</v>
          </cell>
        </row>
        <row r="2623">
          <cell r="A2623" t="str">
            <v>Core</v>
          </cell>
          <cell r="B2623" t="str">
            <v>Lead Matter Partner</v>
          </cell>
          <cell r="C2623" t="str">
            <v>Kirillova, Elena</v>
          </cell>
        </row>
        <row r="2624">
          <cell r="A2624" t="str">
            <v>Core</v>
          </cell>
          <cell r="B2624" t="str">
            <v>Lead Matter Partner</v>
          </cell>
          <cell r="C2624" t="str">
            <v>Kirin, Mills</v>
          </cell>
        </row>
        <row r="2625">
          <cell r="A2625" t="str">
            <v>Core</v>
          </cell>
          <cell r="B2625" t="str">
            <v>Lead Matter Partner</v>
          </cell>
          <cell r="C2625" t="str">
            <v>Kitson, Tony</v>
          </cell>
        </row>
        <row r="2626">
          <cell r="A2626" t="str">
            <v>Core</v>
          </cell>
          <cell r="B2626" t="str">
            <v>Lead Matter Partner</v>
          </cell>
          <cell r="C2626" t="str">
            <v>Klett, Lars</v>
          </cell>
        </row>
        <row r="2627">
          <cell r="A2627" t="str">
            <v>Core</v>
          </cell>
          <cell r="B2627" t="str">
            <v>Lead Matter Partner</v>
          </cell>
          <cell r="C2627" t="str">
            <v>Kling, Gerard</v>
          </cell>
        </row>
        <row r="2628">
          <cell r="A2628" t="str">
            <v>Core</v>
          </cell>
          <cell r="B2628" t="str">
            <v>Lead Matter Partner</v>
          </cell>
          <cell r="C2628" t="str">
            <v>Koch, Amy</v>
          </cell>
        </row>
        <row r="2629">
          <cell r="A2629" t="str">
            <v>Core</v>
          </cell>
          <cell r="B2629" t="str">
            <v>Lead Matter Partner</v>
          </cell>
          <cell r="C2629" t="str">
            <v>Koczara, Wojciech</v>
          </cell>
        </row>
        <row r="2630">
          <cell r="A2630" t="str">
            <v>Core</v>
          </cell>
          <cell r="B2630" t="str">
            <v>Lead Matter Partner</v>
          </cell>
          <cell r="C2630" t="str">
            <v>Kohlrusz, Milan</v>
          </cell>
        </row>
        <row r="2631">
          <cell r="A2631" t="str">
            <v>Core</v>
          </cell>
          <cell r="B2631" t="str">
            <v>Lead Matter Partner</v>
          </cell>
          <cell r="C2631" t="str">
            <v>Kokeny, Balazs</v>
          </cell>
        </row>
        <row r="2632">
          <cell r="A2632" t="str">
            <v>Core</v>
          </cell>
          <cell r="B2632" t="str">
            <v>Lead Matter Partner</v>
          </cell>
          <cell r="C2632" t="str">
            <v>Kondorosi, Nora</v>
          </cell>
        </row>
        <row r="2633">
          <cell r="A2633" t="str">
            <v>Core</v>
          </cell>
          <cell r="B2633" t="str">
            <v>Lead Matter Partner</v>
          </cell>
          <cell r="C2633" t="str">
            <v>KORYZMA  tomasz</v>
          </cell>
        </row>
        <row r="2634">
          <cell r="A2634" t="str">
            <v>Core</v>
          </cell>
          <cell r="B2634" t="str">
            <v>Lead Matter Partner</v>
          </cell>
          <cell r="C2634" t="str">
            <v>Korzeniewski  arkadiusz</v>
          </cell>
        </row>
        <row r="2635">
          <cell r="A2635" t="str">
            <v>Core</v>
          </cell>
          <cell r="B2635" t="str">
            <v>Lead Matter Partner</v>
          </cell>
          <cell r="C2635" t="str">
            <v>Koval, Georgy</v>
          </cell>
        </row>
        <row r="2636">
          <cell r="A2636" t="str">
            <v>Core</v>
          </cell>
          <cell r="B2636" t="str">
            <v>Lead Matter Partner</v>
          </cell>
          <cell r="C2636" t="str">
            <v>Kovari, Istvan</v>
          </cell>
        </row>
        <row r="2637">
          <cell r="A2637" t="str">
            <v>Core</v>
          </cell>
          <cell r="B2637" t="str">
            <v>Lead Matter Partner</v>
          </cell>
          <cell r="C2637" t="str">
            <v>Kozlowski, Andrew</v>
          </cell>
        </row>
        <row r="2638">
          <cell r="A2638" t="str">
            <v>Core</v>
          </cell>
          <cell r="B2638" t="str">
            <v>Lead Matter Partner</v>
          </cell>
          <cell r="C2638" t="str">
            <v>Kozlowski, Andrzej</v>
          </cell>
        </row>
        <row r="2639">
          <cell r="A2639" t="str">
            <v>Core</v>
          </cell>
          <cell r="B2639" t="str">
            <v>Lead Matter Partner</v>
          </cell>
          <cell r="C2639" t="str">
            <v>Kozyrenko, Natalia</v>
          </cell>
        </row>
        <row r="2640">
          <cell r="A2640" t="str">
            <v>Core</v>
          </cell>
          <cell r="B2640" t="str">
            <v>Lead Matter Partner</v>
          </cell>
          <cell r="C2640" t="str">
            <v>Krasuski, Andrzej</v>
          </cell>
        </row>
        <row r="2641">
          <cell r="A2641" t="str">
            <v>Core</v>
          </cell>
          <cell r="B2641" t="str">
            <v>Lead Matter Partner</v>
          </cell>
          <cell r="C2641" t="str">
            <v>Kratochvilova, Pavla</v>
          </cell>
        </row>
        <row r="2642">
          <cell r="A2642" t="str">
            <v>Core</v>
          </cell>
          <cell r="B2642" t="str">
            <v>Lead Matter Partner</v>
          </cell>
          <cell r="C2642" t="str">
            <v>Kreckova, Pavla</v>
          </cell>
        </row>
        <row r="2643">
          <cell r="A2643" t="str">
            <v>Core</v>
          </cell>
          <cell r="B2643" t="str">
            <v>Lead Matter Partner</v>
          </cell>
          <cell r="C2643" t="str">
            <v>Krol, Marek</v>
          </cell>
        </row>
        <row r="2644">
          <cell r="A2644" t="str">
            <v>Core</v>
          </cell>
          <cell r="B2644" t="str">
            <v>Lead Matter Partner</v>
          </cell>
          <cell r="C2644" t="str">
            <v>KRUTAK, Tomas</v>
          </cell>
        </row>
        <row r="2645">
          <cell r="A2645" t="str">
            <v>Core</v>
          </cell>
          <cell r="B2645" t="str">
            <v>Lead Matter Partner</v>
          </cell>
          <cell r="C2645" t="str">
            <v>Kuderski  grzegorz</v>
          </cell>
        </row>
        <row r="2646">
          <cell r="A2646" t="str">
            <v>Core</v>
          </cell>
          <cell r="B2646" t="str">
            <v>Lead Matter Partner</v>
          </cell>
          <cell r="C2646" t="str">
            <v>Kurek, Tomasz</v>
          </cell>
        </row>
        <row r="2647">
          <cell r="A2647" t="str">
            <v>Core</v>
          </cell>
          <cell r="B2647" t="str">
            <v>Lead Matter Partner</v>
          </cell>
          <cell r="C2647" t="str">
            <v>Kurney, Ralf</v>
          </cell>
        </row>
        <row r="2648">
          <cell r="A2648" t="str">
            <v>Core</v>
          </cell>
          <cell r="B2648" t="str">
            <v>Lead Matter Partner</v>
          </cell>
          <cell r="C2648" t="str">
            <v>Kurpias, Wadim</v>
          </cell>
        </row>
        <row r="2649">
          <cell r="A2649" t="str">
            <v>Core</v>
          </cell>
          <cell r="B2649" t="str">
            <v>Lead Matter Partner</v>
          </cell>
          <cell r="C2649" t="str">
            <v>Lane, Nick</v>
          </cell>
        </row>
        <row r="2650">
          <cell r="A2650" t="str">
            <v>Core</v>
          </cell>
          <cell r="B2650" t="str">
            <v>Lead Matter Partner</v>
          </cell>
          <cell r="C2650" t="str">
            <v>Lane, Robert</v>
          </cell>
        </row>
        <row r="2651">
          <cell r="A2651" t="str">
            <v>Core</v>
          </cell>
          <cell r="B2651" t="str">
            <v>Lead Matter Partner</v>
          </cell>
          <cell r="C2651" t="str">
            <v>Lantos, Arpad</v>
          </cell>
        </row>
        <row r="2652">
          <cell r="A2652" t="str">
            <v>Core</v>
          </cell>
          <cell r="B2652" t="str">
            <v>Lead Matter Partner</v>
          </cell>
          <cell r="C2652" t="str">
            <v>Layton, Eleanor</v>
          </cell>
        </row>
        <row r="2653">
          <cell r="A2653" t="str">
            <v>Core</v>
          </cell>
          <cell r="B2653" t="str">
            <v>Lead Matter Partner</v>
          </cell>
          <cell r="C2653" t="str">
            <v>Leavey, Adrian</v>
          </cell>
        </row>
        <row r="2654">
          <cell r="A2654" t="str">
            <v>Core</v>
          </cell>
          <cell r="B2654" t="str">
            <v>Lead Matter Partner</v>
          </cell>
          <cell r="C2654" t="str">
            <v>Lesney monica</v>
          </cell>
        </row>
        <row r="2655">
          <cell r="A2655" t="str">
            <v>Core</v>
          </cell>
          <cell r="B2655" t="str">
            <v>Lead Matter Partner</v>
          </cell>
          <cell r="C2655" t="str">
            <v>Leutne, Gerd</v>
          </cell>
        </row>
        <row r="2656">
          <cell r="A2656" t="str">
            <v>Core</v>
          </cell>
          <cell r="B2656" t="str">
            <v>Lead Matter Partner</v>
          </cell>
          <cell r="C2656" t="str">
            <v>Levenets, Oleksiy</v>
          </cell>
        </row>
        <row r="2657">
          <cell r="A2657" t="str">
            <v>Core</v>
          </cell>
          <cell r="B2657" t="str">
            <v>Lead Matter Partner</v>
          </cell>
          <cell r="C2657" t="str">
            <v>Levitine, Iiia</v>
          </cell>
        </row>
        <row r="2658">
          <cell r="A2658" t="str">
            <v>Core</v>
          </cell>
          <cell r="B2658" t="str">
            <v>Lead Matter Partner</v>
          </cell>
          <cell r="C2658" t="str">
            <v>Levitine, Ilia</v>
          </cell>
        </row>
        <row r="2659">
          <cell r="A2659" t="str">
            <v>Core</v>
          </cell>
          <cell r="B2659" t="str">
            <v>Lead Matter Partner</v>
          </cell>
          <cell r="C2659" t="str">
            <v>Lina, Cristian</v>
          </cell>
        </row>
        <row r="2660">
          <cell r="A2660" t="str">
            <v>Core</v>
          </cell>
          <cell r="B2660" t="str">
            <v>Lead Matter Partner</v>
          </cell>
          <cell r="C2660" t="str">
            <v>Lisle, Jonathan</v>
          </cell>
        </row>
        <row r="2661">
          <cell r="A2661" t="str">
            <v>Core</v>
          </cell>
          <cell r="B2661" t="str">
            <v>Lead Matter Partner</v>
          </cell>
          <cell r="C2661" t="str">
            <v>Lock, Reinier</v>
          </cell>
        </row>
        <row r="2662">
          <cell r="A2662" t="str">
            <v>Core</v>
          </cell>
          <cell r="B2662" t="str">
            <v>Lead Matter Partner</v>
          </cell>
          <cell r="C2662" t="str">
            <v>Logan, Jacqui</v>
          </cell>
        </row>
        <row r="2663">
          <cell r="A2663" t="str">
            <v>Core</v>
          </cell>
          <cell r="B2663" t="str">
            <v>Lead Matter Partner</v>
          </cell>
          <cell r="C2663" t="str">
            <v>Londres, Ivan</v>
          </cell>
        </row>
        <row r="2664">
          <cell r="A2664" t="str">
            <v>Core</v>
          </cell>
          <cell r="B2664" t="str">
            <v>Lead Matter Partner</v>
          </cell>
          <cell r="C2664" t="str">
            <v>Long, Peter</v>
          </cell>
        </row>
        <row r="2665">
          <cell r="A2665" t="str">
            <v>Core</v>
          </cell>
          <cell r="B2665" t="str">
            <v>Lead Matter Partner</v>
          </cell>
          <cell r="C2665" t="str">
            <v>Loredana, Ralea</v>
          </cell>
        </row>
        <row r="2666">
          <cell r="A2666" t="str">
            <v>Core</v>
          </cell>
          <cell r="B2666" t="str">
            <v>Lead Matter Partner</v>
          </cell>
          <cell r="C2666" t="str">
            <v>Loring, Anthony</v>
          </cell>
        </row>
        <row r="2667">
          <cell r="A2667" t="str">
            <v>Core</v>
          </cell>
          <cell r="B2667" t="str">
            <v>Lead Matter Partner</v>
          </cell>
          <cell r="C2667" t="str">
            <v>Lowe, Rita</v>
          </cell>
        </row>
        <row r="2668">
          <cell r="A2668" t="str">
            <v>Core</v>
          </cell>
          <cell r="B2668" t="str">
            <v>Lead Matter Partner</v>
          </cell>
          <cell r="C2668" t="str">
            <v>Maciw, Christina</v>
          </cell>
        </row>
        <row r="2669">
          <cell r="A2669" t="str">
            <v>Core</v>
          </cell>
          <cell r="B2669" t="str">
            <v>Lead Matter Partner</v>
          </cell>
          <cell r="C2669" t="str">
            <v>Mack steve</v>
          </cell>
        </row>
        <row r="2670">
          <cell r="A2670" t="str">
            <v>Core</v>
          </cell>
          <cell r="B2670" t="str">
            <v>Lead Matter Partner</v>
          </cell>
          <cell r="C2670" t="str">
            <v>Maguire, Peter</v>
          </cell>
        </row>
        <row r="2671">
          <cell r="A2671" t="str">
            <v>Core</v>
          </cell>
          <cell r="B2671" t="str">
            <v>Lead Matter Partner</v>
          </cell>
          <cell r="C2671" t="str">
            <v>Malecek, Peter</v>
          </cell>
        </row>
        <row r="2672">
          <cell r="A2672" t="str">
            <v>Core</v>
          </cell>
          <cell r="B2672" t="str">
            <v>Lead Matter Partner</v>
          </cell>
          <cell r="C2672" t="str">
            <v>Manicki tomasz</v>
          </cell>
        </row>
        <row r="2673">
          <cell r="A2673" t="str">
            <v>Core</v>
          </cell>
          <cell r="B2673" t="str">
            <v>Lead Matter Partner</v>
          </cell>
          <cell r="C2673" t="str">
            <v>Mansfield, Peter</v>
          </cell>
        </row>
        <row r="2674">
          <cell r="A2674" t="str">
            <v>Core</v>
          </cell>
          <cell r="B2674" t="str">
            <v>Lead Matter Partner</v>
          </cell>
          <cell r="C2674" t="str">
            <v>Marcu, Catalina</v>
          </cell>
        </row>
        <row r="2675">
          <cell r="A2675" t="str">
            <v>Core</v>
          </cell>
          <cell r="B2675" t="str">
            <v>Lead Matter Partner</v>
          </cell>
          <cell r="C2675" t="str">
            <v>Mares, Dan</v>
          </cell>
        </row>
        <row r="2676">
          <cell r="A2676" t="str">
            <v>Core</v>
          </cell>
          <cell r="B2676" t="str">
            <v>Lead Matter Partner</v>
          </cell>
          <cell r="C2676" t="str">
            <v>Marks, David</v>
          </cell>
        </row>
        <row r="2677">
          <cell r="A2677" t="str">
            <v>Core</v>
          </cell>
          <cell r="B2677" t="str">
            <v>Lead Matter Partner</v>
          </cell>
          <cell r="C2677" t="str">
            <v>Marks, Tony (left)</v>
          </cell>
        </row>
        <row r="2678">
          <cell r="A2678" t="str">
            <v>Core</v>
          </cell>
          <cell r="B2678" t="str">
            <v>Lead Matter Partner</v>
          </cell>
          <cell r="C2678" t="str">
            <v>Marnerli, Antonella</v>
          </cell>
        </row>
        <row r="2679">
          <cell r="A2679" t="str">
            <v>Core</v>
          </cell>
          <cell r="B2679" t="str">
            <v>Lead Matter Partner</v>
          </cell>
          <cell r="C2679" t="str">
            <v>Marquaire, Jean - Francois</v>
          </cell>
        </row>
        <row r="2680">
          <cell r="A2680" t="str">
            <v>Core</v>
          </cell>
          <cell r="B2680" t="str">
            <v>Lead Matter Partner</v>
          </cell>
          <cell r="C2680" t="str">
            <v>Marshall, David</v>
          </cell>
        </row>
        <row r="2681">
          <cell r="A2681" t="str">
            <v>Core</v>
          </cell>
          <cell r="B2681" t="str">
            <v>Lead Matter Partner</v>
          </cell>
          <cell r="C2681" t="str">
            <v>Marshall, Xanthe</v>
          </cell>
        </row>
        <row r="2682">
          <cell r="A2682" t="str">
            <v>Core</v>
          </cell>
          <cell r="B2682" t="str">
            <v>Lead Matter Partner</v>
          </cell>
          <cell r="C2682" t="str">
            <v>Martinenko, Olexander</v>
          </cell>
        </row>
        <row r="2683">
          <cell r="A2683" t="str">
            <v>Core</v>
          </cell>
          <cell r="B2683" t="str">
            <v>Lead Matter Partner</v>
          </cell>
          <cell r="C2683" t="str">
            <v>Mason, Claire</v>
          </cell>
        </row>
        <row r="2684">
          <cell r="A2684" t="str">
            <v>Core</v>
          </cell>
          <cell r="B2684" t="str">
            <v>Lead Matter Partner</v>
          </cell>
          <cell r="C2684" t="str">
            <v>Mastny, Miloslav</v>
          </cell>
        </row>
        <row r="2685">
          <cell r="A2685" t="str">
            <v>Core</v>
          </cell>
          <cell r="B2685" t="str">
            <v>Lead Matter Partner</v>
          </cell>
          <cell r="C2685" t="str">
            <v>Matejovsky tomas</v>
          </cell>
        </row>
        <row r="2686">
          <cell r="A2686" t="str">
            <v>Core</v>
          </cell>
          <cell r="B2686" t="str">
            <v>Lead Matter Partner</v>
          </cell>
          <cell r="C2686" t="str">
            <v>Matrai, Ferenc</v>
          </cell>
        </row>
        <row r="2687">
          <cell r="A2687" t="str">
            <v>Core</v>
          </cell>
          <cell r="B2687" t="str">
            <v>Lead Matter Partner</v>
          </cell>
          <cell r="C2687" t="str">
            <v>Matthiesen, Mark</v>
          </cell>
        </row>
        <row r="2688">
          <cell r="A2688" t="str">
            <v>Core</v>
          </cell>
          <cell r="B2688" t="str">
            <v>Lead Matter Partner</v>
          </cell>
          <cell r="C2688" t="str">
            <v>Maycock, Tania</v>
          </cell>
        </row>
        <row r="2689">
          <cell r="A2689" t="str">
            <v>Core</v>
          </cell>
          <cell r="B2689" t="str">
            <v>Lead Matter Partner</v>
          </cell>
          <cell r="C2689" t="str">
            <v>Mc alister, Niall</v>
          </cell>
        </row>
        <row r="2690">
          <cell r="A2690" t="str">
            <v>Core</v>
          </cell>
          <cell r="B2690" t="str">
            <v>Lead Matter Partner</v>
          </cell>
          <cell r="C2690" t="str">
            <v>Mc dowell, Hilary</v>
          </cell>
        </row>
        <row r="2691">
          <cell r="A2691" t="str">
            <v>Core</v>
          </cell>
          <cell r="B2691" t="str">
            <v>Lead Matter Partner</v>
          </cell>
          <cell r="C2691" t="str">
            <v>Mc garr, Ian</v>
          </cell>
        </row>
        <row r="2692">
          <cell r="A2692" t="str">
            <v>Core</v>
          </cell>
          <cell r="B2692" t="str">
            <v>Lead Matter Partner</v>
          </cell>
          <cell r="C2692" t="str">
            <v>Mc garr, Lan</v>
          </cell>
        </row>
        <row r="2693">
          <cell r="A2693" t="str">
            <v>Core</v>
          </cell>
          <cell r="B2693" t="str">
            <v>Lead Matter Partner</v>
          </cell>
          <cell r="C2693" t="str">
            <v>Mc Haffie alison</v>
          </cell>
        </row>
        <row r="2694">
          <cell r="A2694" t="str">
            <v>Core</v>
          </cell>
          <cell r="B2694" t="str">
            <v>Lead Matter Partner</v>
          </cell>
          <cell r="C2694" t="str">
            <v>Mc kenzie, Jenny</v>
          </cell>
        </row>
        <row r="2695">
          <cell r="A2695" t="str">
            <v>Core</v>
          </cell>
          <cell r="B2695" t="str">
            <v>Lead Matter Partner</v>
          </cell>
          <cell r="C2695" t="str">
            <v>Mead, Louise</v>
          </cell>
        </row>
        <row r="2696">
          <cell r="A2696" t="str">
            <v>Core</v>
          </cell>
          <cell r="B2696" t="str">
            <v>Lead Matter Partner</v>
          </cell>
          <cell r="C2696" t="str">
            <v>Mead, Simon</v>
          </cell>
        </row>
        <row r="2697">
          <cell r="A2697" t="str">
            <v>Core</v>
          </cell>
          <cell r="B2697" t="str">
            <v>Lead Matter Partner</v>
          </cell>
          <cell r="C2697" t="str">
            <v>Meller, Gill</v>
          </cell>
        </row>
        <row r="2698">
          <cell r="A2698" t="str">
            <v>Core</v>
          </cell>
          <cell r="B2698" t="str">
            <v>Lead Matter Partner</v>
          </cell>
          <cell r="C2698" t="str">
            <v>Mendelssohn, Martin</v>
          </cell>
        </row>
        <row r="2699">
          <cell r="A2699" t="str">
            <v>Core</v>
          </cell>
          <cell r="B2699" t="str">
            <v>Lead Matter Partner</v>
          </cell>
          <cell r="C2699" t="str">
            <v>Meredith, Will</v>
          </cell>
        </row>
        <row r="2700">
          <cell r="A2700" t="str">
            <v>Core</v>
          </cell>
          <cell r="B2700" t="str">
            <v>Lead Matter Partner</v>
          </cell>
          <cell r="C2700" t="str">
            <v>Michaliszyn, Arkadiusz</v>
          </cell>
        </row>
        <row r="2701">
          <cell r="A2701" t="str">
            <v>Core</v>
          </cell>
          <cell r="B2701" t="str">
            <v>Lead Matter Partner</v>
          </cell>
          <cell r="C2701" t="str">
            <v>Millar, Stephen</v>
          </cell>
        </row>
        <row r="2702">
          <cell r="A2702" t="str">
            <v>Core</v>
          </cell>
          <cell r="B2702" t="str">
            <v>Lead Matter Partner</v>
          </cell>
          <cell r="C2702" t="str">
            <v>Miller, James</v>
          </cell>
        </row>
        <row r="2703">
          <cell r="A2703" t="str">
            <v>Core</v>
          </cell>
          <cell r="B2703" t="str">
            <v>Lead Matter Partner</v>
          </cell>
          <cell r="C2703" t="str">
            <v>Miller, Jaroslaw</v>
          </cell>
        </row>
        <row r="2704">
          <cell r="A2704" t="str">
            <v>Core</v>
          </cell>
          <cell r="B2704" t="str">
            <v>Lead Matter Partner</v>
          </cell>
          <cell r="C2704" t="str">
            <v>Minguez, Terasa</v>
          </cell>
        </row>
        <row r="2705">
          <cell r="A2705" t="str">
            <v>Core</v>
          </cell>
          <cell r="B2705" t="str">
            <v>Lead Matter Partner</v>
          </cell>
          <cell r="C2705" t="str">
            <v>Minkiewicz, Tomasz</v>
          </cell>
        </row>
        <row r="2706">
          <cell r="A2706" t="str">
            <v>Core</v>
          </cell>
          <cell r="B2706" t="str">
            <v>Lead Matter Partner</v>
          </cell>
          <cell r="C2706" t="str">
            <v>Mioduski, Dariusz</v>
          </cell>
        </row>
        <row r="2707">
          <cell r="A2707" t="str">
            <v>Core</v>
          </cell>
          <cell r="B2707" t="str">
            <v>Lead Matter Partner</v>
          </cell>
          <cell r="C2707" t="str">
            <v>MLOT joanna</v>
          </cell>
        </row>
        <row r="2708">
          <cell r="A2708" t="str">
            <v>Core</v>
          </cell>
          <cell r="B2708" t="str">
            <v>Lead Matter Partner</v>
          </cell>
          <cell r="C2708" t="str">
            <v>Mojczynski, Marcin</v>
          </cell>
        </row>
        <row r="2709">
          <cell r="A2709" t="str">
            <v>Core</v>
          </cell>
          <cell r="B2709" t="str">
            <v>Lead Matter Partner</v>
          </cell>
          <cell r="C2709" t="str">
            <v>Moodley, Yuban</v>
          </cell>
        </row>
        <row r="2710">
          <cell r="A2710" t="str">
            <v>Core</v>
          </cell>
          <cell r="B2710" t="str">
            <v>Lead Matter Partner</v>
          </cell>
          <cell r="C2710" t="str">
            <v>Moore, Nigel</v>
          </cell>
        </row>
        <row r="2711">
          <cell r="A2711" t="str">
            <v>Core</v>
          </cell>
          <cell r="B2711" t="str">
            <v>Lead Matter Partner</v>
          </cell>
          <cell r="C2711" t="str">
            <v>Morris, Simon</v>
          </cell>
        </row>
        <row r="2712">
          <cell r="A2712" t="str">
            <v>Core</v>
          </cell>
          <cell r="B2712" t="str">
            <v>Lead Matter Partner</v>
          </cell>
          <cell r="C2712" t="str">
            <v>Morris rob</v>
          </cell>
        </row>
        <row r="2713">
          <cell r="A2713" t="str">
            <v>Core</v>
          </cell>
          <cell r="B2713" t="str">
            <v>Lead Matter Partner</v>
          </cell>
          <cell r="C2713" t="str">
            <v>Morton jeremy</v>
          </cell>
        </row>
        <row r="2714">
          <cell r="A2714" t="str">
            <v>Core</v>
          </cell>
          <cell r="B2714" t="str">
            <v>Lead Matter Partner</v>
          </cell>
          <cell r="C2714" t="str">
            <v>Moseley, Mark</v>
          </cell>
        </row>
        <row r="2715">
          <cell r="A2715" t="str">
            <v>Core</v>
          </cell>
          <cell r="B2715" t="str">
            <v>Lead Matter Partner</v>
          </cell>
          <cell r="C2715" t="str">
            <v>Moseling mark</v>
          </cell>
        </row>
        <row r="2716">
          <cell r="A2716" t="str">
            <v>Core</v>
          </cell>
          <cell r="B2716" t="str">
            <v>Lead Matter Partner</v>
          </cell>
          <cell r="C2716" t="str">
            <v>Munro mike</v>
          </cell>
        </row>
        <row r="2717">
          <cell r="A2717" t="str">
            <v>Core</v>
          </cell>
          <cell r="B2717" t="str">
            <v>Lead Matter Partner</v>
          </cell>
          <cell r="C2717" t="str">
            <v>Mycyk, Adam</v>
          </cell>
        </row>
        <row r="2718">
          <cell r="A2718" t="str">
            <v>Core</v>
          </cell>
          <cell r="B2718" t="str">
            <v>Lead Matter Partner</v>
          </cell>
          <cell r="C2718" t="str">
            <v>Naccarato, John</v>
          </cell>
        </row>
        <row r="2719">
          <cell r="A2719" t="str">
            <v>Core</v>
          </cell>
          <cell r="B2719" t="str">
            <v>Lead Matter Partner</v>
          </cell>
          <cell r="C2719" t="str">
            <v>Nagy, Iidiko</v>
          </cell>
        </row>
        <row r="2720">
          <cell r="A2720" t="str">
            <v>Core</v>
          </cell>
          <cell r="B2720" t="str">
            <v>Lead Matter Partner</v>
          </cell>
          <cell r="C2720" t="str">
            <v>Netherway, Stephen</v>
          </cell>
        </row>
        <row r="2721">
          <cell r="A2721" t="str">
            <v>Core</v>
          </cell>
          <cell r="B2721" t="str">
            <v>Lead Matter Partner</v>
          </cell>
          <cell r="C2721" t="str">
            <v>Neushloss, Jack</v>
          </cell>
        </row>
        <row r="2722">
          <cell r="A2722" t="str">
            <v>Core</v>
          </cell>
          <cell r="B2722" t="str">
            <v>Lead Matter Partner</v>
          </cell>
          <cell r="C2722" t="str">
            <v>Nichols, Mark</v>
          </cell>
        </row>
        <row r="2723">
          <cell r="A2723" t="str">
            <v>Core</v>
          </cell>
          <cell r="B2723" t="str">
            <v>Lead Matter Partner</v>
          </cell>
          <cell r="C2723" t="str">
            <v>Norgett, Kate</v>
          </cell>
        </row>
        <row r="2724">
          <cell r="A2724" t="str">
            <v>Core</v>
          </cell>
          <cell r="B2724" t="str">
            <v>Lead Matter Partner</v>
          </cell>
          <cell r="C2724" t="str">
            <v>Not Known</v>
          </cell>
        </row>
        <row r="2725">
          <cell r="A2725" t="str">
            <v>Core</v>
          </cell>
          <cell r="B2725" t="str">
            <v>Lead Matter Partner</v>
          </cell>
          <cell r="C2725" t="str">
            <v>O'Connell, Liam</v>
          </cell>
        </row>
        <row r="2726">
          <cell r="A2726" t="str">
            <v>Core</v>
          </cell>
          <cell r="B2726" t="str">
            <v>Lead Matter Partner</v>
          </cell>
          <cell r="C2726" t="str">
            <v>O'Sullivan, Kim</v>
          </cell>
        </row>
        <row r="2727">
          <cell r="A2727" t="str">
            <v>Core</v>
          </cell>
          <cell r="B2727" t="str">
            <v>Lead Matter Partner</v>
          </cell>
          <cell r="C2727" t="str">
            <v>Ogley, Julian</v>
          </cell>
        </row>
        <row r="2728">
          <cell r="A2728" t="str">
            <v>Core</v>
          </cell>
          <cell r="B2728" t="str">
            <v>Lead Matter Partner</v>
          </cell>
          <cell r="C2728" t="str">
            <v>Oleinik, Maria</v>
          </cell>
        </row>
        <row r="2729">
          <cell r="A2729" t="str">
            <v>Core</v>
          </cell>
          <cell r="B2729" t="str">
            <v>Lead Matter Partner</v>
          </cell>
          <cell r="C2729" t="str">
            <v>Oliver, Mark</v>
          </cell>
        </row>
        <row r="2730">
          <cell r="A2730" t="str">
            <v>Core</v>
          </cell>
          <cell r="B2730" t="str">
            <v>Lead Matter Partner</v>
          </cell>
          <cell r="C2730" t="str">
            <v>Onslow - Cole, Julia</v>
          </cell>
        </row>
        <row r="2731">
          <cell r="A2731" t="str">
            <v>Core</v>
          </cell>
          <cell r="B2731" t="str">
            <v>Lead Matter Partner</v>
          </cell>
          <cell r="C2731" t="str">
            <v>Ormai, Gabriella</v>
          </cell>
        </row>
        <row r="2732">
          <cell r="A2732" t="str">
            <v>Core</v>
          </cell>
          <cell r="B2732" t="str">
            <v>Lead Matter Partner</v>
          </cell>
          <cell r="C2732" t="str">
            <v>Otto, Andreas</v>
          </cell>
        </row>
        <row r="2733">
          <cell r="A2733" t="str">
            <v>Core</v>
          </cell>
          <cell r="B2733" t="str">
            <v>Lead Matter Partner</v>
          </cell>
          <cell r="C2733" t="str">
            <v>Ozanne, Sarah</v>
          </cell>
        </row>
        <row r="2734">
          <cell r="A2734" t="str">
            <v>Core</v>
          </cell>
          <cell r="B2734" t="str">
            <v>Lead Matter Partner</v>
          </cell>
          <cell r="C2734" t="str">
            <v>Page, Thomas</v>
          </cell>
        </row>
        <row r="2735">
          <cell r="A2735" t="str">
            <v>Core</v>
          </cell>
          <cell r="B2735" t="str">
            <v>Lead Matter Partner</v>
          </cell>
          <cell r="C2735" t="str">
            <v>Page, Tom</v>
          </cell>
        </row>
        <row r="2736">
          <cell r="A2736" t="str">
            <v>Core</v>
          </cell>
          <cell r="B2736" t="str">
            <v>Lead Matter Partner</v>
          </cell>
          <cell r="C2736" t="str">
            <v>Palmer, Bob</v>
          </cell>
        </row>
        <row r="2737">
          <cell r="A2737" t="str">
            <v>Core</v>
          </cell>
          <cell r="B2737" t="str">
            <v>Lead Matter Partner</v>
          </cell>
          <cell r="C2737" t="str">
            <v>Palmer, Robert</v>
          </cell>
        </row>
        <row r="2738">
          <cell r="A2738" t="str">
            <v>Core</v>
          </cell>
          <cell r="B2738" t="str">
            <v>Lead Matter Partner</v>
          </cell>
          <cell r="C2738" t="str">
            <v>Papp, Erika</v>
          </cell>
        </row>
        <row r="2739">
          <cell r="A2739" t="str">
            <v>Core</v>
          </cell>
          <cell r="B2739" t="str">
            <v>Lead Matter Partner</v>
          </cell>
          <cell r="C2739" t="str">
            <v>Parker, Ian</v>
          </cell>
        </row>
        <row r="2740">
          <cell r="A2740" t="str">
            <v>Core</v>
          </cell>
          <cell r="B2740" t="str">
            <v>Lead Matter Partner</v>
          </cell>
          <cell r="C2740" t="str">
            <v>Parker, Naslee</v>
          </cell>
        </row>
        <row r="2741">
          <cell r="A2741" t="str">
            <v>Core</v>
          </cell>
          <cell r="B2741" t="str">
            <v>Lead Matter Partner</v>
          </cell>
          <cell r="C2741" t="str">
            <v>Parker james</v>
          </cell>
        </row>
        <row r="2742">
          <cell r="A2742" t="str">
            <v>Core</v>
          </cell>
          <cell r="B2742" t="str">
            <v>Lead Matter Partner</v>
          </cell>
          <cell r="C2742" t="str">
            <v>Parkes jame</v>
          </cell>
        </row>
        <row r="2743">
          <cell r="A2743" t="str">
            <v>Core</v>
          </cell>
          <cell r="B2743" t="str">
            <v>Lead Matter Partner</v>
          </cell>
          <cell r="C2743" t="str">
            <v>Patience, Alex</v>
          </cell>
        </row>
        <row r="2744">
          <cell r="A2744" t="str">
            <v>Core</v>
          </cell>
          <cell r="B2744" t="str">
            <v>Lead Matter Partner</v>
          </cell>
          <cell r="C2744" t="str">
            <v>Paton, Stephen</v>
          </cell>
        </row>
        <row r="2745">
          <cell r="A2745" t="str">
            <v>Core</v>
          </cell>
          <cell r="B2745" t="str">
            <v>Lead Matter Partner</v>
          </cell>
          <cell r="C2745" t="str">
            <v>Paul, Nick</v>
          </cell>
        </row>
        <row r="2746">
          <cell r="A2746" t="str">
            <v>Core</v>
          </cell>
          <cell r="B2746" t="str">
            <v>Lead Matter Partner</v>
          </cell>
          <cell r="C2746" t="str">
            <v>Pavel, Histov</v>
          </cell>
        </row>
        <row r="2747">
          <cell r="A2747" t="str">
            <v>Core</v>
          </cell>
          <cell r="B2747" t="str">
            <v>Lead Matter Partner</v>
          </cell>
          <cell r="C2747" t="str">
            <v>Peckett, Victoria</v>
          </cell>
        </row>
        <row r="2748">
          <cell r="A2748" t="str">
            <v>Core</v>
          </cell>
          <cell r="B2748" t="str">
            <v>Lead Matter Partner</v>
          </cell>
          <cell r="C2748" t="str">
            <v>Peillon, Bruno</v>
          </cell>
        </row>
        <row r="2749">
          <cell r="A2749" t="str">
            <v>Core</v>
          </cell>
          <cell r="B2749" t="str">
            <v>Lead Matter Partner</v>
          </cell>
          <cell r="C2749" t="str">
            <v>Pendell, Guy</v>
          </cell>
        </row>
        <row r="2750">
          <cell r="A2750" t="str">
            <v>Core</v>
          </cell>
          <cell r="B2750" t="str">
            <v>Lead Matter Partner</v>
          </cell>
          <cell r="C2750" t="str">
            <v>Pennell, Martin</v>
          </cell>
        </row>
        <row r="2751">
          <cell r="A2751" t="str">
            <v>Core</v>
          </cell>
          <cell r="B2751" t="str">
            <v>Lead Matter Partner</v>
          </cell>
          <cell r="C2751" t="str">
            <v>Perry craig</v>
          </cell>
        </row>
        <row r="2752">
          <cell r="A2752" t="str">
            <v>Core</v>
          </cell>
          <cell r="B2752" t="str">
            <v>Lead Matter Partner</v>
          </cell>
          <cell r="C2752" t="str">
            <v>Pestl, Elisabeth</v>
          </cell>
        </row>
        <row r="2753">
          <cell r="A2753" t="str">
            <v>Core</v>
          </cell>
          <cell r="B2753" t="str">
            <v>Lead Matter Partner</v>
          </cell>
          <cell r="C2753" t="str">
            <v>Pestl, Liz</v>
          </cell>
        </row>
        <row r="2754">
          <cell r="A2754" t="str">
            <v>Core</v>
          </cell>
          <cell r="B2754" t="str">
            <v>Lead Matter Partner</v>
          </cell>
          <cell r="C2754" t="str">
            <v>Petkova,  Reneta</v>
          </cell>
        </row>
        <row r="2755">
          <cell r="A2755" t="str">
            <v>Core</v>
          </cell>
          <cell r="B2755" t="str">
            <v>Lead Matter Partner</v>
          </cell>
          <cell r="C2755" t="str">
            <v>Petkova, Reni</v>
          </cell>
        </row>
        <row r="2756">
          <cell r="A2756" t="str">
            <v>Core</v>
          </cell>
          <cell r="B2756" t="str">
            <v>Lead Matter Partner</v>
          </cell>
          <cell r="C2756" t="str">
            <v>Petranyi dora</v>
          </cell>
        </row>
        <row r="2757">
          <cell r="A2757" t="str">
            <v>Core</v>
          </cell>
          <cell r="B2757" t="str">
            <v>Lead Matter Partner</v>
          </cell>
          <cell r="C2757" t="str">
            <v>Petre, Irina</v>
          </cell>
        </row>
        <row r="2758">
          <cell r="A2758" t="str">
            <v>Core</v>
          </cell>
          <cell r="B2758" t="str">
            <v>Lead Matter Partner</v>
          </cell>
          <cell r="C2758" t="str">
            <v>Phillips, Robert</v>
          </cell>
        </row>
        <row r="2759">
          <cell r="A2759" t="str">
            <v>Core</v>
          </cell>
          <cell r="B2759" t="str">
            <v>Lead Matter Partner</v>
          </cell>
          <cell r="C2759" t="str">
            <v>Piecuch , Ireneusz</v>
          </cell>
        </row>
        <row r="2760">
          <cell r="A2760" t="str">
            <v>Core</v>
          </cell>
          <cell r="B2760" t="str">
            <v>Lead Matter Partner</v>
          </cell>
          <cell r="C2760" t="str">
            <v>PIECUCH  ireneusz</v>
          </cell>
        </row>
        <row r="2761">
          <cell r="A2761" t="str">
            <v>Core</v>
          </cell>
          <cell r="B2761" t="str">
            <v>Lead Matter Partner</v>
          </cell>
          <cell r="C2761" t="str">
            <v>Pietkiewicz, Pawel</v>
          </cell>
        </row>
        <row r="2762">
          <cell r="A2762" t="str">
            <v>Core</v>
          </cell>
          <cell r="B2762" t="str">
            <v>Lead Matter Partner</v>
          </cell>
          <cell r="C2762" t="str">
            <v>Pilcher, Simon</v>
          </cell>
        </row>
        <row r="2763">
          <cell r="A2763" t="str">
            <v>Core</v>
          </cell>
          <cell r="B2763" t="str">
            <v>Lead Matter Partner</v>
          </cell>
          <cell r="C2763" t="str">
            <v>Pitt, Timothy</v>
          </cell>
        </row>
        <row r="2764">
          <cell r="A2764" t="str">
            <v>Core</v>
          </cell>
          <cell r="B2764" t="str">
            <v>Lead Matter Partner</v>
          </cell>
          <cell r="C2764" t="str">
            <v>Placha, Iveta</v>
          </cell>
        </row>
        <row r="2765">
          <cell r="A2765" t="str">
            <v>Core</v>
          </cell>
          <cell r="B2765" t="str">
            <v>Lead Matter Partner</v>
          </cell>
          <cell r="C2765" t="str">
            <v>Pope, Caron</v>
          </cell>
        </row>
        <row r="2766">
          <cell r="A2766" t="str">
            <v>Core</v>
          </cell>
          <cell r="B2766" t="str">
            <v>Lead Matter Partner</v>
          </cell>
          <cell r="C2766" t="str">
            <v>Popescu, Horea</v>
          </cell>
        </row>
        <row r="2767">
          <cell r="A2767" t="str">
            <v>Core</v>
          </cell>
          <cell r="B2767" t="str">
            <v>Lead Matter Partner</v>
          </cell>
          <cell r="C2767" t="str">
            <v>Price, Jonathan</v>
          </cell>
        </row>
        <row r="2768">
          <cell r="A2768" t="str">
            <v>Core</v>
          </cell>
          <cell r="B2768" t="str">
            <v>Lead Matter Partner</v>
          </cell>
          <cell r="C2768" t="str">
            <v>Price, Richard</v>
          </cell>
        </row>
        <row r="2769">
          <cell r="A2769" t="str">
            <v>Core</v>
          </cell>
          <cell r="B2769" t="str">
            <v>Lead Matter Partner</v>
          </cell>
          <cell r="C2769" t="str">
            <v>Price jean</v>
          </cell>
        </row>
        <row r="2770">
          <cell r="A2770" t="str">
            <v>Core</v>
          </cell>
          <cell r="B2770" t="str">
            <v>Lead Matter Partner</v>
          </cell>
          <cell r="C2770" t="str">
            <v>Proshina, Anna</v>
          </cell>
        </row>
        <row r="2771">
          <cell r="A2771" t="str">
            <v>Core</v>
          </cell>
          <cell r="B2771" t="str">
            <v>Lead Matter Partner</v>
          </cell>
          <cell r="C2771" t="str">
            <v>Prosser, Naomi</v>
          </cell>
        </row>
        <row r="2772">
          <cell r="A2772" t="str">
            <v>Core</v>
          </cell>
          <cell r="B2772" t="str">
            <v>Lead Matter Partner</v>
          </cell>
          <cell r="C2772" t="str">
            <v>Pucciariello, Nona</v>
          </cell>
        </row>
        <row r="2773">
          <cell r="A2773" t="str">
            <v>Core</v>
          </cell>
          <cell r="B2773" t="str">
            <v>Lead Matter Partner</v>
          </cell>
          <cell r="C2773" t="str">
            <v>Quaid olivia</v>
          </cell>
        </row>
        <row r="2774">
          <cell r="A2774" t="str">
            <v>Core</v>
          </cell>
          <cell r="B2774" t="str">
            <v>Lead Matter Partner</v>
          </cell>
          <cell r="C2774" t="str">
            <v>Qureshi omar</v>
          </cell>
        </row>
        <row r="2775">
          <cell r="A2775" t="str">
            <v>Core</v>
          </cell>
          <cell r="B2775" t="str">
            <v>Lead Matter Partner</v>
          </cell>
          <cell r="C2775" t="str">
            <v>Radford, carina</v>
          </cell>
        </row>
        <row r="2776">
          <cell r="A2776" t="str">
            <v>Core</v>
          </cell>
          <cell r="B2776" t="str">
            <v>Lead Matter Partner</v>
          </cell>
          <cell r="C2776" t="str">
            <v>Rafferty, Sandra</v>
          </cell>
        </row>
        <row r="2777">
          <cell r="A2777" t="str">
            <v>Core</v>
          </cell>
          <cell r="B2777" t="str">
            <v>Lead Matter Partner</v>
          </cell>
          <cell r="C2777" t="str">
            <v>Ralea, Loredana</v>
          </cell>
        </row>
        <row r="2778">
          <cell r="A2778" t="str">
            <v>Core</v>
          </cell>
          <cell r="B2778" t="str">
            <v>Lead Matter Partner</v>
          </cell>
          <cell r="C2778" t="str">
            <v>Rataj, Jan</v>
          </cell>
        </row>
        <row r="2779">
          <cell r="A2779" t="str">
            <v>Core</v>
          </cell>
          <cell r="B2779" t="str">
            <v>Lead Matter Partner</v>
          </cell>
          <cell r="C2779" t="str">
            <v>Ratnikov, Kirill</v>
          </cell>
        </row>
        <row r="2780">
          <cell r="A2780" t="str">
            <v>Core</v>
          </cell>
          <cell r="B2780" t="str">
            <v>Lead Matter Partner</v>
          </cell>
          <cell r="C2780" t="str">
            <v>Reidy, Julien</v>
          </cell>
        </row>
        <row r="2781">
          <cell r="A2781" t="str">
            <v>Core</v>
          </cell>
          <cell r="B2781" t="str">
            <v>Lead Matter Partner</v>
          </cell>
          <cell r="C2781" t="str">
            <v>Reisner, Tim</v>
          </cell>
        </row>
        <row r="2782">
          <cell r="A2782" t="str">
            <v>Core</v>
          </cell>
          <cell r="B2782" t="str">
            <v>Lead Matter Partner</v>
          </cell>
          <cell r="C2782" t="str">
            <v>Rhodes, Ted</v>
          </cell>
        </row>
        <row r="2783">
          <cell r="A2783" t="str">
            <v>Core</v>
          </cell>
          <cell r="B2783" t="str">
            <v>Lead Matter Partner</v>
          </cell>
          <cell r="C2783" t="str">
            <v>Richardson, Paul</v>
          </cell>
        </row>
        <row r="2784">
          <cell r="A2784" t="str">
            <v>Core</v>
          </cell>
          <cell r="B2784" t="str">
            <v>Lead Matter Partner</v>
          </cell>
          <cell r="C2784" t="str">
            <v>Roberts, David</v>
          </cell>
        </row>
        <row r="2785">
          <cell r="A2785" t="str">
            <v>Core</v>
          </cell>
          <cell r="B2785" t="str">
            <v>Lead Matter Partner</v>
          </cell>
          <cell r="C2785" t="str">
            <v>Robinson, Sarka</v>
          </cell>
        </row>
        <row r="2786">
          <cell r="A2786" t="str">
            <v>Core</v>
          </cell>
          <cell r="B2786" t="str">
            <v>Lead Matter Partner</v>
          </cell>
          <cell r="C2786" t="str">
            <v>Robinson, Todd</v>
          </cell>
        </row>
        <row r="2787">
          <cell r="A2787" t="str">
            <v>Core</v>
          </cell>
          <cell r="B2787" t="str">
            <v>Lead Matter Partner</v>
          </cell>
          <cell r="C2787" t="str">
            <v>Rodrigues, Melville</v>
          </cell>
        </row>
        <row r="2788">
          <cell r="A2788" t="str">
            <v>Core</v>
          </cell>
          <cell r="B2788" t="str">
            <v>Lead Matter Partner</v>
          </cell>
          <cell r="C2788" t="str">
            <v>Rodwell, Helen</v>
          </cell>
        </row>
        <row r="2789">
          <cell r="A2789" t="str">
            <v>Core</v>
          </cell>
          <cell r="B2789" t="str">
            <v>Lead Matter Partner</v>
          </cell>
          <cell r="C2789" t="str">
            <v>Romney, Charles</v>
          </cell>
        </row>
        <row r="2790">
          <cell r="A2790" t="str">
            <v>Core</v>
          </cell>
          <cell r="B2790" t="str">
            <v>Lead Matter Partner</v>
          </cell>
          <cell r="C2790" t="str">
            <v>Rontani, Francois</v>
          </cell>
        </row>
        <row r="2791">
          <cell r="A2791" t="str">
            <v>Core</v>
          </cell>
          <cell r="B2791" t="str">
            <v>Lead Matter Partner</v>
          </cell>
          <cell r="C2791" t="str">
            <v>Roquette, Andreas</v>
          </cell>
        </row>
        <row r="2792">
          <cell r="A2792" t="str">
            <v>Core</v>
          </cell>
          <cell r="B2792" t="str">
            <v>Lead Matter Partner</v>
          </cell>
          <cell r="C2792" t="str">
            <v>Rosenpick, Philippe</v>
          </cell>
        </row>
        <row r="2793">
          <cell r="A2793" t="str">
            <v>Core</v>
          </cell>
          <cell r="B2793" t="str">
            <v>Lead Matter Partner</v>
          </cell>
          <cell r="C2793" t="str">
            <v>Rouckova, Kamila</v>
          </cell>
        </row>
        <row r="2794">
          <cell r="A2794" t="str">
            <v>Core</v>
          </cell>
          <cell r="B2794" t="str">
            <v>Lead Matter Partner</v>
          </cell>
          <cell r="C2794" t="str">
            <v>Ryniewicz, Maciej</v>
          </cell>
        </row>
        <row r="2795">
          <cell r="A2795" t="str">
            <v>Core</v>
          </cell>
          <cell r="B2795" t="str">
            <v>Lead Matter Partner</v>
          </cell>
          <cell r="C2795" t="str">
            <v>Saluja, Ash</v>
          </cell>
        </row>
        <row r="2796">
          <cell r="A2796" t="str">
            <v>Core</v>
          </cell>
          <cell r="B2796" t="str">
            <v>Lead Matter Partner</v>
          </cell>
          <cell r="C2796" t="str">
            <v>Saunders, David</v>
          </cell>
        </row>
        <row r="2797">
          <cell r="A2797" t="str">
            <v>Core</v>
          </cell>
          <cell r="B2797" t="str">
            <v>Lead Matter Partner</v>
          </cell>
          <cell r="C2797" t="str">
            <v>Sawicki, Marek</v>
          </cell>
        </row>
        <row r="2798">
          <cell r="A2798" t="str">
            <v>Core</v>
          </cell>
          <cell r="B2798" t="str">
            <v>Lead Matter Partner</v>
          </cell>
          <cell r="C2798" t="str">
            <v>Schofield, Belinda</v>
          </cell>
        </row>
        <row r="2799">
          <cell r="A2799" t="str">
            <v>Core</v>
          </cell>
          <cell r="B2799" t="str">
            <v>Lead Matter Partner</v>
          </cell>
          <cell r="C2799" t="str">
            <v>Schofield, Rebecca</v>
          </cell>
        </row>
        <row r="2800">
          <cell r="A2800" t="str">
            <v>Core</v>
          </cell>
          <cell r="B2800" t="str">
            <v>Lead Matter Partner</v>
          </cell>
          <cell r="C2800" t="str">
            <v>Scourfield tom</v>
          </cell>
        </row>
        <row r="2801">
          <cell r="A2801" t="str">
            <v>Core</v>
          </cell>
          <cell r="B2801" t="str">
            <v>Lead Matter Partner</v>
          </cell>
          <cell r="C2801" t="str">
            <v>Seaton, Amanda</v>
          </cell>
        </row>
        <row r="2802">
          <cell r="A2802" t="str">
            <v>Core</v>
          </cell>
          <cell r="B2802" t="str">
            <v>Lead Matter Partner</v>
          </cell>
          <cell r="C2802" t="str">
            <v>Sefer ivan</v>
          </cell>
        </row>
        <row r="2803">
          <cell r="A2803" t="str">
            <v>Core</v>
          </cell>
          <cell r="B2803" t="str">
            <v>Lead Matter Partner</v>
          </cell>
          <cell r="C2803" t="str">
            <v>Sefton will</v>
          </cell>
        </row>
        <row r="2804">
          <cell r="A2804" t="str">
            <v>Core</v>
          </cell>
          <cell r="B2804" t="str">
            <v>Lead Matter Partner</v>
          </cell>
          <cell r="C2804" t="str">
            <v>Segal, Jon</v>
          </cell>
        </row>
        <row r="2805">
          <cell r="A2805" t="str">
            <v>Core</v>
          </cell>
          <cell r="B2805" t="str">
            <v>Lead Matter Partner</v>
          </cell>
          <cell r="C2805" t="str">
            <v>SEGALL, Mark</v>
          </cell>
        </row>
        <row r="2806">
          <cell r="A2806" t="str">
            <v>Core</v>
          </cell>
          <cell r="B2806" t="str">
            <v>Lead Matter Partner</v>
          </cell>
          <cell r="C2806" t="str">
            <v>Segar, Dolf</v>
          </cell>
        </row>
        <row r="2807">
          <cell r="A2807" t="str">
            <v>Core</v>
          </cell>
          <cell r="B2807" t="str">
            <v>Lead Matter Partner</v>
          </cell>
          <cell r="C2807" t="str">
            <v>Selvadoray, Jonathan</v>
          </cell>
        </row>
        <row r="2808">
          <cell r="A2808" t="str">
            <v>Core</v>
          </cell>
          <cell r="B2808" t="str">
            <v>Lead Matter Partner</v>
          </cell>
          <cell r="C2808" t="str">
            <v>Shahan, Bridget</v>
          </cell>
        </row>
        <row r="2809">
          <cell r="A2809" t="str">
            <v>Core</v>
          </cell>
          <cell r="B2809" t="str">
            <v>Lead Matter Partner</v>
          </cell>
          <cell r="C2809" t="str">
            <v>Sheach, Andrew</v>
          </cell>
        </row>
        <row r="2810">
          <cell r="A2810" t="str">
            <v>Core</v>
          </cell>
          <cell r="B2810" t="str">
            <v>Lead Matter Partner</v>
          </cell>
          <cell r="C2810" t="str">
            <v>Sheridan, Paul</v>
          </cell>
        </row>
        <row r="2811">
          <cell r="A2811" t="str">
            <v>Core</v>
          </cell>
          <cell r="B2811" t="str">
            <v>Lead Matter Partner</v>
          </cell>
          <cell r="C2811" t="str">
            <v>Sherman, Henry</v>
          </cell>
        </row>
        <row r="2812">
          <cell r="A2812" t="str">
            <v>Core</v>
          </cell>
          <cell r="B2812" t="str">
            <v>Lead Matter Partner</v>
          </cell>
          <cell r="C2812" t="str">
            <v>Shone, Steven</v>
          </cell>
        </row>
        <row r="2813">
          <cell r="A2813" t="str">
            <v>Core</v>
          </cell>
          <cell r="B2813" t="str">
            <v>Lead Matter Partner</v>
          </cell>
          <cell r="C2813" t="str">
            <v>Sidere, Gabriel</v>
          </cell>
        </row>
        <row r="2814">
          <cell r="A2814" t="str">
            <v>Core</v>
          </cell>
          <cell r="B2814" t="str">
            <v>Lead Matter Partner</v>
          </cell>
          <cell r="C2814" t="str">
            <v>Siedlik, Karolina</v>
          </cell>
        </row>
        <row r="2815">
          <cell r="A2815" t="str">
            <v>Core</v>
          </cell>
          <cell r="B2815" t="str">
            <v>Lead Matter Partner</v>
          </cell>
          <cell r="C2815" t="str">
            <v>Simon, Peter</v>
          </cell>
        </row>
        <row r="2816">
          <cell r="A2816" t="str">
            <v>Core</v>
          </cell>
          <cell r="B2816" t="str">
            <v>Lead Matter Partner</v>
          </cell>
          <cell r="C2816" t="str">
            <v>Sirleshtov,  Kostadin</v>
          </cell>
        </row>
        <row r="2817">
          <cell r="A2817" t="str">
            <v>Core</v>
          </cell>
          <cell r="B2817" t="str">
            <v>Lead Matter Partner</v>
          </cell>
          <cell r="C2817" t="str">
            <v>Skacel, Peter</v>
          </cell>
        </row>
        <row r="2818">
          <cell r="A2818" t="str">
            <v>Core</v>
          </cell>
          <cell r="B2818" t="str">
            <v>Lead Matter Partner</v>
          </cell>
          <cell r="C2818" t="str">
            <v>Skelton, Nathalie</v>
          </cell>
        </row>
        <row r="2819">
          <cell r="A2819" t="str">
            <v>Core</v>
          </cell>
          <cell r="B2819" t="str">
            <v>Lead Matter Partner</v>
          </cell>
          <cell r="C2819" t="str">
            <v>Smith, Ashley</v>
          </cell>
        </row>
        <row r="2820">
          <cell r="A2820" t="str">
            <v>Core</v>
          </cell>
          <cell r="B2820" t="str">
            <v>Lead Matter Partner</v>
          </cell>
          <cell r="C2820" t="str">
            <v>Smith, Neil</v>
          </cell>
        </row>
        <row r="2821">
          <cell r="A2821" t="str">
            <v>Core</v>
          </cell>
          <cell r="B2821" t="str">
            <v>Lead Matter Partner</v>
          </cell>
          <cell r="C2821" t="str">
            <v>Smith, Paul</v>
          </cell>
        </row>
        <row r="2822">
          <cell r="A2822" t="str">
            <v>Core</v>
          </cell>
          <cell r="B2822" t="str">
            <v>Lead Matter Partner</v>
          </cell>
          <cell r="C2822" t="str">
            <v>Smith, Peter</v>
          </cell>
        </row>
        <row r="2823">
          <cell r="A2823" t="str">
            <v>Core</v>
          </cell>
          <cell r="B2823" t="str">
            <v>Lead Matter Partner</v>
          </cell>
          <cell r="C2823" t="str">
            <v>Smith, Rebecca</v>
          </cell>
        </row>
        <row r="2824">
          <cell r="A2824" t="str">
            <v>Core</v>
          </cell>
          <cell r="B2824" t="str">
            <v>Lead Matter Partner</v>
          </cell>
          <cell r="C2824" t="str">
            <v>Smrek, Michal</v>
          </cell>
        </row>
        <row r="2825">
          <cell r="A2825" t="str">
            <v>Core</v>
          </cell>
          <cell r="B2825" t="str">
            <v>Lead Matter Partner</v>
          </cell>
          <cell r="C2825" t="str">
            <v>Snape, David</v>
          </cell>
        </row>
        <row r="2826">
          <cell r="A2826" t="str">
            <v>Core</v>
          </cell>
          <cell r="B2826" t="str">
            <v>Lead Matter Partner</v>
          </cell>
          <cell r="C2826" t="str">
            <v>Sourkov, Vlad</v>
          </cell>
        </row>
        <row r="2827">
          <cell r="A2827" t="str">
            <v>Core</v>
          </cell>
          <cell r="B2827" t="str">
            <v>Lead Matter Partner</v>
          </cell>
          <cell r="C2827" t="str">
            <v>Sourkov, Vladislav</v>
          </cell>
        </row>
        <row r="2828">
          <cell r="A2828" t="str">
            <v>Core</v>
          </cell>
          <cell r="B2828" t="str">
            <v>Lead Matter Partner</v>
          </cell>
          <cell r="C2828" t="str">
            <v>Souter, Katie</v>
          </cell>
        </row>
        <row r="2829">
          <cell r="A2829" t="str">
            <v>Core</v>
          </cell>
          <cell r="B2829" t="str">
            <v>Lead Matter Partner</v>
          </cell>
          <cell r="C2829" t="str">
            <v>Southorn, Chris</v>
          </cell>
        </row>
        <row r="2830">
          <cell r="A2830" t="str">
            <v>Core</v>
          </cell>
          <cell r="B2830" t="str">
            <v>Lead Matter Partner</v>
          </cell>
          <cell r="C2830" t="str">
            <v>Southorn, Christopher</v>
          </cell>
        </row>
        <row r="2831">
          <cell r="A2831" t="str">
            <v>Core</v>
          </cell>
          <cell r="B2831" t="str">
            <v>Lead Matter Partner</v>
          </cell>
          <cell r="C2831" t="str">
            <v>Spragge, Charles</v>
          </cell>
        </row>
        <row r="2832">
          <cell r="A2832" t="str">
            <v>Core</v>
          </cell>
          <cell r="B2832" t="str">
            <v>Lead Matter Partner</v>
          </cell>
          <cell r="C2832" t="str">
            <v>St.John - Smith, Chris</v>
          </cell>
        </row>
        <row r="2833">
          <cell r="A2833" t="str">
            <v>Core</v>
          </cell>
          <cell r="B2833" t="str">
            <v>Lead Matter Partner</v>
          </cell>
          <cell r="C2833" t="str">
            <v>Stallebrass, Paul</v>
          </cell>
        </row>
        <row r="2834">
          <cell r="A2834" t="str">
            <v>Core</v>
          </cell>
          <cell r="B2834" t="str">
            <v>Lead Matter Partner</v>
          </cell>
          <cell r="C2834" t="str">
            <v>Stapenhorst, Hermann</v>
          </cell>
        </row>
        <row r="2835">
          <cell r="A2835" t="str">
            <v>Core</v>
          </cell>
          <cell r="B2835" t="str">
            <v>Lead Matter Partner</v>
          </cell>
          <cell r="C2835" t="str">
            <v>Stevens, Ian</v>
          </cell>
        </row>
        <row r="2836">
          <cell r="A2836" t="str">
            <v>Core</v>
          </cell>
          <cell r="B2836" t="str">
            <v>Lead Matter Partner</v>
          </cell>
          <cell r="C2836" t="str">
            <v>Stretch, Nicholas</v>
          </cell>
        </row>
        <row r="2837">
          <cell r="A2837" t="str">
            <v>Core</v>
          </cell>
          <cell r="B2837" t="str">
            <v>Lead Matter Partner</v>
          </cell>
          <cell r="C2837" t="str">
            <v>Stroinski, Rafal</v>
          </cell>
        </row>
        <row r="2838">
          <cell r="A2838" t="str">
            <v>Core</v>
          </cell>
          <cell r="B2838" t="str">
            <v>Lead Matter Partner</v>
          </cell>
          <cell r="C2838" t="str">
            <v>Stuart, Angus</v>
          </cell>
        </row>
        <row r="2839">
          <cell r="A2839" t="str">
            <v>Core</v>
          </cell>
          <cell r="B2839" t="str">
            <v>Lead Matter Partner</v>
          </cell>
          <cell r="C2839" t="str">
            <v>Suarez de Lezo, Rafael</v>
          </cell>
        </row>
        <row r="2840">
          <cell r="A2840" t="str">
            <v>Core</v>
          </cell>
          <cell r="B2840" t="str">
            <v>Lead Matter Partner</v>
          </cell>
          <cell r="C2840" t="str">
            <v>Subocz, Michal</v>
          </cell>
        </row>
        <row r="2841">
          <cell r="A2841" t="str">
            <v>Core</v>
          </cell>
          <cell r="B2841" t="str">
            <v>Lead Matter Partner</v>
          </cell>
          <cell r="C2841" t="str">
            <v>Surdek, Malgorzata</v>
          </cell>
        </row>
        <row r="2842">
          <cell r="A2842" t="str">
            <v>Core</v>
          </cell>
          <cell r="B2842" t="str">
            <v>Lead Matter Partner</v>
          </cell>
          <cell r="C2842" t="str">
            <v xml:space="preserve">Symon, Andrew  </v>
          </cell>
        </row>
        <row r="2843">
          <cell r="A2843" t="str">
            <v>Core</v>
          </cell>
          <cell r="B2843" t="str">
            <v>Lead Matter Partner</v>
          </cell>
          <cell r="C2843" t="str">
            <v>Symons, Andrew</v>
          </cell>
        </row>
        <row r="2844">
          <cell r="A2844" t="str">
            <v>Core</v>
          </cell>
          <cell r="B2844" t="str">
            <v>Lead Matter Partner</v>
          </cell>
          <cell r="C2844" t="str">
            <v>Szafarz, Piotr</v>
          </cell>
        </row>
        <row r="2845">
          <cell r="A2845" t="str">
            <v>Core</v>
          </cell>
          <cell r="B2845" t="str">
            <v>Lead Matter Partner</v>
          </cell>
          <cell r="C2845" t="str">
            <v>Szybkowski, Wojciech</v>
          </cell>
        </row>
        <row r="2846">
          <cell r="A2846" t="str">
            <v>Core</v>
          </cell>
          <cell r="B2846" t="str">
            <v>Lead Matter Partner</v>
          </cell>
          <cell r="C2846" t="str">
            <v>Tajbr, Jaroslav</v>
          </cell>
        </row>
        <row r="2847">
          <cell r="A2847" t="str">
            <v>Core</v>
          </cell>
          <cell r="B2847" t="str">
            <v>Lead Matter Partner</v>
          </cell>
          <cell r="C2847" t="str">
            <v>Taktashova, Diliara</v>
          </cell>
        </row>
        <row r="2848">
          <cell r="A2848" t="str">
            <v>Core</v>
          </cell>
          <cell r="B2848" t="str">
            <v>Lead Matter Partner</v>
          </cell>
          <cell r="C2848" t="str">
            <v>Talmacsi, Eva</v>
          </cell>
        </row>
        <row r="2849">
          <cell r="A2849" t="str">
            <v>Core</v>
          </cell>
          <cell r="B2849" t="str">
            <v>Lead Matter Partner</v>
          </cell>
          <cell r="C2849" t="str">
            <v>Tarlavski, Roman</v>
          </cell>
        </row>
        <row r="2850">
          <cell r="A2850" t="str">
            <v>Core</v>
          </cell>
          <cell r="B2850" t="str">
            <v>Lead Matter Partner</v>
          </cell>
          <cell r="C2850" t="str">
            <v>Telegescu, Iulia magdalena</v>
          </cell>
        </row>
        <row r="2851">
          <cell r="A2851" t="str">
            <v>Core</v>
          </cell>
          <cell r="B2851" t="str">
            <v>Lead Matter Partner</v>
          </cell>
          <cell r="C2851" t="str">
            <v>Temple, Richard</v>
          </cell>
        </row>
        <row r="2852">
          <cell r="A2852" t="str">
            <v>Core</v>
          </cell>
          <cell r="B2852" t="str">
            <v>Lead Matter Partner</v>
          </cell>
          <cell r="C2852" t="str">
            <v>Teodoru, Loredanna</v>
          </cell>
        </row>
        <row r="2853">
          <cell r="A2853" t="str">
            <v>Core</v>
          </cell>
          <cell r="B2853" t="str">
            <v>Lead Matter Partner</v>
          </cell>
          <cell r="C2853" t="str">
            <v>Terry, Kate</v>
          </cell>
        </row>
        <row r="2854">
          <cell r="A2854" t="str">
            <v>Core</v>
          </cell>
          <cell r="B2854" t="str">
            <v>Lead Matter Partner</v>
          </cell>
          <cell r="C2854" t="str">
            <v>Tester, Stephen</v>
          </cell>
        </row>
        <row r="2855">
          <cell r="A2855" t="str">
            <v>Core</v>
          </cell>
          <cell r="B2855" t="str">
            <v>Lead Matter Partner</v>
          </cell>
          <cell r="C2855" t="str">
            <v>Thorpe, Jonathan</v>
          </cell>
        </row>
        <row r="2856">
          <cell r="A2856" t="str">
            <v>Core</v>
          </cell>
          <cell r="B2856" t="str">
            <v>Lead Matter Partner</v>
          </cell>
          <cell r="C2856" t="str">
            <v>Tissot, Dominique</v>
          </cell>
        </row>
        <row r="2857">
          <cell r="A2857" t="str">
            <v>Core</v>
          </cell>
          <cell r="B2857" t="str">
            <v>Lead Matter Partner</v>
          </cell>
          <cell r="C2857" t="str">
            <v>Topley, Ros</v>
          </cell>
        </row>
        <row r="2858">
          <cell r="A2858" t="str">
            <v>Core</v>
          </cell>
          <cell r="B2858" t="str">
            <v>Lead Matter Partner</v>
          </cell>
          <cell r="C2858" t="str">
            <v>Torre de Silva, Javier</v>
          </cell>
        </row>
        <row r="2859">
          <cell r="A2859" t="str">
            <v>Core</v>
          </cell>
          <cell r="B2859" t="str">
            <v>Lead Matter Partner</v>
          </cell>
          <cell r="C2859" t="str">
            <v>Tourbanov, Stainslav</v>
          </cell>
        </row>
        <row r="2860">
          <cell r="A2860" t="str">
            <v>Core</v>
          </cell>
          <cell r="B2860" t="str">
            <v>Lead Matter Partner</v>
          </cell>
          <cell r="C2860" t="str">
            <v>Tunbridge, Tresna</v>
          </cell>
        </row>
        <row r="2861">
          <cell r="A2861" t="str">
            <v>Core</v>
          </cell>
          <cell r="B2861" t="str">
            <v>Lead Matter Partner</v>
          </cell>
          <cell r="C2861" t="str">
            <v>Turek, Dariusz</v>
          </cell>
        </row>
        <row r="2862">
          <cell r="A2862" t="str">
            <v>Core</v>
          </cell>
          <cell r="B2862" t="str">
            <v>Lead Matter Partner</v>
          </cell>
          <cell r="C2862" t="str">
            <v>Tyler, Dick</v>
          </cell>
        </row>
        <row r="2863">
          <cell r="A2863" t="str">
            <v>Core</v>
          </cell>
          <cell r="B2863" t="str">
            <v>Lead Matter Partner</v>
          </cell>
          <cell r="C2863" t="str">
            <v>Uberman, Dominika</v>
          </cell>
        </row>
        <row r="2864">
          <cell r="A2864" t="str">
            <v>Core</v>
          </cell>
          <cell r="B2864" t="str">
            <v>Lead Matter Partner</v>
          </cell>
          <cell r="C2864" t="str">
            <v>Ueltzhoeffer, Andreas</v>
          </cell>
        </row>
        <row r="2865">
          <cell r="A2865" t="str">
            <v>Core</v>
          </cell>
          <cell r="B2865" t="str">
            <v>Lead Matter Partner</v>
          </cell>
          <cell r="C2865" t="str">
            <v>Unknown</v>
          </cell>
        </row>
        <row r="2866">
          <cell r="A2866" t="str">
            <v>Core</v>
          </cell>
          <cell r="B2866" t="str">
            <v>Lead Matter Partner</v>
          </cell>
          <cell r="C2866" t="str">
            <v>Urbanska, Malgorzata</v>
          </cell>
        </row>
        <row r="2867">
          <cell r="A2867" t="str">
            <v>Core</v>
          </cell>
          <cell r="B2867" t="str">
            <v>Lead Matter Partner</v>
          </cell>
          <cell r="C2867" t="str">
            <v xml:space="preserve">Valert, Peter </v>
          </cell>
        </row>
        <row r="2868">
          <cell r="A2868" t="str">
            <v>Core</v>
          </cell>
          <cell r="B2868" t="str">
            <v>Lead Matter Partner</v>
          </cell>
          <cell r="C2868" t="str">
            <v>Valert, Petr</v>
          </cell>
        </row>
        <row r="2869">
          <cell r="A2869" t="str">
            <v>Core</v>
          </cell>
          <cell r="B2869" t="str">
            <v>Lead Matter Partner</v>
          </cell>
          <cell r="C2869" t="str">
            <v>Valiev, Timur</v>
          </cell>
        </row>
        <row r="2870">
          <cell r="A2870" t="str">
            <v>Core</v>
          </cell>
          <cell r="B2870" t="str">
            <v>Lead Matter Partner</v>
          </cell>
          <cell r="C2870" t="str">
            <v>Vere - Nicoll, Simon</v>
          </cell>
        </row>
        <row r="2871">
          <cell r="A2871" t="str">
            <v>Core</v>
          </cell>
          <cell r="B2871" t="str">
            <v>Lead Matter Partner</v>
          </cell>
          <cell r="C2871" t="str">
            <v>Vere Nicoll, Simon</v>
          </cell>
        </row>
        <row r="2872">
          <cell r="A2872" t="str">
            <v>Core</v>
          </cell>
          <cell r="B2872" t="str">
            <v>Lead Matter Partner</v>
          </cell>
          <cell r="C2872" t="str">
            <v>Voevodin, Yevgeny</v>
          </cell>
        </row>
        <row r="2873">
          <cell r="A2873" t="str">
            <v>Core</v>
          </cell>
          <cell r="B2873" t="str">
            <v>Lead Matter Partner</v>
          </cell>
          <cell r="C2873" t="str">
            <v>Vojtova, Kveta</v>
          </cell>
        </row>
        <row r="2874">
          <cell r="A2874" t="str">
            <v>Core</v>
          </cell>
          <cell r="B2874" t="str">
            <v>Lead Matter Partner</v>
          </cell>
          <cell r="C2874" t="str">
            <v>Waddell, Charles</v>
          </cell>
        </row>
        <row r="2875">
          <cell r="A2875" t="str">
            <v>Core</v>
          </cell>
          <cell r="B2875" t="str">
            <v>Lead Matter Partner</v>
          </cell>
          <cell r="C2875" t="str">
            <v>Wadolowski, Wojciech</v>
          </cell>
        </row>
        <row r="2876">
          <cell r="A2876" t="str">
            <v>Core</v>
          </cell>
          <cell r="B2876" t="str">
            <v>Lead Matter Partner</v>
          </cell>
          <cell r="C2876" t="str">
            <v>Wajda, Stanislaw</v>
          </cell>
        </row>
        <row r="2877">
          <cell r="A2877" t="str">
            <v>Core</v>
          </cell>
          <cell r="B2877" t="str">
            <v>Lead Matter Partner</v>
          </cell>
          <cell r="C2877" t="str">
            <v>Walker, Andrew</v>
          </cell>
        </row>
        <row r="2878">
          <cell r="A2878" t="str">
            <v>Core</v>
          </cell>
          <cell r="B2878" t="str">
            <v>Lead Matter Partner</v>
          </cell>
          <cell r="C2878" t="str">
            <v>Wallace, Louise</v>
          </cell>
        </row>
        <row r="2879">
          <cell r="A2879" t="str">
            <v>Core</v>
          </cell>
          <cell r="B2879" t="str">
            <v>Lead Matter Partner</v>
          </cell>
          <cell r="C2879" t="str">
            <v>Warne, Penelope</v>
          </cell>
        </row>
        <row r="2880">
          <cell r="A2880" t="str">
            <v>Core</v>
          </cell>
          <cell r="B2880" t="str">
            <v>Lead Matter Partner</v>
          </cell>
          <cell r="C2880" t="str">
            <v>Watson, Alistair</v>
          </cell>
        </row>
        <row r="2881">
          <cell r="A2881" t="str">
            <v>Core</v>
          </cell>
          <cell r="B2881" t="str">
            <v>Lead Matter Partner</v>
          </cell>
          <cell r="C2881" t="str">
            <v>Watson, Chris</v>
          </cell>
        </row>
        <row r="2882">
          <cell r="A2882" t="str">
            <v>Core</v>
          </cell>
          <cell r="B2882" t="str">
            <v>Lead Matter Partner</v>
          </cell>
          <cell r="C2882" t="str">
            <v>Watson, Sean</v>
          </cell>
        </row>
        <row r="2883">
          <cell r="A2883" t="str">
            <v>Core</v>
          </cell>
          <cell r="B2883" t="str">
            <v>Lead Matter Partner</v>
          </cell>
          <cell r="C2883" t="str">
            <v>Watt, Jennifer</v>
          </cell>
        </row>
        <row r="2884">
          <cell r="A2884" t="str">
            <v>Core</v>
          </cell>
          <cell r="B2884" t="str">
            <v>Lead Matter Partner</v>
          </cell>
          <cell r="C2884" t="str">
            <v>Webster, Keith</v>
          </cell>
        </row>
        <row r="2885">
          <cell r="A2885" t="str">
            <v>Core</v>
          </cell>
          <cell r="B2885" t="str">
            <v>Lead Matter Partner</v>
          </cell>
          <cell r="C2885" t="str">
            <v>Weselik, Nikolaus</v>
          </cell>
        </row>
        <row r="2886">
          <cell r="A2886" t="str">
            <v>Core</v>
          </cell>
          <cell r="B2886" t="str">
            <v>Lead Matter Partner</v>
          </cell>
          <cell r="C2886" t="str">
            <v>Weston, Duncan</v>
          </cell>
        </row>
        <row r="2887">
          <cell r="A2887" t="str">
            <v>Core</v>
          </cell>
          <cell r="B2887" t="str">
            <v>Lead Matter Partner</v>
          </cell>
          <cell r="C2887" t="str">
            <v>Wevill, John</v>
          </cell>
        </row>
        <row r="2888">
          <cell r="A2888" t="str">
            <v>Core</v>
          </cell>
          <cell r="B2888" t="str">
            <v>Lead Matter Partner</v>
          </cell>
          <cell r="C2888" t="str">
            <v>Wheatley, Vere</v>
          </cell>
        </row>
        <row r="2889">
          <cell r="A2889" t="str">
            <v>Core</v>
          </cell>
          <cell r="B2889" t="str">
            <v>Lead Matter Partner</v>
          </cell>
          <cell r="C2889" t="str">
            <v>Wheeler joanne</v>
          </cell>
        </row>
        <row r="2890">
          <cell r="A2890" t="str">
            <v>Core</v>
          </cell>
          <cell r="B2890" t="str">
            <v>Lead Matter Partner</v>
          </cell>
          <cell r="C2890" t="str">
            <v>Williams, Chris</v>
          </cell>
        </row>
        <row r="2891">
          <cell r="A2891" t="str">
            <v>Core</v>
          </cell>
          <cell r="B2891" t="str">
            <v>Lead Matter Partner</v>
          </cell>
          <cell r="C2891" t="str">
            <v>Williams, Grant</v>
          </cell>
        </row>
        <row r="2892">
          <cell r="A2892" t="str">
            <v>Core</v>
          </cell>
          <cell r="B2892" t="str">
            <v>Lead Matter Partner</v>
          </cell>
          <cell r="C2892" t="str">
            <v>Williams, Greg</v>
          </cell>
        </row>
        <row r="2893">
          <cell r="A2893" t="str">
            <v>Core</v>
          </cell>
          <cell r="B2893" t="str">
            <v>Lead Matter Partner</v>
          </cell>
          <cell r="C2893" t="str">
            <v>Wilson, Rob</v>
          </cell>
        </row>
        <row r="2894">
          <cell r="A2894" t="str">
            <v>Core</v>
          </cell>
          <cell r="B2894" t="str">
            <v>Lead Matter Partner</v>
          </cell>
          <cell r="C2894" t="str">
            <v>Wilson jeremy</v>
          </cell>
        </row>
        <row r="2895">
          <cell r="A2895" t="str">
            <v>Core</v>
          </cell>
          <cell r="B2895" t="str">
            <v>Lead Matter Partner</v>
          </cell>
          <cell r="C2895" t="str">
            <v>Wiltshire, Peter</v>
          </cell>
        </row>
        <row r="2896">
          <cell r="A2896" t="str">
            <v>Core</v>
          </cell>
          <cell r="B2896" t="str">
            <v>Lead Matter Partner</v>
          </cell>
          <cell r="C2896" t="str">
            <v>Winterfeldt daniel</v>
          </cell>
        </row>
        <row r="2897">
          <cell r="A2897" t="str">
            <v>Core</v>
          </cell>
          <cell r="B2897" t="str">
            <v>Lead Matter Partner</v>
          </cell>
          <cell r="C2897" t="str">
            <v>Wisely, Norman</v>
          </cell>
        </row>
        <row r="2898">
          <cell r="A2898" t="str">
            <v>Core</v>
          </cell>
          <cell r="B2898" t="str">
            <v>Lead Matter Partner</v>
          </cell>
          <cell r="C2898" t="str">
            <v>Woo, Esther</v>
          </cell>
        </row>
        <row r="2899">
          <cell r="A2899" t="str">
            <v>Core</v>
          </cell>
          <cell r="B2899" t="str">
            <v>Lead Matter Partner</v>
          </cell>
          <cell r="C2899" t="str">
            <v>Woodfield, Philip</v>
          </cell>
        </row>
        <row r="2900">
          <cell r="A2900" t="str">
            <v>Core</v>
          </cell>
          <cell r="B2900" t="str">
            <v>Lead Matter Partner</v>
          </cell>
          <cell r="C2900" t="str">
            <v>Woods, Alison</v>
          </cell>
        </row>
        <row r="2901">
          <cell r="A2901" t="str">
            <v>Core</v>
          </cell>
          <cell r="B2901" t="str">
            <v>Lead Matter Partner</v>
          </cell>
          <cell r="C2901" t="str">
            <v>Woolf, Fiona</v>
          </cell>
        </row>
        <row r="2902">
          <cell r="A2902" t="str">
            <v>Core</v>
          </cell>
          <cell r="B2902" t="str">
            <v>Lead Matter Partner</v>
          </cell>
          <cell r="C2902" t="str">
            <v>Wright, Adrian</v>
          </cell>
        </row>
        <row r="2903">
          <cell r="A2903" t="str">
            <v>Core</v>
          </cell>
          <cell r="B2903" t="str">
            <v>Lead Matter Partner</v>
          </cell>
          <cell r="C2903" t="str">
            <v>Young, Karen</v>
          </cell>
        </row>
        <row r="2904">
          <cell r="A2904" t="str">
            <v>Core</v>
          </cell>
          <cell r="B2904" t="str">
            <v>Lead Matter Partner</v>
          </cell>
          <cell r="C2904" t="str">
            <v>Yuriev,  Sergei</v>
          </cell>
        </row>
        <row r="2905">
          <cell r="A2905" t="str">
            <v>Core</v>
          </cell>
          <cell r="B2905" t="str">
            <v>Lead Matter Partner</v>
          </cell>
          <cell r="C2905" t="str">
            <v>Zemmel, Jason</v>
          </cell>
        </row>
        <row r="2906">
          <cell r="A2906" t="str">
            <v>Core</v>
          </cell>
          <cell r="B2906" t="str">
            <v>Lead Matter Partner</v>
          </cell>
          <cell r="C2906" t="str">
            <v>Zervos, Nicholas</v>
          </cell>
        </row>
        <row r="2907">
          <cell r="A2907" t="str">
            <v>Core</v>
          </cell>
          <cell r="B2907" t="str">
            <v>Lead Matter Partner</v>
          </cell>
          <cell r="C2907" t="str">
            <v>Zervos, Nick</v>
          </cell>
        </row>
        <row r="2908">
          <cell r="A2908" t="str">
            <v>Core</v>
          </cell>
          <cell r="B2908" t="str">
            <v>Lead Matter Partner</v>
          </cell>
          <cell r="C2908" t="str">
            <v>Zhigaeva, Elena</v>
          </cell>
        </row>
        <row r="2909">
          <cell r="A2909" t="str">
            <v>Core</v>
          </cell>
          <cell r="B2909" t="str">
            <v>Lead Matter Partner</v>
          </cell>
          <cell r="C2909" t="str">
            <v>Zieniewski, Michal</v>
          </cell>
        </row>
        <row r="2910">
          <cell r="A2910" t="str">
            <v>Core</v>
          </cell>
          <cell r="B2910" t="str">
            <v>Lead Matter Partner</v>
          </cell>
          <cell r="C2910" t="str">
            <v>Zipp, Joel</v>
          </cell>
        </row>
        <row r="2911">
          <cell r="A2911" t="str">
            <v>Core</v>
          </cell>
          <cell r="B2911" t="str">
            <v>Lead Matter Partner</v>
          </cell>
          <cell r="C2911" t="str">
            <v>Zolotyuk, Vasily</v>
          </cell>
        </row>
        <row r="2912">
          <cell r="A2912" t="str">
            <v>Core</v>
          </cell>
          <cell r="B2912" t="str">
            <v>Lead Matter Partner</v>
          </cell>
          <cell r="C2912" t="str">
            <v>Zubarev, Leonid</v>
          </cell>
        </row>
        <row r="2913">
          <cell r="A2913" t="str">
            <v>Core</v>
          </cell>
          <cell r="B2913" t="str">
            <v>Other Matter Executive</v>
          </cell>
          <cell r="C2913" t="str">
            <v>Abel, David</v>
          </cell>
        </row>
        <row r="2914">
          <cell r="A2914" t="str">
            <v>Core</v>
          </cell>
          <cell r="B2914" t="str">
            <v>Other Matter Executive</v>
          </cell>
          <cell r="C2914" t="str">
            <v>Abiola, Abolade</v>
          </cell>
        </row>
        <row r="2915">
          <cell r="A2915" t="str">
            <v>Core</v>
          </cell>
          <cell r="B2915" t="str">
            <v>Other Matter Executive</v>
          </cell>
          <cell r="C2915" t="str">
            <v>Ade, Paula</v>
          </cell>
        </row>
        <row r="2916">
          <cell r="A2916" t="str">
            <v>Core</v>
          </cell>
          <cell r="B2916" t="str">
            <v>Other Matter Executive</v>
          </cell>
          <cell r="C2916" t="str">
            <v>Admin, Ppless</v>
          </cell>
        </row>
        <row r="2917">
          <cell r="A2917" t="str">
            <v>Core</v>
          </cell>
          <cell r="B2917" t="str">
            <v>Other Matter Executive</v>
          </cell>
          <cell r="C2917" t="str">
            <v>Akhmadeev, Ilgiz</v>
          </cell>
        </row>
        <row r="2918">
          <cell r="A2918" t="str">
            <v>Core</v>
          </cell>
          <cell r="B2918" t="str">
            <v>Other Matter Executive</v>
          </cell>
          <cell r="C2918" t="str">
            <v>Akhtar, Fozia</v>
          </cell>
        </row>
        <row r="2919">
          <cell r="A2919" t="str">
            <v>Core</v>
          </cell>
          <cell r="B2919" t="str">
            <v>Other Matter Executive</v>
          </cell>
          <cell r="C2919" t="str">
            <v>Albrecht, Kutahya</v>
          </cell>
        </row>
        <row r="2920">
          <cell r="A2920" t="str">
            <v>Core</v>
          </cell>
          <cell r="B2920" t="str">
            <v>Other Matter Executive</v>
          </cell>
          <cell r="C2920" t="str">
            <v>Allan, Jenny</v>
          </cell>
        </row>
        <row r="2921">
          <cell r="A2921" t="str">
            <v>Core</v>
          </cell>
          <cell r="B2921" t="str">
            <v>Other Matter Executive</v>
          </cell>
          <cell r="C2921" t="str">
            <v>Allan, Valerie</v>
          </cell>
        </row>
        <row r="2922">
          <cell r="A2922" t="str">
            <v>Core</v>
          </cell>
          <cell r="B2922" t="str">
            <v>Other Matter Executive</v>
          </cell>
          <cell r="C2922" t="str">
            <v>Allen, Tom</v>
          </cell>
        </row>
        <row r="2923">
          <cell r="A2923" t="str">
            <v>Core</v>
          </cell>
          <cell r="B2923" t="str">
            <v>Other Matter Executive</v>
          </cell>
          <cell r="C2923" t="str">
            <v>Allonby, Sarah</v>
          </cell>
        </row>
        <row r="2924">
          <cell r="A2924" t="str">
            <v>Core</v>
          </cell>
          <cell r="B2924" t="str">
            <v>Other Matter Executive</v>
          </cell>
          <cell r="C2924" t="str">
            <v>Allott, Katie</v>
          </cell>
        </row>
        <row r="2925">
          <cell r="A2925" t="str">
            <v>Core</v>
          </cell>
          <cell r="B2925" t="str">
            <v>Other Matter Executive</v>
          </cell>
          <cell r="C2925" t="str">
            <v>Alpass, Elizabeth</v>
          </cell>
        </row>
        <row r="2926">
          <cell r="A2926" t="str">
            <v>Core</v>
          </cell>
          <cell r="B2926" t="str">
            <v>Other Matter Executive</v>
          </cell>
          <cell r="C2926" t="str">
            <v>Amza, Raluca</v>
          </cell>
        </row>
        <row r="2927">
          <cell r="A2927" t="str">
            <v>Core</v>
          </cell>
          <cell r="B2927" t="str">
            <v>Other Matter Executive</v>
          </cell>
          <cell r="C2927" t="str">
            <v>Anderson, Charlie</v>
          </cell>
        </row>
        <row r="2928">
          <cell r="A2928" t="str">
            <v>Core</v>
          </cell>
          <cell r="B2928" t="str">
            <v>Other Matter Executive</v>
          </cell>
          <cell r="C2928" t="str">
            <v>Andrei, Elena</v>
          </cell>
        </row>
        <row r="2929">
          <cell r="A2929" t="str">
            <v>Core</v>
          </cell>
          <cell r="B2929" t="str">
            <v>Other Matter Executive</v>
          </cell>
          <cell r="C2929" t="str">
            <v>Andrian, Despina</v>
          </cell>
        </row>
        <row r="2930">
          <cell r="A2930" t="str">
            <v>Core</v>
          </cell>
          <cell r="B2930" t="str">
            <v>Other Matter Executive</v>
          </cell>
          <cell r="C2930" t="str">
            <v>Andruszkiewicz, Michal</v>
          </cell>
        </row>
        <row r="2931">
          <cell r="A2931" t="str">
            <v>Core</v>
          </cell>
          <cell r="B2931" t="str">
            <v>Other Matter Executive</v>
          </cell>
          <cell r="C2931" t="str">
            <v>Andrzejewski, Maciej</v>
          </cell>
        </row>
        <row r="2932">
          <cell r="A2932" t="str">
            <v>Core</v>
          </cell>
          <cell r="B2932" t="str">
            <v>Other Matter Executive</v>
          </cell>
          <cell r="C2932" t="str">
            <v>Antaloczy, Adrienn</v>
          </cell>
        </row>
        <row r="2933">
          <cell r="A2933" t="str">
            <v>Core</v>
          </cell>
          <cell r="B2933" t="str">
            <v>Other Matter Executive</v>
          </cell>
          <cell r="C2933" t="str">
            <v>Antipova, Inna</v>
          </cell>
        </row>
        <row r="2934">
          <cell r="A2934" t="str">
            <v>Core</v>
          </cell>
          <cell r="B2934" t="str">
            <v>Other Matter Executive</v>
          </cell>
          <cell r="C2934" t="str">
            <v>Archdale, Sarah - Jane</v>
          </cell>
        </row>
        <row r="2935">
          <cell r="A2935" t="str">
            <v>Core</v>
          </cell>
          <cell r="B2935" t="str">
            <v>Other Matter Executive</v>
          </cell>
          <cell r="C2935" t="str">
            <v>Archive, Auto</v>
          </cell>
        </row>
        <row r="2936">
          <cell r="A2936" t="str">
            <v>Core</v>
          </cell>
          <cell r="B2936" t="str">
            <v>Other Matter Executive</v>
          </cell>
          <cell r="C2936" t="str">
            <v>Arnott, Victoria</v>
          </cell>
        </row>
        <row r="2937">
          <cell r="A2937" t="str">
            <v>Core</v>
          </cell>
          <cell r="B2937" t="str">
            <v>Other Matter Executive</v>
          </cell>
          <cell r="C2937" t="str">
            <v>Ashley, Phillip</v>
          </cell>
        </row>
        <row r="2938">
          <cell r="A2938" t="str">
            <v>Core</v>
          </cell>
          <cell r="B2938" t="str">
            <v>Other Matter Executive</v>
          </cell>
          <cell r="C2938" t="str">
            <v>Atubra, Jay</v>
          </cell>
        </row>
        <row r="2939">
          <cell r="A2939" t="str">
            <v>Core</v>
          </cell>
          <cell r="B2939" t="str">
            <v>Other Matter Executive</v>
          </cell>
          <cell r="C2939" t="str">
            <v>Atwell, Andrew</v>
          </cell>
        </row>
        <row r="2940">
          <cell r="A2940" t="str">
            <v>Core</v>
          </cell>
          <cell r="B2940" t="str">
            <v>Other Matter Executive</v>
          </cell>
          <cell r="C2940" t="str">
            <v>Aurel, Adina</v>
          </cell>
        </row>
        <row r="2941">
          <cell r="A2941" t="str">
            <v>Core</v>
          </cell>
          <cell r="B2941" t="str">
            <v>Other Matter Executive</v>
          </cell>
          <cell r="C2941" t="str">
            <v>Axtell, Jennifer</v>
          </cell>
        </row>
        <row r="2942">
          <cell r="A2942" t="str">
            <v>Core</v>
          </cell>
          <cell r="B2942" t="str">
            <v>Other Matter Executive</v>
          </cell>
          <cell r="C2942" t="str">
            <v>Bagerman, Katy</v>
          </cell>
        </row>
        <row r="2943">
          <cell r="A2943" t="str">
            <v>Core</v>
          </cell>
          <cell r="B2943" t="str">
            <v>Other Matter Executive</v>
          </cell>
          <cell r="C2943" t="str">
            <v>Bailey, Julian</v>
          </cell>
        </row>
        <row r="2944">
          <cell r="A2944" t="str">
            <v>Core</v>
          </cell>
          <cell r="B2944" t="str">
            <v>Other Matter Executive</v>
          </cell>
          <cell r="C2944" t="str">
            <v>Bailey, Rebecca</v>
          </cell>
        </row>
        <row r="2945">
          <cell r="A2945" t="str">
            <v>Core</v>
          </cell>
          <cell r="B2945" t="str">
            <v>Other Matter Executive</v>
          </cell>
          <cell r="C2945" t="str">
            <v>Bailey, Suzanne</v>
          </cell>
        </row>
        <row r="2946">
          <cell r="A2946" t="str">
            <v>Core</v>
          </cell>
          <cell r="B2946" t="str">
            <v>Other Matter Executive</v>
          </cell>
          <cell r="C2946" t="str">
            <v>Bakalova, Mariya</v>
          </cell>
        </row>
        <row r="2947">
          <cell r="A2947" t="str">
            <v>Core</v>
          </cell>
          <cell r="B2947" t="str">
            <v>Other Matter Executive</v>
          </cell>
          <cell r="C2947" t="str">
            <v>Ball, Natalie</v>
          </cell>
        </row>
        <row r="2948">
          <cell r="A2948" t="str">
            <v>Core</v>
          </cell>
          <cell r="B2948" t="str">
            <v>Other Matter Executive</v>
          </cell>
          <cell r="C2948" t="str">
            <v>Ballinger, Rhiannon</v>
          </cell>
        </row>
        <row r="2949">
          <cell r="A2949" t="str">
            <v>Core</v>
          </cell>
          <cell r="B2949" t="str">
            <v>Other Matter Executive</v>
          </cell>
          <cell r="C2949" t="str">
            <v>Ban, Peter</v>
          </cell>
        </row>
        <row r="2950">
          <cell r="A2950" t="str">
            <v>Core</v>
          </cell>
          <cell r="B2950" t="str">
            <v>Other Matter Executive</v>
          </cell>
          <cell r="C2950" t="str">
            <v>Bangachev, Angel</v>
          </cell>
        </row>
        <row r="2951">
          <cell r="A2951" t="str">
            <v>Core</v>
          </cell>
          <cell r="B2951" t="str">
            <v>Other Matter Executive</v>
          </cell>
          <cell r="C2951" t="str">
            <v>Banks, Victoria</v>
          </cell>
        </row>
        <row r="2952">
          <cell r="A2952" t="str">
            <v>Core</v>
          </cell>
          <cell r="B2952" t="str">
            <v>Other Matter Executive</v>
          </cell>
          <cell r="C2952" t="str">
            <v>Banton, Catherine</v>
          </cell>
        </row>
        <row r="2953">
          <cell r="A2953" t="str">
            <v>Core</v>
          </cell>
          <cell r="B2953" t="str">
            <v>Other Matter Executive</v>
          </cell>
          <cell r="C2953" t="str">
            <v>Baracsi, Anita</v>
          </cell>
        </row>
        <row r="2954">
          <cell r="A2954" t="str">
            <v>Core</v>
          </cell>
          <cell r="B2954" t="str">
            <v>Other Matter Executive</v>
          </cell>
          <cell r="C2954" t="str">
            <v>Baranova, Iva</v>
          </cell>
        </row>
        <row r="2955">
          <cell r="A2955" t="str">
            <v>Core</v>
          </cell>
          <cell r="B2955" t="str">
            <v>Other Matter Executive</v>
          </cell>
          <cell r="C2955" t="str">
            <v>Barker, Rachel</v>
          </cell>
        </row>
        <row r="2956">
          <cell r="A2956" t="str">
            <v>Core</v>
          </cell>
          <cell r="B2956" t="str">
            <v>Other Matter Executive</v>
          </cell>
          <cell r="C2956" t="str">
            <v>Barwicka, Edyta</v>
          </cell>
        </row>
        <row r="2957">
          <cell r="A2957" t="str">
            <v>Core</v>
          </cell>
          <cell r="B2957" t="str">
            <v>Other Matter Executive</v>
          </cell>
          <cell r="C2957" t="str">
            <v>Basanska, Olena</v>
          </cell>
        </row>
        <row r="2958">
          <cell r="A2958" t="str">
            <v>Core</v>
          </cell>
          <cell r="B2958" t="str">
            <v>Other Matter Executive</v>
          </cell>
          <cell r="C2958" t="str">
            <v>Bateman, Peter</v>
          </cell>
        </row>
        <row r="2959">
          <cell r="A2959" t="str">
            <v>Core</v>
          </cell>
          <cell r="B2959" t="str">
            <v>Other Matter Executive</v>
          </cell>
          <cell r="C2959" t="str">
            <v>Bednar, Veronika</v>
          </cell>
        </row>
        <row r="2960">
          <cell r="A2960" t="str">
            <v>Core</v>
          </cell>
          <cell r="B2960" t="str">
            <v>Other Matter Executive</v>
          </cell>
          <cell r="C2960" t="str">
            <v>Beighton, Neil</v>
          </cell>
        </row>
        <row r="2961">
          <cell r="A2961" t="str">
            <v>Core</v>
          </cell>
          <cell r="B2961" t="str">
            <v>Other Matter Executive</v>
          </cell>
          <cell r="C2961" t="str">
            <v>Bell, Adrian</v>
          </cell>
        </row>
        <row r="2962">
          <cell r="A2962" t="str">
            <v>Core</v>
          </cell>
          <cell r="B2962" t="str">
            <v>Other Matter Executive</v>
          </cell>
          <cell r="C2962" t="str">
            <v>Bellfort, Nick</v>
          </cell>
        </row>
        <row r="2963">
          <cell r="A2963" t="str">
            <v>Core</v>
          </cell>
          <cell r="B2963" t="str">
            <v>Other Matter Executive</v>
          </cell>
          <cell r="C2963" t="str">
            <v>Benefield, Julian</v>
          </cell>
        </row>
        <row r="2964">
          <cell r="A2964" t="str">
            <v>Core</v>
          </cell>
          <cell r="B2964" t="str">
            <v>Other Matter Executive</v>
          </cell>
          <cell r="C2964" t="str">
            <v>Beneturski, Adam</v>
          </cell>
        </row>
        <row r="2965">
          <cell r="A2965" t="str">
            <v>Core</v>
          </cell>
          <cell r="B2965" t="str">
            <v>Other Matter Executive</v>
          </cell>
          <cell r="C2965" t="str">
            <v>Bernath, Eszter</v>
          </cell>
        </row>
        <row r="2966">
          <cell r="A2966" t="str">
            <v>Core</v>
          </cell>
          <cell r="B2966" t="str">
            <v>Other Matter Executive</v>
          </cell>
          <cell r="C2966" t="str">
            <v>Berry, Tabitha</v>
          </cell>
        </row>
        <row r="2967">
          <cell r="A2967" t="str">
            <v>Core</v>
          </cell>
          <cell r="B2967" t="str">
            <v>Other Matter Executive</v>
          </cell>
          <cell r="C2967" t="str">
            <v>Besiekierska, Agnieszka</v>
          </cell>
        </row>
        <row r="2968">
          <cell r="A2968" t="str">
            <v>Core</v>
          </cell>
          <cell r="B2968" t="str">
            <v>Other Matter Executive</v>
          </cell>
          <cell r="C2968" t="str">
            <v>Besley, James</v>
          </cell>
        </row>
        <row r="2969">
          <cell r="A2969" t="str">
            <v>Core</v>
          </cell>
          <cell r="B2969" t="str">
            <v>Other Matter Executive</v>
          </cell>
          <cell r="C2969" t="str">
            <v>Bicker, Lucy</v>
          </cell>
        </row>
        <row r="2970">
          <cell r="A2970" t="str">
            <v>Core</v>
          </cell>
          <cell r="B2970" t="str">
            <v>Other Matter Executive</v>
          </cell>
          <cell r="C2970" t="str">
            <v>Biggs, Jonathan</v>
          </cell>
        </row>
        <row r="2971">
          <cell r="A2971" t="str">
            <v>Core</v>
          </cell>
          <cell r="B2971" t="str">
            <v>Other Matter Executive</v>
          </cell>
          <cell r="C2971" t="str">
            <v>Billback validation, NULL</v>
          </cell>
        </row>
        <row r="2972">
          <cell r="A2972" t="str">
            <v>Core</v>
          </cell>
          <cell r="B2972" t="str">
            <v>Other Matter Executive</v>
          </cell>
          <cell r="C2972" t="str">
            <v>Binek, Beata</v>
          </cell>
        </row>
        <row r="2973">
          <cell r="A2973" t="str">
            <v>Core</v>
          </cell>
          <cell r="B2973" t="str">
            <v>Other Matter Executive</v>
          </cell>
          <cell r="C2973" t="str">
            <v>Bines, Mark</v>
          </cell>
        </row>
        <row r="2974">
          <cell r="A2974" t="str">
            <v>Core</v>
          </cell>
          <cell r="B2974" t="str">
            <v>Other Matter Executive</v>
          </cell>
          <cell r="C2974" t="str">
            <v>Bingham, Billie</v>
          </cell>
        </row>
        <row r="2975">
          <cell r="A2975" t="str">
            <v>Core</v>
          </cell>
          <cell r="B2975" t="str">
            <v>Other Matter Executive</v>
          </cell>
          <cell r="C2975" t="str">
            <v>Bird, Amy</v>
          </cell>
        </row>
        <row r="2976">
          <cell r="A2976" t="str">
            <v>Core</v>
          </cell>
          <cell r="B2976" t="str">
            <v>Other Matter Executive</v>
          </cell>
          <cell r="C2976" t="str">
            <v>Blaszczyk, Joanna</v>
          </cell>
        </row>
        <row r="2977">
          <cell r="A2977" t="str">
            <v>Core</v>
          </cell>
          <cell r="B2977" t="str">
            <v>Other Matter Executive</v>
          </cell>
          <cell r="C2977" t="str">
            <v>Bolton, Henry</v>
          </cell>
        </row>
        <row r="2978">
          <cell r="A2978" t="str">
            <v>Core</v>
          </cell>
          <cell r="B2978" t="str">
            <v>Other Matter Executive</v>
          </cell>
          <cell r="C2978" t="str">
            <v>Bork, Michal</v>
          </cell>
        </row>
        <row r="2979">
          <cell r="A2979" t="str">
            <v>Core</v>
          </cell>
          <cell r="B2979" t="str">
            <v>Other Matter Executive</v>
          </cell>
          <cell r="C2979" t="str">
            <v>Bornico, Lucas</v>
          </cell>
        </row>
        <row r="2980">
          <cell r="A2980" t="str">
            <v>Core</v>
          </cell>
          <cell r="B2980" t="str">
            <v>Other Matter Executive</v>
          </cell>
          <cell r="C2980" t="str">
            <v>Boswell, Louise</v>
          </cell>
        </row>
        <row r="2981">
          <cell r="A2981" t="str">
            <v>Core</v>
          </cell>
          <cell r="B2981" t="str">
            <v>Other Matter Executive</v>
          </cell>
          <cell r="C2981" t="str">
            <v>Bowtell, Alex</v>
          </cell>
        </row>
        <row r="2982">
          <cell r="A2982" t="str">
            <v>Core</v>
          </cell>
          <cell r="B2982" t="str">
            <v>Other Matter Executive</v>
          </cell>
          <cell r="C2982" t="str">
            <v>Bradley, Edward</v>
          </cell>
        </row>
        <row r="2983">
          <cell r="A2983" t="str">
            <v>Core</v>
          </cell>
          <cell r="B2983" t="str">
            <v>Other Matter Executive</v>
          </cell>
          <cell r="C2983" t="str">
            <v>Bradshaw, Chris</v>
          </cell>
        </row>
        <row r="2984">
          <cell r="A2984" t="str">
            <v>Core</v>
          </cell>
          <cell r="B2984" t="str">
            <v>Other Matter Executive</v>
          </cell>
          <cell r="C2984" t="str">
            <v>Bramich, Lorna</v>
          </cell>
        </row>
        <row r="2985">
          <cell r="A2985" t="str">
            <v>Core</v>
          </cell>
          <cell r="B2985" t="str">
            <v>Other Matter Executive</v>
          </cell>
          <cell r="C2985" t="str">
            <v>Bridge, David</v>
          </cell>
        </row>
        <row r="2986">
          <cell r="A2986" t="str">
            <v>Core</v>
          </cell>
          <cell r="B2986" t="str">
            <v>Other Matter Executive</v>
          </cell>
          <cell r="C2986" t="str">
            <v>Bridge, Sarah</v>
          </cell>
        </row>
        <row r="2987">
          <cell r="A2987" t="str">
            <v>Core</v>
          </cell>
          <cell r="B2987" t="str">
            <v>Other Matter Executive</v>
          </cell>
          <cell r="C2987" t="str">
            <v>Brown, Lisa</v>
          </cell>
        </row>
        <row r="2988">
          <cell r="A2988" t="str">
            <v>Core</v>
          </cell>
          <cell r="B2988" t="str">
            <v>Other Matter Executive</v>
          </cell>
          <cell r="C2988" t="str">
            <v>Brown, Toni</v>
          </cell>
        </row>
        <row r="2989">
          <cell r="A2989" t="str">
            <v>Core</v>
          </cell>
          <cell r="B2989" t="str">
            <v>Other Matter Executive</v>
          </cell>
          <cell r="C2989" t="str">
            <v>Browne, Katherine</v>
          </cell>
        </row>
        <row r="2990">
          <cell r="A2990" t="str">
            <v>Core</v>
          </cell>
          <cell r="B2990" t="str">
            <v>Other Matter Executive</v>
          </cell>
          <cell r="C2990" t="str">
            <v>Brzoza - Ostrowska, Anna</v>
          </cell>
        </row>
        <row r="2991">
          <cell r="A2991" t="str">
            <v>Core</v>
          </cell>
          <cell r="B2991" t="str">
            <v>Other Matter Executive</v>
          </cell>
          <cell r="C2991" t="str">
            <v>Brzozowska - Bielska, Magdalena</v>
          </cell>
        </row>
        <row r="2992">
          <cell r="A2992" t="str">
            <v>Core</v>
          </cell>
          <cell r="B2992" t="str">
            <v>Other Matter Executive</v>
          </cell>
          <cell r="C2992" t="str">
            <v>Budnicka, Aleksandra</v>
          </cell>
        </row>
        <row r="2993">
          <cell r="A2993" t="str">
            <v>Core</v>
          </cell>
          <cell r="B2993" t="str">
            <v>Other Matter Executive</v>
          </cell>
          <cell r="C2993" t="str">
            <v>Budway, Christopher</v>
          </cell>
        </row>
        <row r="2994">
          <cell r="A2994" t="str">
            <v>Core</v>
          </cell>
          <cell r="B2994" t="str">
            <v>Other Matter Executive</v>
          </cell>
          <cell r="C2994" t="str">
            <v>Burbidge, Simon</v>
          </cell>
        </row>
        <row r="2995">
          <cell r="A2995" t="str">
            <v>Core</v>
          </cell>
          <cell r="B2995" t="str">
            <v>Other Matter Executive</v>
          </cell>
          <cell r="C2995" t="str">
            <v>Burchner, Anna</v>
          </cell>
        </row>
        <row r="2996">
          <cell r="A2996" t="str">
            <v>Core</v>
          </cell>
          <cell r="B2996" t="str">
            <v>Other Matter Executive</v>
          </cell>
          <cell r="C2996" t="str">
            <v>Burghelea, Daniel</v>
          </cell>
        </row>
        <row r="2997">
          <cell r="A2997" t="str">
            <v>Core</v>
          </cell>
          <cell r="B2997" t="str">
            <v>Other Matter Executive</v>
          </cell>
          <cell r="C2997" t="str">
            <v>Burrow, Melanie</v>
          </cell>
        </row>
        <row r="2998">
          <cell r="A2998" t="str">
            <v>Core</v>
          </cell>
          <cell r="B2998" t="str">
            <v>Other Matter Executive</v>
          </cell>
          <cell r="C2998" t="str">
            <v>Buzhor, Andriy</v>
          </cell>
        </row>
        <row r="2999">
          <cell r="A2999" t="str">
            <v>Core</v>
          </cell>
          <cell r="B2999" t="str">
            <v>Other Matter Executive</v>
          </cell>
          <cell r="C2999" t="str">
            <v>Byng Nelson, Kristin</v>
          </cell>
        </row>
        <row r="3000">
          <cell r="A3000" t="str">
            <v>Core</v>
          </cell>
          <cell r="B3000" t="str">
            <v>Other Matter Executive</v>
          </cell>
          <cell r="C3000" t="str">
            <v>Bystrek, Magdalena</v>
          </cell>
        </row>
        <row r="3001">
          <cell r="A3001" t="str">
            <v>Core</v>
          </cell>
          <cell r="B3001" t="str">
            <v>Other Matter Executive</v>
          </cell>
          <cell r="C3001" t="str">
            <v>Campbell, Elizabeth</v>
          </cell>
        </row>
        <row r="3002">
          <cell r="A3002" t="str">
            <v>Core</v>
          </cell>
          <cell r="B3002" t="str">
            <v>Other Matter Executive</v>
          </cell>
          <cell r="C3002" t="str">
            <v>Carson, Jenny</v>
          </cell>
        </row>
        <row r="3003">
          <cell r="A3003" t="str">
            <v>Core</v>
          </cell>
          <cell r="B3003" t="str">
            <v>Other Matter Executive</v>
          </cell>
          <cell r="C3003" t="str">
            <v>Cashian, Sarah</v>
          </cell>
        </row>
        <row r="3004">
          <cell r="A3004" t="str">
            <v>Core</v>
          </cell>
          <cell r="B3004" t="str">
            <v>Other Matter Executive</v>
          </cell>
          <cell r="C3004" t="str">
            <v>Chapman, Ruth</v>
          </cell>
        </row>
        <row r="3005">
          <cell r="A3005" t="str">
            <v>Core</v>
          </cell>
          <cell r="B3005" t="str">
            <v>Other Matter Executive</v>
          </cell>
          <cell r="C3005" t="str">
            <v>Charnock, Stephen</v>
          </cell>
        </row>
        <row r="3006">
          <cell r="A3006" t="str">
            <v>Core</v>
          </cell>
          <cell r="B3006" t="str">
            <v>Other Matter Executive</v>
          </cell>
          <cell r="C3006" t="str">
            <v>Chatha, Harpreet</v>
          </cell>
        </row>
        <row r="3007">
          <cell r="A3007" t="str">
            <v>Core</v>
          </cell>
          <cell r="B3007" t="str">
            <v>Other Matter Executive</v>
          </cell>
          <cell r="C3007" t="str">
            <v>Chechulina, Kateryna</v>
          </cell>
        </row>
        <row r="3008">
          <cell r="A3008" t="str">
            <v>Core</v>
          </cell>
          <cell r="B3008" t="str">
            <v>Other Matter Executive</v>
          </cell>
          <cell r="C3008" t="str">
            <v>Chhatralia, Dhruv</v>
          </cell>
        </row>
        <row r="3009">
          <cell r="A3009" t="str">
            <v>Core</v>
          </cell>
          <cell r="B3009" t="str">
            <v>Other Matter Executive</v>
          </cell>
          <cell r="C3009" t="str">
            <v>Ciobanu, Dan</v>
          </cell>
        </row>
        <row r="3010">
          <cell r="A3010" t="str">
            <v>Core</v>
          </cell>
          <cell r="B3010" t="str">
            <v>Other Matter Executive</v>
          </cell>
          <cell r="C3010" t="str">
            <v>Ciocarlea, Mircea</v>
          </cell>
        </row>
        <row r="3011">
          <cell r="A3011" t="str">
            <v>Core</v>
          </cell>
          <cell r="B3011" t="str">
            <v>Other Matter Executive</v>
          </cell>
          <cell r="C3011" t="str">
            <v>Ciolkowski, Piotr</v>
          </cell>
        </row>
        <row r="3012">
          <cell r="A3012" t="str">
            <v>Core</v>
          </cell>
          <cell r="B3012" t="str">
            <v>Other Matter Executive</v>
          </cell>
          <cell r="C3012" t="str">
            <v>Clark, Chris</v>
          </cell>
        </row>
        <row r="3013">
          <cell r="A3013" t="str">
            <v>Core</v>
          </cell>
          <cell r="B3013" t="str">
            <v>Other Matter Executive</v>
          </cell>
          <cell r="C3013" t="str">
            <v>Clark, Matthew</v>
          </cell>
        </row>
        <row r="3014">
          <cell r="A3014" t="str">
            <v>Core</v>
          </cell>
          <cell r="B3014" t="str">
            <v>Other Matter Executive</v>
          </cell>
          <cell r="C3014" t="str">
            <v>Clarke, David</v>
          </cell>
        </row>
        <row r="3015">
          <cell r="A3015" t="str">
            <v>Core</v>
          </cell>
          <cell r="B3015" t="str">
            <v>Other Matter Executive</v>
          </cell>
          <cell r="C3015" t="str">
            <v>Clarke, Johanna</v>
          </cell>
        </row>
        <row r="3016">
          <cell r="A3016" t="str">
            <v>Core</v>
          </cell>
          <cell r="B3016" t="str">
            <v>Other Matter Executive</v>
          </cell>
          <cell r="C3016" t="str">
            <v>Clarke, Laura</v>
          </cell>
        </row>
        <row r="3017">
          <cell r="A3017" t="str">
            <v>Core</v>
          </cell>
          <cell r="B3017" t="str">
            <v>Other Matter Executive</v>
          </cell>
          <cell r="C3017" t="str">
            <v>Clements, Anna</v>
          </cell>
        </row>
        <row r="3018">
          <cell r="A3018" t="str">
            <v>Core</v>
          </cell>
          <cell r="B3018" t="str">
            <v>Other Matter Executive</v>
          </cell>
          <cell r="C3018" t="str">
            <v>Cloke, Tom</v>
          </cell>
        </row>
        <row r="3019">
          <cell r="A3019" t="str">
            <v>Core</v>
          </cell>
          <cell r="B3019" t="str">
            <v>Other Matter Executive</v>
          </cell>
          <cell r="C3019" t="str">
            <v>Clubley, Graeme</v>
          </cell>
        </row>
        <row r="3020">
          <cell r="A3020" t="str">
            <v>Core</v>
          </cell>
          <cell r="B3020" t="str">
            <v>Other Matter Executive</v>
          </cell>
          <cell r="C3020" t="str">
            <v>Clump, Angela</v>
          </cell>
        </row>
        <row r="3021">
          <cell r="A3021" t="str">
            <v>Core</v>
          </cell>
          <cell r="B3021" t="str">
            <v>Other Matter Executive</v>
          </cell>
          <cell r="C3021" t="str">
            <v>Coey, Dana</v>
          </cell>
        </row>
        <row r="3022">
          <cell r="A3022" t="str">
            <v>Core</v>
          </cell>
          <cell r="B3022" t="str">
            <v>Other Matter Executive</v>
          </cell>
          <cell r="C3022" t="str">
            <v>Cole, Sarah</v>
          </cell>
        </row>
        <row r="3023">
          <cell r="A3023" t="str">
            <v>Core</v>
          </cell>
          <cell r="B3023" t="str">
            <v>Other Matter Executive</v>
          </cell>
          <cell r="C3023" t="str">
            <v>Cole - Hamilton, Sara</v>
          </cell>
        </row>
        <row r="3024">
          <cell r="A3024" t="str">
            <v>Core</v>
          </cell>
          <cell r="B3024" t="str">
            <v>Other Matter Executive</v>
          </cell>
          <cell r="C3024" t="str">
            <v>Coleman, Danielle</v>
          </cell>
        </row>
        <row r="3025">
          <cell r="A3025" t="str">
            <v>Core</v>
          </cell>
          <cell r="B3025" t="str">
            <v>Other Matter Executive</v>
          </cell>
          <cell r="C3025" t="str">
            <v>Concannon, Lindsay</v>
          </cell>
        </row>
        <row r="3026">
          <cell r="A3026" t="str">
            <v>Core</v>
          </cell>
          <cell r="B3026" t="str">
            <v>Other Matter Executive</v>
          </cell>
          <cell r="C3026" t="str">
            <v>Connolly, James</v>
          </cell>
        </row>
        <row r="3027">
          <cell r="A3027" t="str">
            <v>Core</v>
          </cell>
          <cell r="B3027" t="str">
            <v>Other Matter Executive</v>
          </cell>
          <cell r="C3027" t="str">
            <v>Cook, Andrew</v>
          </cell>
        </row>
        <row r="3028">
          <cell r="A3028" t="str">
            <v>Core</v>
          </cell>
          <cell r="B3028" t="str">
            <v>Other Matter Executive</v>
          </cell>
          <cell r="C3028" t="str">
            <v>Corey, Eleanor</v>
          </cell>
        </row>
        <row r="3029">
          <cell r="A3029" t="str">
            <v>Core</v>
          </cell>
          <cell r="B3029" t="str">
            <v>Other Matter Executive</v>
          </cell>
          <cell r="C3029" t="str">
            <v>Costello, Siobhan</v>
          </cell>
        </row>
        <row r="3030">
          <cell r="A3030" t="str">
            <v>Core</v>
          </cell>
          <cell r="B3030" t="str">
            <v>Other Matter Executive</v>
          </cell>
          <cell r="C3030" t="str">
            <v>Cowan, Nicola</v>
          </cell>
        </row>
        <row r="3031">
          <cell r="A3031" t="str">
            <v>Core</v>
          </cell>
          <cell r="B3031" t="str">
            <v>Other Matter Executive</v>
          </cell>
          <cell r="C3031" t="str">
            <v>Cowie, Aileen</v>
          </cell>
        </row>
        <row r="3032">
          <cell r="A3032" t="str">
            <v>Core</v>
          </cell>
          <cell r="B3032" t="str">
            <v>Other Matter Executive</v>
          </cell>
          <cell r="C3032" t="str">
            <v>Craiciu, Iuliana</v>
          </cell>
        </row>
        <row r="3033">
          <cell r="A3033" t="str">
            <v>Core</v>
          </cell>
          <cell r="B3033" t="str">
            <v>Other Matter Executive</v>
          </cell>
          <cell r="C3033" t="str">
            <v>Cramphorn, Chloe</v>
          </cell>
        </row>
        <row r="3034">
          <cell r="A3034" t="str">
            <v>Core</v>
          </cell>
          <cell r="B3034" t="str">
            <v>Other Matter Executive</v>
          </cell>
          <cell r="C3034" t="str">
            <v>Crawford, Lindsay</v>
          </cell>
        </row>
        <row r="3035">
          <cell r="A3035" t="str">
            <v>Core</v>
          </cell>
          <cell r="B3035" t="str">
            <v>Other Matter Executive</v>
          </cell>
          <cell r="C3035" t="str">
            <v>Crew, Anna</v>
          </cell>
        </row>
        <row r="3036">
          <cell r="A3036" t="str">
            <v>Core</v>
          </cell>
          <cell r="B3036" t="str">
            <v>Other Matter Executive</v>
          </cell>
          <cell r="C3036" t="str">
            <v>Cristescu, Andrei</v>
          </cell>
        </row>
        <row r="3037">
          <cell r="A3037" t="str">
            <v>Core</v>
          </cell>
          <cell r="B3037" t="str">
            <v>Other Matter Executive</v>
          </cell>
          <cell r="C3037" t="str">
            <v>Crossley, Miranda</v>
          </cell>
        </row>
        <row r="3038">
          <cell r="A3038" t="str">
            <v>Core</v>
          </cell>
          <cell r="B3038" t="str">
            <v>Other Matter Executive</v>
          </cell>
          <cell r="C3038" t="str">
            <v>Csapo, Eszter</v>
          </cell>
        </row>
        <row r="3039">
          <cell r="A3039" t="str">
            <v>Core</v>
          </cell>
          <cell r="B3039" t="str">
            <v>Other Matter Executive</v>
          </cell>
          <cell r="C3039" t="str">
            <v>Cunningham, Amy</v>
          </cell>
        </row>
        <row r="3040">
          <cell r="A3040" t="str">
            <v>Core</v>
          </cell>
          <cell r="B3040" t="str">
            <v>Other Matter Executive</v>
          </cell>
          <cell r="C3040" t="str">
            <v>Curtis, Hannah</v>
          </cell>
        </row>
        <row r="3041">
          <cell r="A3041" t="str">
            <v>Core</v>
          </cell>
          <cell r="B3041" t="str">
            <v>Other Matter Executive</v>
          </cell>
          <cell r="C3041" t="str">
            <v>Curtis, Richard</v>
          </cell>
        </row>
        <row r="3042">
          <cell r="A3042" t="str">
            <v>Core</v>
          </cell>
          <cell r="B3042" t="str">
            <v>Other Matter Executive</v>
          </cell>
          <cell r="C3042" t="str">
            <v>Czuchaj, Dariusz</v>
          </cell>
        </row>
        <row r="3043">
          <cell r="A3043" t="str">
            <v>Core</v>
          </cell>
          <cell r="B3043" t="str">
            <v>Other Matter Executive</v>
          </cell>
          <cell r="C3043" t="str">
            <v>Dalton, Louise</v>
          </cell>
        </row>
        <row r="3044">
          <cell r="A3044" t="str">
            <v>Core</v>
          </cell>
          <cell r="B3044" t="str">
            <v>Other Matter Executive</v>
          </cell>
          <cell r="C3044" t="str">
            <v>Daly, Nikkie</v>
          </cell>
        </row>
        <row r="3045">
          <cell r="A3045" t="str">
            <v>Core</v>
          </cell>
          <cell r="B3045" t="str">
            <v>Other Matter Executive</v>
          </cell>
          <cell r="C3045" t="str">
            <v>Davies, James</v>
          </cell>
        </row>
        <row r="3046">
          <cell r="A3046" t="str">
            <v>Core</v>
          </cell>
          <cell r="B3046" t="str">
            <v>Other Matter Executive</v>
          </cell>
          <cell r="C3046" t="str">
            <v>Davies, Lindsey</v>
          </cell>
        </row>
        <row r="3047">
          <cell r="A3047" t="str">
            <v>Core</v>
          </cell>
          <cell r="B3047" t="str">
            <v>Other Matter Executive</v>
          </cell>
          <cell r="C3047" t="str">
            <v>Davis, Martin</v>
          </cell>
        </row>
        <row r="3048">
          <cell r="A3048" t="str">
            <v>Core</v>
          </cell>
          <cell r="B3048" t="str">
            <v>Other Matter Executive</v>
          </cell>
          <cell r="C3048" t="str">
            <v>Davis, Stephen</v>
          </cell>
        </row>
        <row r="3049">
          <cell r="A3049" t="str">
            <v>Core</v>
          </cell>
          <cell r="B3049" t="str">
            <v>Other Matter Executive</v>
          </cell>
          <cell r="C3049" t="str">
            <v>De latour, Lucy</v>
          </cell>
        </row>
        <row r="3050">
          <cell r="A3050" t="str">
            <v>Core</v>
          </cell>
          <cell r="B3050" t="str">
            <v>Other Matter Executive</v>
          </cell>
          <cell r="C3050" t="str">
            <v>Deja, Philip</v>
          </cell>
        </row>
        <row r="3051">
          <cell r="A3051" t="str">
            <v>Core</v>
          </cell>
          <cell r="B3051" t="str">
            <v>Other Matter Executive</v>
          </cell>
          <cell r="C3051" t="str">
            <v>Deol, Harvinder</v>
          </cell>
        </row>
        <row r="3052">
          <cell r="A3052" t="str">
            <v>Core</v>
          </cell>
          <cell r="B3052" t="str">
            <v>Other Matter Executive</v>
          </cell>
          <cell r="C3052" t="str">
            <v>Derdak, Michal</v>
          </cell>
        </row>
        <row r="3053">
          <cell r="A3053" t="str">
            <v>Core</v>
          </cell>
          <cell r="B3053" t="str">
            <v>Other Matter Executive</v>
          </cell>
          <cell r="C3053" t="str">
            <v>Derkacz - Smolna, Ewa</v>
          </cell>
        </row>
        <row r="3054">
          <cell r="A3054" t="str">
            <v>Core</v>
          </cell>
          <cell r="B3054" t="str">
            <v>Other Matter Executive</v>
          </cell>
          <cell r="C3054" t="str">
            <v>Dimitrova, Angelika</v>
          </cell>
        </row>
        <row r="3055">
          <cell r="A3055" t="str">
            <v>Core</v>
          </cell>
          <cell r="B3055" t="str">
            <v>Other Matter Executive</v>
          </cell>
          <cell r="C3055" t="str">
            <v>Dmochowska, Monika</v>
          </cell>
        </row>
        <row r="3056">
          <cell r="A3056" t="str">
            <v>Core</v>
          </cell>
          <cell r="B3056" t="str">
            <v>Other Matter Executive</v>
          </cell>
          <cell r="C3056" t="str">
            <v>Domokos, Marton</v>
          </cell>
        </row>
        <row r="3057">
          <cell r="A3057" t="str">
            <v>Core</v>
          </cell>
          <cell r="B3057" t="str">
            <v>Other Matter Executive</v>
          </cell>
          <cell r="C3057" t="str">
            <v>Donegan, Katie</v>
          </cell>
        </row>
        <row r="3058">
          <cell r="A3058" t="str">
            <v>Core</v>
          </cell>
          <cell r="B3058" t="str">
            <v>Other Matter Executive</v>
          </cell>
          <cell r="C3058" t="str">
            <v>Donowska, Karolina</v>
          </cell>
        </row>
        <row r="3059">
          <cell r="A3059" t="str">
            <v>Core</v>
          </cell>
          <cell r="B3059" t="str">
            <v>Other Matter Executive</v>
          </cell>
          <cell r="C3059" t="str">
            <v>Draghici, Horia</v>
          </cell>
        </row>
        <row r="3060">
          <cell r="A3060" t="str">
            <v>Core</v>
          </cell>
          <cell r="B3060" t="str">
            <v>Other Matter Executive</v>
          </cell>
          <cell r="C3060" t="str">
            <v>Dubanska, Barbora</v>
          </cell>
        </row>
        <row r="3061">
          <cell r="A3061" t="str">
            <v>Core</v>
          </cell>
          <cell r="B3061" t="str">
            <v>Other Matter Executive</v>
          </cell>
          <cell r="C3061" t="str">
            <v>Duda, Bogdan</v>
          </cell>
        </row>
        <row r="3062">
          <cell r="A3062" t="str">
            <v>Core</v>
          </cell>
          <cell r="B3062" t="str">
            <v>Other Matter Executive</v>
          </cell>
          <cell r="C3062" t="str">
            <v>Dudevska, Denitsa</v>
          </cell>
        </row>
        <row r="3063">
          <cell r="A3063" t="str">
            <v>Core</v>
          </cell>
          <cell r="B3063" t="str">
            <v>Other Matter Executive</v>
          </cell>
          <cell r="C3063" t="str">
            <v>Duffield, Katherine</v>
          </cell>
        </row>
        <row r="3064">
          <cell r="A3064" t="str">
            <v>Core</v>
          </cell>
          <cell r="B3064" t="str">
            <v>Other Matter Executive</v>
          </cell>
          <cell r="C3064" t="str">
            <v>Duffield, Philip</v>
          </cell>
        </row>
        <row r="3065">
          <cell r="A3065" t="str">
            <v>Core</v>
          </cell>
          <cell r="B3065" t="str">
            <v>Other Matter Executive</v>
          </cell>
          <cell r="C3065" t="str">
            <v>Dumitrescu, Alexandru</v>
          </cell>
        </row>
        <row r="3066">
          <cell r="A3066" t="str">
            <v>Core</v>
          </cell>
          <cell r="B3066" t="str">
            <v>Other Matter Executive</v>
          </cell>
          <cell r="C3066" t="str">
            <v>Duncan, Emese</v>
          </cell>
        </row>
        <row r="3067">
          <cell r="A3067" t="str">
            <v>Core</v>
          </cell>
          <cell r="B3067" t="str">
            <v>Other Matter Executive</v>
          </cell>
          <cell r="C3067" t="str">
            <v>Duxbury, Estelle</v>
          </cell>
        </row>
        <row r="3068">
          <cell r="A3068" t="str">
            <v>Core</v>
          </cell>
          <cell r="B3068" t="str">
            <v>Other Matter Executive</v>
          </cell>
          <cell r="C3068" t="str">
            <v>Dynysiuk, Lukasz</v>
          </cell>
        </row>
        <row r="3069">
          <cell r="A3069" t="str">
            <v>Core</v>
          </cell>
          <cell r="B3069" t="str">
            <v>Other Matter Executive</v>
          </cell>
          <cell r="C3069" t="str">
            <v>Enkin, Carly</v>
          </cell>
        </row>
        <row r="3070">
          <cell r="A3070" t="str">
            <v>Core</v>
          </cell>
          <cell r="B3070" t="str">
            <v>Other Matter Executive</v>
          </cell>
          <cell r="C3070" t="str">
            <v>Enoch, John</v>
          </cell>
        </row>
        <row r="3071">
          <cell r="A3071" t="str">
            <v>Core</v>
          </cell>
          <cell r="B3071" t="str">
            <v>Other Matter Executive</v>
          </cell>
          <cell r="C3071" t="str">
            <v>Evans, Tim</v>
          </cell>
        </row>
        <row r="3072">
          <cell r="A3072" t="str">
            <v>Core</v>
          </cell>
          <cell r="B3072" t="str">
            <v>Other Matter Executive</v>
          </cell>
          <cell r="C3072" t="str">
            <v>Faderski, Michal</v>
          </cell>
        </row>
        <row r="3073">
          <cell r="A3073" t="str">
            <v>Core</v>
          </cell>
          <cell r="B3073" t="str">
            <v>Other Matter Executive</v>
          </cell>
          <cell r="C3073" t="str">
            <v>Fairbairn, Scott</v>
          </cell>
        </row>
        <row r="3074">
          <cell r="A3074" t="str">
            <v>Core</v>
          </cell>
          <cell r="B3074" t="str">
            <v>Other Matter Executive</v>
          </cell>
          <cell r="C3074" t="str">
            <v>Fairbrother, Kate</v>
          </cell>
        </row>
        <row r="3075">
          <cell r="A3075" t="str">
            <v>Core</v>
          </cell>
          <cell r="B3075" t="str">
            <v>Other Matter Executive</v>
          </cell>
          <cell r="C3075" t="str">
            <v>Fakoya, Feyi</v>
          </cell>
        </row>
        <row r="3076">
          <cell r="A3076" t="str">
            <v>Core</v>
          </cell>
          <cell r="B3076" t="str">
            <v>Other Matter Executive</v>
          </cell>
          <cell r="C3076" t="str">
            <v>Fara, Ivana</v>
          </cell>
        </row>
        <row r="3077">
          <cell r="A3077" t="str">
            <v>Core</v>
          </cell>
          <cell r="B3077" t="str">
            <v>Other Matter Executive</v>
          </cell>
          <cell r="C3077" t="str">
            <v>Feher, Tamas</v>
          </cell>
        </row>
        <row r="3078">
          <cell r="A3078" t="str">
            <v>Core</v>
          </cell>
          <cell r="B3078" t="str">
            <v>Other Matter Executive</v>
          </cell>
          <cell r="C3078" t="str">
            <v>Felger, Sarah</v>
          </cell>
        </row>
        <row r="3079">
          <cell r="A3079" t="str">
            <v>Core</v>
          </cell>
          <cell r="B3079" t="str">
            <v>Other Matter Executive</v>
          </cell>
          <cell r="C3079" t="str">
            <v>Filova, Zvezdelina</v>
          </cell>
        </row>
        <row r="3080">
          <cell r="A3080" t="str">
            <v>Core</v>
          </cell>
          <cell r="B3080" t="str">
            <v>Other Matter Executive</v>
          </cell>
          <cell r="C3080" t="str">
            <v>Fletcher, Hannah</v>
          </cell>
        </row>
        <row r="3081">
          <cell r="A3081" t="str">
            <v>Core</v>
          </cell>
          <cell r="B3081" t="str">
            <v>Other Matter Executive</v>
          </cell>
          <cell r="C3081" t="str">
            <v>Flynn, Cathal</v>
          </cell>
        </row>
        <row r="3082">
          <cell r="A3082" t="str">
            <v>Core</v>
          </cell>
          <cell r="B3082" t="str">
            <v>Other Matter Executive</v>
          </cell>
          <cell r="C3082" t="str">
            <v>Flynn, Stephanie</v>
          </cell>
        </row>
        <row r="3083">
          <cell r="A3083" t="str">
            <v>Core</v>
          </cell>
          <cell r="B3083" t="str">
            <v>Other Matter Executive</v>
          </cell>
          <cell r="C3083" t="str">
            <v>Foster, Nicholas</v>
          </cell>
        </row>
        <row r="3084">
          <cell r="A3084" t="str">
            <v>Core</v>
          </cell>
          <cell r="B3084" t="str">
            <v>Other Matter Executive</v>
          </cell>
          <cell r="C3084" t="str">
            <v>Fowler, Liz</v>
          </cell>
        </row>
        <row r="3085">
          <cell r="A3085" t="str">
            <v>Core</v>
          </cell>
          <cell r="B3085" t="str">
            <v>Other Matter Executive</v>
          </cell>
          <cell r="C3085" t="str">
            <v>Fox, Lisa</v>
          </cell>
        </row>
        <row r="3086">
          <cell r="A3086" t="str">
            <v>Core</v>
          </cell>
          <cell r="B3086" t="str">
            <v>Other Matter Executive</v>
          </cell>
          <cell r="C3086" t="str">
            <v>Frampton, Keeley</v>
          </cell>
        </row>
        <row r="3087">
          <cell r="A3087" t="str">
            <v>Core</v>
          </cell>
          <cell r="B3087" t="str">
            <v>Other Matter Executive</v>
          </cell>
          <cell r="C3087" t="str">
            <v>Frazer, Elizabeth</v>
          </cell>
        </row>
        <row r="3088">
          <cell r="A3088" t="str">
            <v>Core</v>
          </cell>
          <cell r="B3088" t="str">
            <v>Other Matter Executive</v>
          </cell>
          <cell r="C3088" t="str">
            <v>Freeman, Andrew</v>
          </cell>
        </row>
        <row r="3089">
          <cell r="A3089" t="str">
            <v>Core</v>
          </cell>
          <cell r="B3089" t="str">
            <v>Other Matter Executive</v>
          </cell>
          <cell r="C3089" t="str">
            <v>Freeman, Kate</v>
          </cell>
        </row>
        <row r="3090">
          <cell r="A3090" t="str">
            <v>Core</v>
          </cell>
          <cell r="B3090" t="str">
            <v>Other Matter Executive</v>
          </cell>
          <cell r="C3090" t="str">
            <v>Froud, James</v>
          </cell>
        </row>
        <row r="3091">
          <cell r="A3091" t="str">
            <v>Core</v>
          </cell>
          <cell r="B3091" t="str">
            <v>Other Matter Executive</v>
          </cell>
          <cell r="C3091" t="str">
            <v>Furjes, Zoltan</v>
          </cell>
        </row>
        <row r="3092">
          <cell r="A3092" t="str">
            <v>Core</v>
          </cell>
          <cell r="B3092" t="str">
            <v>Other Matter Executive</v>
          </cell>
          <cell r="C3092" t="str">
            <v>Galvin, Sean</v>
          </cell>
        </row>
        <row r="3093">
          <cell r="A3093" t="str">
            <v>Core</v>
          </cell>
          <cell r="B3093" t="str">
            <v>Other Matter Executive</v>
          </cell>
          <cell r="C3093" t="str">
            <v>Gandhi, Kushal</v>
          </cell>
        </row>
        <row r="3094">
          <cell r="A3094" t="str">
            <v>Core</v>
          </cell>
          <cell r="B3094" t="str">
            <v>Other Matter Executive</v>
          </cell>
          <cell r="C3094" t="str">
            <v>Garnett, Paula</v>
          </cell>
        </row>
        <row r="3095">
          <cell r="A3095" t="str">
            <v>Core</v>
          </cell>
          <cell r="B3095" t="str">
            <v>Other Matter Executive</v>
          </cell>
          <cell r="C3095" t="str">
            <v>Gavat, Argentina</v>
          </cell>
        </row>
        <row r="3096">
          <cell r="A3096" t="str">
            <v>Core</v>
          </cell>
          <cell r="B3096" t="str">
            <v>Other Matter Executive</v>
          </cell>
          <cell r="C3096" t="str">
            <v>Gebal, Izabela</v>
          </cell>
        </row>
        <row r="3097">
          <cell r="A3097" t="str">
            <v>Core</v>
          </cell>
          <cell r="B3097" t="str">
            <v>Other Matter Executive</v>
          </cell>
          <cell r="C3097" t="str">
            <v>Geddes, John</v>
          </cell>
        </row>
        <row r="3098">
          <cell r="A3098" t="str">
            <v>Core</v>
          </cell>
          <cell r="B3098" t="str">
            <v>Other Matter Executive</v>
          </cell>
          <cell r="C3098" t="str">
            <v>Gelencser, Gabor</v>
          </cell>
        </row>
        <row r="3099">
          <cell r="A3099" t="str">
            <v>Core</v>
          </cell>
          <cell r="B3099" t="str">
            <v>Other Matter Executive</v>
          </cell>
          <cell r="C3099" t="str">
            <v>Gemmell, Mary</v>
          </cell>
        </row>
        <row r="3100">
          <cell r="A3100" t="str">
            <v>Core</v>
          </cell>
          <cell r="B3100" t="str">
            <v>Other Matter Executive</v>
          </cell>
          <cell r="C3100" t="str">
            <v>Genciova, Alexandra</v>
          </cell>
        </row>
        <row r="3101">
          <cell r="A3101" t="str">
            <v>Core</v>
          </cell>
          <cell r="B3101" t="str">
            <v>Other Matter Executive</v>
          </cell>
          <cell r="C3101" t="str">
            <v>Georgescu, Ruxandra</v>
          </cell>
        </row>
        <row r="3102">
          <cell r="A3102" t="str">
            <v>Core</v>
          </cell>
          <cell r="B3102" t="str">
            <v>Other Matter Executive</v>
          </cell>
          <cell r="C3102" t="str">
            <v>Georgiev, Assen</v>
          </cell>
        </row>
        <row r="3103">
          <cell r="A3103" t="str">
            <v>Core</v>
          </cell>
          <cell r="B3103" t="str">
            <v>Other Matter Executive</v>
          </cell>
          <cell r="C3103" t="str">
            <v>Georgieva, Zornitsa</v>
          </cell>
        </row>
        <row r="3104">
          <cell r="A3104" t="str">
            <v>Core</v>
          </cell>
          <cell r="B3104" t="str">
            <v>Other Matter Executive</v>
          </cell>
          <cell r="C3104" t="str">
            <v>Gerrard, Frances</v>
          </cell>
        </row>
        <row r="3105">
          <cell r="A3105" t="str">
            <v>Core</v>
          </cell>
          <cell r="B3105" t="str">
            <v>Other Matter Executive</v>
          </cell>
          <cell r="C3105" t="str">
            <v>Gibson, Rachel</v>
          </cell>
        </row>
        <row r="3106">
          <cell r="A3106" t="str">
            <v>Core</v>
          </cell>
          <cell r="B3106" t="str">
            <v>Other Matter Executive</v>
          </cell>
          <cell r="C3106" t="str">
            <v>Gilbert, Melanie</v>
          </cell>
        </row>
        <row r="3107">
          <cell r="A3107" t="str">
            <v>Core</v>
          </cell>
          <cell r="B3107" t="str">
            <v>Other Matter Executive</v>
          </cell>
          <cell r="C3107" t="str">
            <v>Gildau, Catalina</v>
          </cell>
        </row>
        <row r="3108">
          <cell r="A3108" t="str">
            <v>Core</v>
          </cell>
          <cell r="B3108" t="str">
            <v>Other Matter Executive</v>
          </cell>
          <cell r="C3108" t="str">
            <v>Giurgea, Florentin</v>
          </cell>
        </row>
        <row r="3109">
          <cell r="A3109" t="str">
            <v>Core</v>
          </cell>
          <cell r="B3109" t="str">
            <v>Other Matter Executive</v>
          </cell>
          <cell r="C3109" t="str">
            <v>Gliddon, James</v>
          </cell>
        </row>
        <row r="3110">
          <cell r="A3110" t="str">
            <v>Core</v>
          </cell>
          <cell r="B3110" t="str">
            <v>Other Matter Executive</v>
          </cell>
          <cell r="C3110" t="str">
            <v>Glinister, Ruth</v>
          </cell>
        </row>
        <row r="3111">
          <cell r="A3111" t="str">
            <v>Core</v>
          </cell>
          <cell r="B3111" t="str">
            <v>Other Matter Executive</v>
          </cell>
          <cell r="C3111" t="str">
            <v>Glover, Olivia</v>
          </cell>
        </row>
        <row r="3112">
          <cell r="A3112" t="str">
            <v>Core</v>
          </cell>
          <cell r="B3112" t="str">
            <v>Other Matter Executive</v>
          </cell>
          <cell r="C3112" t="str">
            <v>Gogova, Milena</v>
          </cell>
        </row>
        <row r="3113">
          <cell r="A3113" t="str">
            <v>Core</v>
          </cell>
          <cell r="B3113" t="str">
            <v>Other Matter Executive</v>
          </cell>
          <cell r="C3113" t="str">
            <v>Gorski, Jedrzej</v>
          </cell>
        </row>
        <row r="3114">
          <cell r="A3114" t="str">
            <v>Core</v>
          </cell>
          <cell r="B3114" t="str">
            <v>Other Matter Executive</v>
          </cell>
          <cell r="C3114" t="str">
            <v>Gorzelnik, Jakub</v>
          </cell>
        </row>
        <row r="3115">
          <cell r="A3115" t="str">
            <v>Core</v>
          </cell>
          <cell r="B3115" t="str">
            <v>Other Matter Executive</v>
          </cell>
          <cell r="C3115" t="str">
            <v>Graham, Julia</v>
          </cell>
        </row>
        <row r="3116">
          <cell r="A3116" t="str">
            <v>Core</v>
          </cell>
          <cell r="B3116" t="str">
            <v>Other Matter Executive</v>
          </cell>
          <cell r="C3116" t="str">
            <v>Grech, Joanna</v>
          </cell>
        </row>
        <row r="3117">
          <cell r="A3117" t="str">
            <v>Core</v>
          </cell>
          <cell r="B3117" t="str">
            <v>Other Matter Executive</v>
          </cell>
          <cell r="C3117" t="str">
            <v>Green, Alexandra</v>
          </cell>
        </row>
        <row r="3118">
          <cell r="A3118" t="str">
            <v>Core</v>
          </cell>
          <cell r="B3118" t="str">
            <v>Other Matter Executive</v>
          </cell>
          <cell r="C3118" t="str">
            <v>Greening, Ruth</v>
          </cell>
        </row>
        <row r="3119">
          <cell r="A3119" t="str">
            <v>Core</v>
          </cell>
          <cell r="B3119" t="str">
            <v>Other Matter Executive</v>
          </cell>
          <cell r="C3119" t="str">
            <v>Greenleaves, Anna</v>
          </cell>
        </row>
        <row r="3120">
          <cell r="A3120" t="str">
            <v>Core</v>
          </cell>
          <cell r="B3120" t="str">
            <v>Other Matter Executive</v>
          </cell>
          <cell r="C3120" t="str">
            <v>Grieve, Pamela</v>
          </cell>
        </row>
        <row r="3121">
          <cell r="A3121" t="str">
            <v>Core</v>
          </cell>
          <cell r="B3121" t="str">
            <v>Other Matter Executive</v>
          </cell>
          <cell r="C3121" t="str">
            <v>Grieves, John</v>
          </cell>
        </row>
        <row r="3122">
          <cell r="A3122" t="str">
            <v>Core</v>
          </cell>
          <cell r="B3122" t="str">
            <v>Other Matter Executive</v>
          </cell>
          <cell r="C3122" t="str">
            <v>Grudzinski, Andrew</v>
          </cell>
        </row>
        <row r="3123">
          <cell r="A3123" t="str">
            <v>Core</v>
          </cell>
          <cell r="B3123" t="str">
            <v>Other Matter Executive</v>
          </cell>
          <cell r="C3123" t="str">
            <v>Gryshko, Sergiy</v>
          </cell>
        </row>
        <row r="3124">
          <cell r="A3124" t="str">
            <v>Core</v>
          </cell>
          <cell r="B3124" t="str">
            <v>Other Matter Executive</v>
          </cell>
          <cell r="C3124" t="str">
            <v>Grzesiak, Filip</v>
          </cell>
        </row>
        <row r="3125">
          <cell r="A3125" t="str">
            <v>Core</v>
          </cell>
          <cell r="B3125" t="str">
            <v>Other Matter Executive</v>
          </cell>
          <cell r="C3125" t="str">
            <v>Gudko, Oleksandr</v>
          </cell>
        </row>
        <row r="3126">
          <cell r="A3126" t="str">
            <v>Core</v>
          </cell>
          <cell r="B3126" t="str">
            <v>Other Matter Executive</v>
          </cell>
          <cell r="C3126" t="str">
            <v>Gupta, Abira</v>
          </cell>
        </row>
        <row r="3127">
          <cell r="A3127" t="str">
            <v>Core</v>
          </cell>
          <cell r="B3127" t="str">
            <v>Other Matter Executive</v>
          </cell>
          <cell r="C3127" t="str">
            <v>Guy, Tom</v>
          </cell>
        </row>
        <row r="3128">
          <cell r="A3128" t="str">
            <v>Core</v>
          </cell>
          <cell r="B3128" t="str">
            <v>Other Matter Executive</v>
          </cell>
          <cell r="C3128" t="str">
            <v>Hailichova, Helena</v>
          </cell>
        </row>
        <row r="3129">
          <cell r="A3129" t="str">
            <v>Core</v>
          </cell>
          <cell r="B3129" t="str">
            <v>Other Matter Executive</v>
          </cell>
          <cell r="C3129" t="str">
            <v>Hall, Caroline</v>
          </cell>
        </row>
        <row r="3130">
          <cell r="A3130" t="str">
            <v>Core</v>
          </cell>
          <cell r="B3130" t="str">
            <v>Other Matter Executive</v>
          </cell>
          <cell r="C3130" t="str">
            <v>Hawkins, Natasha</v>
          </cell>
        </row>
        <row r="3131">
          <cell r="A3131" t="str">
            <v>Core</v>
          </cell>
          <cell r="B3131" t="str">
            <v>Other Matter Executive</v>
          </cell>
          <cell r="C3131" t="str">
            <v>Hayes, Simon</v>
          </cell>
        </row>
        <row r="3132">
          <cell r="A3132" t="str">
            <v>Core</v>
          </cell>
          <cell r="B3132" t="str">
            <v>Other Matter Executive</v>
          </cell>
          <cell r="C3132" t="str">
            <v>Hearnden, Josie</v>
          </cell>
        </row>
        <row r="3133">
          <cell r="A3133" t="str">
            <v>Core</v>
          </cell>
          <cell r="B3133" t="str">
            <v>Other Matter Executive</v>
          </cell>
          <cell r="C3133" t="str">
            <v>Heath, Danielle</v>
          </cell>
        </row>
        <row r="3134">
          <cell r="A3134" t="str">
            <v>Core</v>
          </cell>
          <cell r="B3134" t="str">
            <v>Other Matter Executive</v>
          </cell>
          <cell r="C3134" t="str">
            <v>Hejduk, Lukas</v>
          </cell>
        </row>
        <row r="3135">
          <cell r="A3135" t="str">
            <v>Core</v>
          </cell>
          <cell r="B3135" t="str">
            <v>Other Matter Executive</v>
          </cell>
          <cell r="C3135" t="str">
            <v>Helmer, Stuart</v>
          </cell>
        </row>
        <row r="3136">
          <cell r="A3136" t="str">
            <v>Core</v>
          </cell>
          <cell r="B3136" t="str">
            <v>Other Matter Executive</v>
          </cell>
          <cell r="C3136" t="str">
            <v>Herd, Thomas</v>
          </cell>
        </row>
        <row r="3137">
          <cell r="A3137" t="str">
            <v>Core</v>
          </cell>
          <cell r="B3137" t="str">
            <v>Other Matter Executive</v>
          </cell>
          <cell r="C3137" t="str">
            <v>Heritage, Sarah</v>
          </cell>
        </row>
        <row r="3138">
          <cell r="A3138" t="str">
            <v>Core</v>
          </cell>
          <cell r="B3138" t="str">
            <v>Other Matter Executive</v>
          </cell>
          <cell r="C3138" t="str">
            <v>Higgs, Rowley</v>
          </cell>
        </row>
        <row r="3139">
          <cell r="A3139" t="str">
            <v>Core</v>
          </cell>
          <cell r="B3139" t="str">
            <v>Other Matter Executive</v>
          </cell>
          <cell r="C3139" t="str">
            <v>Hitchen, Emma</v>
          </cell>
        </row>
        <row r="3140">
          <cell r="A3140" t="str">
            <v>Core</v>
          </cell>
          <cell r="B3140" t="str">
            <v>Other Matter Executive</v>
          </cell>
          <cell r="C3140" t="str">
            <v>Hodgkins, Stephen</v>
          </cell>
        </row>
        <row r="3141">
          <cell r="A3141" t="str">
            <v>Core</v>
          </cell>
          <cell r="B3141" t="str">
            <v>Other Matter Executive</v>
          </cell>
          <cell r="C3141" t="str">
            <v>Hoffman, Daniel</v>
          </cell>
        </row>
        <row r="3142">
          <cell r="A3142" t="str">
            <v>Core</v>
          </cell>
          <cell r="B3142" t="str">
            <v>Other Matter Executive</v>
          </cell>
          <cell r="C3142" t="str">
            <v>Hohnen, Stuart</v>
          </cell>
        </row>
        <row r="3143">
          <cell r="A3143" t="str">
            <v>Core</v>
          </cell>
          <cell r="B3143" t="str">
            <v>Other Matter Executive</v>
          </cell>
          <cell r="C3143" t="str">
            <v>Homoki, Peter</v>
          </cell>
        </row>
        <row r="3144">
          <cell r="A3144" t="str">
            <v>Core</v>
          </cell>
          <cell r="B3144" t="str">
            <v>Other Matter Executive</v>
          </cell>
          <cell r="C3144" t="str">
            <v>Hook, Joanna</v>
          </cell>
        </row>
        <row r="3145">
          <cell r="A3145" t="str">
            <v>Core</v>
          </cell>
          <cell r="B3145" t="str">
            <v>Other Matter Executive</v>
          </cell>
          <cell r="C3145" t="str">
            <v>Hopkinson, Matthew</v>
          </cell>
        </row>
        <row r="3146">
          <cell r="A3146" t="str">
            <v>Core</v>
          </cell>
          <cell r="B3146" t="str">
            <v>Other Matter Executive</v>
          </cell>
          <cell r="C3146" t="str">
            <v>Horn, Ewan</v>
          </cell>
        </row>
        <row r="3147">
          <cell r="A3147" t="str">
            <v>Core</v>
          </cell>
          <cell r="B3147" t="str">
            <v>Other Matter Executive</v>
          </cell>
          <cell r="C3147" t="str">
            <v>Horton, Ben</v>
          </cell>
        </row>
        <row r="3148">
          <cell r="A3148" t="str">
            <v>Core</v>
          </cell>
          <cell r="B3148" t="str">
            <v>Other Matter Executive</v>
          </cell>
          <cell r="C3148" t="str">
            <v>Houghton, Andrew</v>
          </cell>
        </row>
        <row r="3149">
          <cell r="A3149" t="str">
            <v>Core</v>
          </cell>
          <cell r="B3149" t="str">
            <v>Other Matter Executive</v>
          </cell>
          <cell r="C3149" t="str">
            <v>Houston, Katie</v>
          </cell>
        </row>
        <row r="3150">
          <cell r="A3150" t="str">
            <v>Core</v>
          </cell>
          <cell r="B3150" t="str">
            <v>Other Matter Executive</v>
          </cell>
          <cell r="C3150" t="str">
            <v>Howley, Simon</v>
          </cell>
        </row>
        <row r="3151">
          <cell r="A3151" t="str">
            <v>Core</v>
          </cell>
          <cell r="B3151" t="str">
            <v>Other Matter Executive</v>
          </cell>
          <cell r="C3151" t="str">
            <v>Hoyland, Laura</v>
          </cell>
        </row>
        <row r="3152">
          <cell r="A3152" t="str">
            <v>Core</v>
          </cell>
          <cell r="B3152" t="str">
            <v>Other Matter Executive</v>
          </cell>
          <cell r="C3152" t="str">
            <v>Hristov, Pavel</v>
          </cell>
        </row>
        <row r="3153">
          <cell r="A3153" t="str">
            <v>Core</v>
          </cell>
          <cell r="B3153" t="str">
            <v>Other Matter Executive</v>
          </cell>
          <cell r="C3153" t="str">
            <v>Huang, Thomas</v>
          </cell>
        </row>
        <row r="3154">
          <cell r="A3154" t="str">
            <v>Core</v>
          </cell>
          <cell r="B3154" t="str">
            <v>Other Matter Executive</v>
          </cell>
          <cell r="C3154" t="str">
            <v>Hughes, Thomas</v>
          </cell>
        </row>
        <row r="3155">
          <cell r="A3155" t="str">
            <v>Core</v>
          </cell>
          <cell r="B3155" t="str">
            <v>Other Matter Executive</v>
          </cell>
          <cell r="C3155" t="str">
            <v>Hugkulstone, John</v>
          </cell>
        </row>
        <row r="3156">
          <cell r="A3156" t="str">
            <v>Core</v>
          </cell>
          <cell r="B3156" t="str">
            <v>Other Matter Executive</v>
          </cell>
          <cell r="C3156" t="str">
            <v>Hurley, Nathalie</v>
          </cell>
        </row>
        <row r="3157">
          <cell r="A3157" t="str">
            <v>Core</v>
          </cell>
          <cell r="B3157" t="str">
            <v>Other Matter Executive</v>
          </cell>
          <cell r="C3157" t="str">
            <v>Hussain, Tair</v>
          </cell>
        </row>
        <row r="3158">
          <cell r="A3158" t="str">
            <v>Core</v>
          </cell>
          <cell r="B3158" t="str">
            <v>Other Matter Executive</v>
          </cell>
          <cell r="C3158" t="str">
            <v>Hyde, Sarah</v>
          </cell>
        </row>
        <row r="3159">
          <cell r="A3159" t="str">
            <v>Core</v>
          </cell>
          <cell r="B3159" t="str">
            <v>Other Matter Executive</v>
          </cell>
          <cell r="C3159" t="str">
            <v>Ionescu, Raluca</v>
          </cell>
        </row>
        <row r="3160">
          <cell r="A3160" t="str">
            <v>Core</v>
          </cell>
          <cell r="B3160" t="str">
            <v>Other Matter Executive</v>
          </cell>
          <cell r="C3160" t="str">
            <v>Istvan, Orsolya</v>
          </cell>
        </row>
        <row r="3161">
          <cell r="A3161" t="str">
            <v>Core</v>
          </cell>
          <cell r="B3161" t="str">
            <v>Other Matter Executive</v>
          </cell>
          <cell r="C3161" t="str">
            <v>Ivanova, Elitsa</v>
          </cell>
        </row>
        <row r="3162">
          <cell r="A3162" t="str">
            <v>Core</v>
          </cell>
          <cell r="B3162" t="str">
            <v>Other Matter Executive</v>
          </cell>
          <cell r="C3162" t="str">
            <v>Jackson, Andrew</v>
          </cell>
        </row>
        <row r="3163">
          <cell r="A3163" t="str">
            <v>Core</v>
          </cell>
          <cell r="B3163" t="str">
            <v>Other Matter Executive</v>
          </cell>
          <cell r="C3163" t="str">
            <v>Jackson, Helen</v>
          </cell>
        </row>
        <row r="3164">
          <cell r="A3164" t="str">
            <v>Core</v>
          </cell>
          <cell r="B3164" t="str">
            <v>Other Matter Executive</v>
          </cell>
          <cell r="C3164" t="str">
            <v>Jackson, Tamsin</v>
          </cell>
        </row>
        <row r="3165">
          <cell r="A3165" t="str">
            <v>Core</v>
          </cell>
          <cell r="B3165" t="str">
            <v>Other Matter Executive</v>
          </cell>
          <cell r="C3165" t="str">
            <v>James, Andrew</v>
          </cell>
        </row>
        <row r="3166">
          <cell r="A3166" t="str">
            <v>Core</v>
          </cell>
          <cell r="B3166" t="str">
            <v>Other Matter Executive</v>
          </cell>
          <cell r="C3166" t="str">
            <v>James, Kairi</v>
          </cell>
        </row>
        <row r="3167">
          <cell r="A3167" t="str">
            <v>Core</v>
          </cell>
          <cell r="B3167" t="str">
            <v>Other Matter Executive</v>
          </cell>
          <cell r="C3167" t="str">
            <v>Jamieson, Laura</v>
          </cell>
        </row>
        <row r="3168">
          <cell r="A3168" t="str">
            <v>Core</v>
          </cell>
          <cell r="B3168" t="str">
            <v>Other Matter Executive</v>
          </cell>
          <cell r="C3168" t="str">
            <v>Janicek, Lukas</v>
          </cell>
        </row>
        <row r="3169">
          <cell r="A3169" t="str">
            <v>Core</v>
          </cell>
          <cell r="B3169" t="str">
            <v>Other Matter Executive</v>
          </cell>
          <cell r="C3169" t="str">
            <v>Jekkel, Nora</v>
          </cell>
        </row>
        <row r="3170">
          <cell r="A3170" t="str">
            <v>Core</v>
          </cell>
          <cell r="B3170" t="str">
            <v>Other Matter Executive</v>
          </cell>
          <cell r="C3170" t="str">
            <v>Jelea, Claudia</v>
          </cell>
        </row>
        <row r="3171">
          <cell r="A3171" t="str">
            <v>Core</v>
          </cell>
          <cell r="B3171" t="str">
            <v>Other Matter Executive</v>
          </cell>
          <cell r="C3171" t="str">
            <v>Jelen, Anna</v>
          </cell>
        </row>
        <row r="3172">
          <cell r="A3172" t="str">
            <v>Core</v>
          </cell>
          <cell r="B3172" t="str">
            <v>Other Matter Executive</v>
          </cell>
          <cell r="C3172" t="str">
            <v>Jenkins, Mark</v>
          </cell>
        </row>
        <row r="3173">
          <cell r="A3173" t="str">
            <v>Core</v>
          </cell>
          <cell r="B3173" t="str">
            <v>Other Matter Executive</v>
          </cell>
          <cell r="C3173" t="str">
            <v>Jerry, Diane</v>
          </cell>
        </row>
        <row r="3174">
          <cell r="A3174" t="str">
            <v>Core</v>
          </cell>
          <cell r="B3174" t="str">
            <v>Other Matter Executive</v>
          </cell>
          <cell r="C3174" t="str">
            <v>Jesson, Colin</v>
          </cell>
        </row>
        <row r="3175">
          <cell r="A3175" t="str">
            <v>Core</v>
          </cell>
          <cell r="B3175" t="str">
            <v>Other Matter Executive</v>
          </cell>
          <cell r="C3175" t="str">
            <v>Jodkowski, Adam</v>
          </cell>
        </row>
        <row r="3176">
          <cell r="A3176" t="str">
            <v>Core</v>
          </cell>
          <cell r="B3176" t="str">
            <v>Other Matter Executive</v>
          </cell>
          <cell r="C3176" t="str">
            <v>Johnston, Matthew</v>
          </cell>
        </row>
        <row r="3177">
          <cell r="A3177" t="str">
            <v>Core</v>
          </cell>
          <cell r="B3177" t="str">
            <v>Other Matter Executive</v>
          </cell>
          <cell r="C3177" t="str">
            <v>Jones, Karen</v>
          </cell>
        </row>
        <row r="3178">
          <cell r="A3178" t="str">
            <v>Core</v>
          </cell>
          <cell r="B3178" t="str">
            <v>Other Matter Executive</v>
          </cell>
          <cell r="C3178" t="str">
            <v>Jones, Kate</v>
          </cell>
        </row>
        <row r="3179">
          <cell r="A3179" t="str">
            <v>Core</v>
          </cell>
          <cell r="B3179" t="str">
            <v>Other Matter Executive</v>
          </cell>
          <cell r="C3179" t="str">
            <v>Jozepczuk, Katarzyna</v>
          </cell>
        </row>
        <row r="3180">
          <cell r="A3180" t="str">
            <v>Core</v>
          </cell>
          <cell r="B3180" t="str">
            <v>Other Matter Executive</v>
          </cell>
          <cell r="C3180" t="str">
            <v>Jugpal, Narinder</v>
          </cell>
        </row>
        <row r="3181">
          <cell r="A3181" t="str">
            <v>Core</v>
          </cell>
          <cell r="B3181" t="str">
            <v>Other Matter Executive</v>
          </cell>
          <cell r="C3181" t="str">
            <v>Jurga, Zuzanna</v>
          </cell>
        </row>
        <row r="3182">
          <cell r="A3182" t="str">
            <v>Core</v>
          </cell>
          <cell r="B3182" t="str">
            <v>Other Matter Executive</v>
          </cell>
          <cell r="C3182" t="str">
            <v>Kabacs, Szilvia</v>
          </cell>
        </row>
        <row r="3183">
          <cell r="A3183" t="str">
            <v>Core</v>
          </cell>
          <cell r="B3183" t="str">
            <v>Other Matter Executive</v>
          </cell>
          <cell r="C3183" t="str">
            <v>Kalinowski, Maciej</v>
          </cell>
        </row>
        <row r="3184">
          <cell r="A3184" t="str">
            <v>Core</v>
          </cell>
          <cell r="B3184" t="str">
            <v>Other Matter Executive</v>
          </cell>
          <cell r="C3184" t="str">
            <v>Kalman, Eszter</v>
          </cell>
        </row>
        <row r="3185">
          <cell r="A3185" t="str">
            <v>Core</v>
          </cell>
          <cell r="B3185" t="str">
            <v>Other Matter Executive</v>
          </cell>
          <cell r="C3185" t="str">
            <v>Kasatkina, Anya</v>
          </cell>
        </row>
        <row r="3186">
          <cell r="A3186" t="str">
            <v>Core</v>
          </cell>
          <cell r="B3186" t="str">
            <v>Other Matter Executive</v>
          </cell>
          <cell r="C3186" t="str">
            <v>Kedziora, Adam</v>
          </cell>
        </row>
        <row r="3187">
          <cell r="A3187" t="str">
            <v>Core</v>
          </cell>
          <cell r="B3187" t="str">
            <v>Other Matter Executive</v>
          </cell>
          <cell r="C3187" t="str">
            <v>Kelk, Julia</v>
          </cell>
        </row>
        <row r="3188">
          <cell r="A3188" t="str">
            <v>Core</v>
          </cell>
          <cell r="B3188" t="str">
            <v>Other Matter Executive</v>
          </cell>
          <cell r="C3188" t="str">
            <v>Kelly, Liz</v>
          </cell>
        </row>
        <row r="3189">
          <cell r="A3189" t="str">
            <v>Core</v>
          </cell>
          <cell r="B3189" t="str">
            <v>Other Matter Executive</v>
          </cell>
          <cell r="C3189" t="str">
            <v>Kempa, Adam</v>
          </cell>
        </row>
        <row r="3190">
          <cell r="A3190" t="str">
            <v>Core</v>
          </cell>
          <cell r="B3190" t="str">
            <v>Other Matter Executive</v>
          </cell>
          <cell r="C3190" t="str">
            <v>Kennedy, Philip</v>
          </cell>
        </row>
        <row r="3191">
          <cell r="A3191" t="str">
            <v>Core</v>
          </cell>
          <cell r="B3191" t="str">
            <v>Other Matter Executive</v>
          </cell>
          <cell r="C3191" t="str">
            <v>Kent, Claire</v>
          </cell>
        </row>
        <row r="3192">
          <cell r="A3192" t="str">
            <v>Core</v>
          </cell>
          <cell r="B3192" t="str">
            <v>Other Matter Executive</v>
          </cell>
          <cell r="C3192" t="str">
            <v>Kerr, Liam</v>
          </cell>
        </row>
        <row r="3193">
          <cell r="A3193" t="str">
            <v>Core</v>
          </cell>
          <cell r="B3193" t="str">
            <v>Other Matter Executive</v>
          </cell>
          <cell r="C3193" t="str">
            <v>Kertesz, Bence</v>
          </cell>
        </row>
        <row r="3194">
          <cell r="A3194" t="str">
            <v>Core</v>
          </cell>
          <cell r="B3194" t="str">
            <v>Other Matter Executive</v>
          </cell>
          <cell r="C3194" t="str">
            <v>Keska, Katarzyna</v>
          </cell>
        </row>
        <row r="3195">
          <cell r="A3195" t="str">
            <v>Core</v>
          </cell>
          <cell r="B3195" t="str">
            <v>Other Matter Executive</v>
          </cell>
          <cell r="C3195" t="str">
            <v>Keville, Heidi</v>
          </cell>
        </row>
        <row r="3196">
          <cell r="A3196" t="str">
            <v>Core</v>
          </cell>
          <cell r="B3196" t="str">
            <v>Other Matter Executive</v>
          </cell>
          <cell r="C3196" t="str">
            <v>Keys, Valentina</v>
          </cell>
        </row>
        <row r="3197">
          <cell r="A3197" t="str">
            <v>Core</v>
          </cell>
          <cell r="B3197" t="str">
            <v>Other Matter Executive</v>
          </cell>
          <cell r="C3197" t="str">
            <v>Khalid, Shehzad</v>
          </cell>
        </row>
        <row r="3198">
          <cell r="A3198" t="str">
            <v>Core</v>
          </cell>
          <cell r="B3198" t="str">
            <v>Other Matter Executive</v>
          </cell>
          <cell r="C3198" t="str">
            <v>Kidd, Richard</v>
          </cell>
        </row>
        <row r="3199">
          <cell r="A3199" t="str">
            <v>Core</v>
          </cell>
          <cell r="B3199" t="str">
            <v>Other Matter Executive</v>
          </cell>
          <cell r="C3199" t="str">
            <v>Kilgore, Carol</v>
          </cell>
        </row>
        <row r="3200">
          <cell r="A3200" t="str">
            <v>Core</v>
          </cell>
          <cell r="B3200" t="str">
            <v>Other Matter Executive</v>
          </cell>
          <cell r="C3200" t="str">
            <v>Killiard, Shelley</v>
          </cell>
        </row>
        <row r="3201">
          <cell r="A3201" t="str">
            <v>Core</v>
          </cell>
          <cell r="B3201" t="str">
            <v>Other Matter Executive</v>
          </cell>
          <cell r="C3201" t="str">
            <v>Kilner, Stephen</v>
          </cell>
        </row>
        <row r="3202">
          <cell r="A3202" t="str">
            <v>Core</v>
          </cell>
          <cell r="B3202" t="str">
            <v>Other Matter Executive</v>
          </cell>
          <cell r="C3202" t="str">
            <v>Kilshaw, Lucy</v>
          </cell>
        </row>
        <row r="3203">
          <cell r="A3203" t="str">
            <v>Core</v>
          </cell>
          <cell r="B3203" t="str">
            <v>Other Matter Executive</v>
          </cell>
          <cell r="C3203" t="str">
            <v>Kilshaw, Stephen</v>
          </cell>
        </row>
        <row r="3204">
          <cell r="A3204" t="str">
            <v>Core</v>
          </cell>
          <cell r="B3204" t="str">
            <v>Other Matter Executive</v>
          </cell>
          <cell r="C3204" t="str">
            <v>King, Charlotte</v>
          </cell>
        </row>
        <row r="3205">
          <cell r="A3205" t="str">
            <v>Core</v>
          </cell>
          <cell r="B3205" t="str">
            <v>Other Matter Executive</v>
          </cell>
          <cell r="C3205" t="str">
            <v>King, Sarah</v>
          </cell>
        </row>
        <row r="3206">
          <cell r="A3206" t="str">
            <v>Core</v>
          </cell>
          <cell r="B3206" t="str">
            <v>Other Matter Executive</v>
          </cell>
          <cell r="C3206" t="str">
            <v>Kirin, Mills</v>
          </cell>
        </row>
        <row r="3207">
          <cell r="A3207" t="str">
            <v>Core</v>
          </cell>
          <cell r="B3207" t="str">
            <v>Other Matter Executive</v>
          </cell>
          <cell r="C3207" t="str">
            <v>Kiryushin, Slava</v>
          </cell>
        </row>
        <row r="3208">
          <cell r="A3208" t="str">
            <v>Core</v>
          </cell>
          <cell r="B3208" t="str">
            <v>Other Matter Executive</v>
          </cell>
          <cell r="C3208" t="str">
            <v>Kislerova, Lucie</v>
          </cell>
        </row>
        <row r="3209">
          <cell r="A3209" t="str">
            <v>Core</v>
          </cell>
          <cell r="B3209" t="str">
            <v>Other Matter Executive</v>
          </cell>
          <cell r="C3209" t="str">
            <v>Klaczynska, Katarzyna</v>
          </cell>
        </row>
        <row r="3210">
          <cell r="A3210" t="str">
            <v>Core</v>
          </cell>
          <cell r="B3210" t="str">
            <v>Other Matter Executive</v>
          </cell>
          <cell r="C3210" t="str">
            <v>Kleniewska, Anna</v>
          </cell>
        </row>
        <row r="3211">
          <cell r="A3211" t="str">
            <v>Core</v>
          </cell>
          <cell r="B3211" t="str">
            <v>Other Matter Executive</v>
          </cell>
          <cell r="C3211" t="str">
            <v>Kloc, Katarzyna</v>
          </cell>
        </row>
        <row r="3212">
          <cell r="A3212" t="str">
            <v>Core</v>
          </cell>
          <cell r="B3212" t="str">
            <v>Other Matter Executive</v>
          </cell>
          <cell r="C3212" t="str">
            <v>Klupacs, Andras</v>
          </cell>
        </row>
        <row r="3213">
          <cell r="A3213" t="str">
            <v>Core</v>
          </cell>
          <cell r="B3213" t="str">
            <v>Other Matter Executive</v>
          </cell>
          <cell r="C3213" t="str">
            <v>Kluziak, Rafal</v>
          </cell>
        </row>
        <row r="3214">
          <cell r="A3214" t="str">
            <v>Core</v>
          </cell>
          <cell r="B3214" t="str">
            <v>Other Matter Executive</v>
          </cell>
          <cell r="C3214" t="str">
            <v>Knight, Mary</v>
          </cell>
        </row>
        <row r="3215">
          <cell r="A3215" t="str">
            <v>Core</v>
          </cell>
          <cell r="B3215" t="str">
            <v>Other Matter Executive</v>
          </cell>
          <cell r="C3215" t="str">
            <v>Kokeny, Balazs</v>
          </cell>
        </row>
        <row r="3216">
          <cell r="A3216" t="str">
            <v>Core</v>
          </cell>
          <cell r="B3216" t="str">
            <v>Other Matter Executive</v>
          </cell>
          <cell r="C3216" t="str">
            <v>Kolvakh, Volodymyr</v>
          </cell>
        </row>
        <row r="3217">
          <cell r="A3217" t="str">
            <v>Core</v>
          </cell>
          <cell r="B3217" t="str">
            <v>Other Matter Executive</v>
          </cell>
          <cell r="C3217" t="str">
            <v>Komorowska, Ida</v>
          </cell>
        </row>
        <row r="3218">
          <cell r="A3218" t="str">
            <v>Core</v>
          </cell>
          <cell r="B3218" t="str">
            <v>Other Matter Executive</v>
          </cell>
          <cell r="C3218" t="str">
            <v>Kondorosi, Nora</v>
          </cell>
        </row>
        <row r="3219">
          <cell r="A3219" t="str">
            <v>Core</v>
          </cell>
          <cell r="B3219" t="str">
            <v>Other Matter Executive</v>
          </cell>
          <cell r="C3219" t="str">
            <v>Kopczynski, Maciej</v>
          </cell>
        </row>
        <row r="3220">
          <cell r="A3220" t="str">
            <v>Core</v>
          </cell>
          <cell r="B3220" t="str">
            <v>Other Matter Executive</v>
          </cell>
          <cell r="C3220" t="str">
            <v>Kothari, Swita</v>
          </cell>
        </row>
        <row r="3221">
          <cell r="A3221" t="str">
            <v>Core</v>
          </cell>
          <cell r="B3221" t="str">
            <v>Other Matter Executive</v>
          </cell>
          <cell r="C3221" t="str">
            <v>Kotlaba, Radim</v>
          </cell>
        </row>
        <row r="3222">
          <cell r="A3222" t="str">
            <v>Core</v>
          </cell>
          <cell r="B3222" t="str">
            <v>Other Matter Executive</v>
          </cell>
          <cell r="C3222" t="str">
            <v>Kovacs, Csaba</v>
          </cell>
        </row>
        <row r="3223">
          <cell r="A3223" t="str">
            <v>Core</v>
          </cell>
          <cell r="B3223" t="str">
            <v>Other Matter Executive</v>
          </cell>
          <cell r="C3223" t="str">
            <v>Kovar, Miroslav</v>
          </cell>
        </row>
        <row r="3224">
          <cell r="A3224" t="str">
            <v>Core</v>
          </cell>
          <cell r="B3224" t="str">
            <v>Other Matter Executive</v>
          </cell>
          <cell r="C3224" t="str">
            <v>Kowalik, Mark</v>
          </cell>
        </row>
        <row r="3225">
          <cell r="A3225" t="str">
            <v>Core</v>
          </cell>
          <cell r="B3225" t="str">
            <v>Other Matter Executive</v>
          </cell>
          <cell r="C3225" t="str">
            <v>Kozlova, Anna</v>
          </cell>
        </row>
        <row r="3226">
          <cell r="A3226" t="str">
            <v>Core</v>
          </cell>
          <cell r="B3226" t="str">
            <v>Other Matter Executive</v>
          </cell>
          <cell r="C3226" t="str">
            <v>Kozlowski, Zbigniew</v>
          </cell>
        </row>
        <row r="3227">
          <cell r="A3227" t="str">
            <v>Core</v>
          </cell>
          <cell r="B3227" t="str">
            <v>Other Matter Executive</v>
          </cell>
          <cell r="C3227" t="str">
            <v>Kucharczyk, Katarzyna</v>
          </cell>
        </row>
        <row r="3228">
          <cell r="A3228" t="str">
            <v>Core</v>
          </cell>
          <cell r="B3228" t="str">
            <v>Other Matter Executive</v>
          </cell>
          <cell r="C3228" t="str">
            <v>Kucharski, Przemyslaw</v>
          </cell>
        </row>
        <row r="3229">
          <cell r="A3229" t="str">
            <v>Core</v>
          </cell>
          <cell r="B3229" t="str">
            <v>Other Matter Executive</v>
          </cell>
          <cell r="C3229" t="str">
            <v>Kurecova, Vladena</v>
          </cell>
        </row>
        <row r="3230">
          <cell r="A3230" t="str">
            <v>Core</v>
          </cell>
          <cell r="B3230" t="str">
            <v>Other Matter Executive</v>
          </cell>
          <cell r="C3230" t="str">
            <v>Kuria, Nick</v>
          </cell>
        </row>
        <row r="3231">
          <cell r="A3231" t="str">
            <v>Core</v>
          </cell>
          <cell r="B3231" t="str">
            <v>Other Matter Executive</v>
          </cell>
          <cell r="C3231" t="str">
            <v>Kushniruk, Natalia</v>
          </cell>
        </row>
        <row r="3232">
          <cell r="A3232" t="str">
            <v>Core</v>
          </cell>
          <cell r="B3232" t="str">
            <v>Other Matter Executive</v>
          </cell>
          <cell r="C3232" t="str">
            <v>Kuzma, Agnieszka</v>
          </cell>
        </row>
        <row r="3233">
          <cell r="A3233" t="str">
            <v>Core</v>
          </cell>
          <cell r="B3233" t="str">
            <v>Other Matter Executive</v>
          </cell>
          <cell r="C3233" t="str">
            <v>Lahm, Lesley</v>
          </cell>
        </row>
        <row r="3234">
          <cell r="A3234" t="str">
            <v>Core</v>
          </cell>
          <cell r="B3234" t="str">
            <v>Other Matter Executive</v>
          </cell>
          <cell r="C3234" t="str">
            <v>Lampitt, Peter</v>
          </cell>
        </row>
        <row r="3235">
          <cell r="A3235" t="str">
            <v>Core</v>
          </cell>
          <cell r="B3235" t="str">
            <v>Other Matter Executive</v>
          </cell>
          <cell r="C3235" t="str">
            <v>Larkin, Debbie</v>
          </cell>
        </row>
        <row r="3236">
          <cell r="A3236" t="str">
            <v>Core</v>
          </cell>
          <cell r="B3236" t="str">
            <v>Other Matter Executive</v>
          </cell>
          <cell r="C3236" t="str">
            <v>Lasocka - Wysoczanska, Paulina</v>
          </cell>
        </row>
        <row r="3237">
          <cell r="A3237" t="str">
            <v>Core</v>
          </cell>
          <cell r="B3237" t="str">
            <v>Other Matter Executive</v>
          </cell>
          <cell r="C3237" t="str">
            <v>Lehwark, Agnieszka</v>
          </cell>
        </row>
        <row r="3238">
          <cell r="A3238" t="str">
            <v>Core</v>
          </cell>
          <cell r="B3238" t="str">
            <v>Other Matter Executive</v>
          </cell>
          <cell r="C3238" t="str">
            <v>Lerner, Jakub</v>
          </cell>
        </row>
        <row r="3239">
          <cell r="A3239" t="str">
            <v>Core</v>
          </cell>
          <cell r="B3239" t="str">
            <v>Other Matter Executive</v>
          </cell>
          <cell r="C3239" t="str">
            <v>Leslie, Paula</v>
          </cell>
        </row>
        <row r="3240">
          <cell r="A3240" t="str">
            <v>Core</v>
          </cell>
          <cell r="B3240" t="str">
            <v>Other Matter Executive</v>
          </cell>
          <cell r="C3240" t="str">
            <v>Lewoszewski, Marcin</v>
          </cell>
        </row>
        <row r="3241">
          <cell r="A3241" t="str">
            <v>Core</v>
          </cell>
          <cell r="B3241" t="str">
            <v>Other Matter Executive</v>
          </cell>
          <cell r="C3241" t="str">
            <v>Lewy, Matt</v>
          </cell>
        </row>
        <row r="3242">
          <cell r="A3242" t="str">
            <v>Core</v>
          </cell>
          <cell r="B3242" t="str">
            <v>Other Matter Executive</v>
          </cell>
          <cell r="C3242" t="str">
            <v>Linford, Jennifer</v>
          </cell>
        </row>
        <row r="3243">
          <cell r="A3243" t="str">
            <v>Core</v>
          </cell>
          <cell r="B3243" t="str">
            <v>Other Matter Executive</v>
          </cell>
          <cell r="C3243" t="str">
            <v>Liput, Jacek</v>
          </cell>
        </row>
        <row r="3244">
          <cell r="A3244" t="str">
            <v>Core</v>
          </cell>
          <cell r="B3244" t="str">
            <v>Other Matter Executive</v>
          </cell>
          <cell r="C3244" t="str">
            <v>Lis, Iga</v>
          </cell>
        </row>
        <row r="3245">
          <cell r="A3245" t="str">
            <v>Core</v>
          </cell>
          <cell r="B3245" t="str">
            <v>Other Matter Executive</v>
          </cell>
          <cell r="C3245" t="str">
            <v>Lisawa, Michal</v>
          </cell>
        </row>
        <row r="3246">
          <cell r="A3246" t="str">
            <v>Core</v>
          </cell>
          <cell r="B3246" t="str">
            <v>Other Matter Executive</v>
          </cell>
          <cell r="C3246" t="str">
            <v>Liszek, Agnieszka</v>
          </cell>
        </row>
        <row r="3247">
          <cell r="A3247" t="str">
            <v>Core</v>
          </cell>
          <cell r="B3247" t="str">
            <v>Other Matter Executive</v>
          </cell>
          <cell r="C3247" t="str">
            <v>Little, Rebecca</v>
          </cell>
        </row>
        <row r="3248">
          <cell r="A3248" t="str">
            <v>Core</v>
          </cell>
          <cell r="B3248" t="str">
            <v>Other Matter Executive</v>
          </cell>
          <cell r="C3248" t="str">
            <v>Lou, Helen</v>
          </cell>
        </row>
        <row r="3249">
          <cell r="A3249" t="str">
            <v>Core</v>
          </cell>
          <cell r="B3249" t="str">
            <v>Other Matter Executive</v>
          </cell>
          <cell r="C3249" t="str">
            <v>Lowe, Gokce</v>
          </cell>
        </row>
        <row r="3250">
          <cell r="A3250" t="str">
            <v>Core</v>
          </cell>
          <cell r="B3250" t="str">
            <v>Other Matter Executive</v>
          </cell>
          <cell r="C3250" t="str">
            <v>Lowery, William</v>
          </cell>
        </row>
        <row r="3251">
          <cell r="A3251" t="str">
            <v>Core</v>
          </cell>
          <cell r="B3251" t="str">
            <v>Other Matter Executive</v>
          </cell>
          <cell r="C3251" t="str">
            <v>Lucy, Laura</v>
          </cell>
        </row>
        <row r="3252">
          <cell r="A3252" t="str">
            <v>Core</v>
          </cell>
          <cell r="B3252" t="str">
            <v>Other Matter Executive</v>
          </cell>
          <cell r="C3252" t="str">
            <v>Lynch, Sinead</v>
          </cell>
        </row>
        <row r="3253">
          <cell r="A3253" t="str">
            <v>Core</v>
          </cell>
          <cell r="B3253" t="str">
            <v>Other Matter Executive</v>
          </cell>
          <cell r="C3253" t="str">
            <v>Lyons, Suzie</v>
          </cell>
        </row>
        <row r="3254">
          <cell r="A3254" t="str">
            <v>Core</v>
          </cell>
          <cell r="B3254" t="str">
            <v>Other Matter Executive</v>
          </cell>
          <cell r="C3254" t="str">
            <v>MacDonald, Kirsty</v>
          </cell>
        </row>
        <row r="3255">
          <cell r="A3255" t="str">
            <v>Core</v>
          </cell>
          <cell r="B3255" t="str">
            <v>Other Matter Executive</v>
          </cell>
          <cell r="C3255" t="str">
            <v>Mackenzie, Stephanie</v>
          </cell>
        </row>
        <row r="3256">
          <cell r="A3256" t="str">
            <v>Core</v>
          </cell>
          <cell r="B3256" t="str">
            <v>Other Matter Executive</v>
          </cell>
          <cell r="C3256" t="str">
            <v>Majumder - Russell, Dalia</v>
          </cell>
        </row>
        <row r="3257">
          <cell r="A3257" t="str">
            <v>Core</v>
          </cell>
          <cell r="B3257" t="str">
            <v>Other Matter Executive</v>
          </cell>
          <cell r="C3257" t="str">
            <v>Mallalieu, Tom</v>
          </cell>
        </row>
        <row r="3258">
          <cell r="A3258" t="str">
            <v>Core</v>
          </cell>
          <cell r="B3258" t="str">
            <v>Other Matter Executive</v>
          </cell>
          <cell r="C3258" t="str">
            <v>Manea, Rodica</v>
          </cell>
        </row>
        <row r="3259">
          <cell r="A3259" t="str">
            <v>Core</v>
          </cell>
          <cell r="B3259" t="str">
            <v>Other Matter Executive</v>
          </cell>
          <cell r="C3259" t="str">
            <v>Manolova, Iveta</v>
          </cell>
        </row>
        <row r="3260">
          <cell r="A3260" t="str">
            <v>Core</v>
          </cell>
          <cell r="B3260" t="str">
            <v>Other Matter Executive</v>
          </cell>
          <cell r="C3260" t="str">
            <v>Marcinkowski, Jakub</v>
          </cell>
        </row>
        <row r="3261">
          <cell r="A3261" t="str">
            <v>Core</v>
          </cell>
          <cell r="B3261" t="str">
            <v>Other Matter Executive</v>
          </cell>
          <cell r="C3261" t="str">
            <v>Marin, Simona</v>
          </cell>
        </row>
        <row r="3262">
          <cell r="A3262" t="str">
            <v>Core</v>
          </cell>
          <cell r="B3262" t="str">
            <v>Other Matter Executive</v>
          </cell>
          <cell r="C3262" t="str">
            <v>Markham, John</v>
          </cell>
        </row>
        <row r="3263">
          <cell r="A3263" t="str">
            <v>Core</v>
          </cell>
          <cell r="B3263" t="str">
            <v>Other Matter Executive</v>
          </cell>
          <cell r="C3263" t="str">
            <v>Marron, James</v>
          </cell>
        </row>
        <row r="3264">
          <cell r="A3264" t="str">
            <v>Core</v>
          </cell>
          <cell r="B3264" t="str">
            <v>Other Matter Executive</v>
          </cell>
          <cell r="C3264" t="str">
            <v>Marston, Mike</v>
          </cell>
        </row>
        <row r="3265">
          <cell r="A3265" t="str">
            <v>Core</v>
          </cell>
          <cell r="B3265" t="str">
            <v>Other Matter Executive</v>
          </cell>
          <cell r="C3265" t="str">
            <v>Mason, Shuna</v>
          </cell>
        </row>
        <row r="3266">
          <cell r="A3266" t="str">
            <v>Core</v>
          </cell>
          <cell r="B3266" t="str">
            <v>Other Matter Executive</v>
          </cell>
          <cell r="C3266" t="str">
            <v>Matuszewska, Karolina</v>
          </cell>
        </row>
        <row r="3267">
          <cell r="A3267" t="str">
            <v>Core</v>
          </cell>
          <cell r="B3267" t="str">
            <v>Other Matter Executive</v>
          </cell>
          <cell r="C3267" t="str">
            <v>McGladrigan, Rebecca</v>
          </cell>
        </row>
        <row r="3268">
          <cell r="A3268" t="str">
            <v>Core</v>
          </cell>
          <cell r="B3268" t="str">
            <v>Other Matter Executive</v>
          </cell>
          <cell r="C3268" t="str">
            <v>McIntosh, David</v>
          </cell>
        </row>
        <row r="3269">
          <cell r="A3269" t="str">
            <v>Core</v>
          </cell>
          <cell r="B3269" t="str">
            <v>Other Matter Executive</v>
          </cell>
          <cell r="C3269" t="str">
            <v>McKenna, Maria</v>
          </cell>
        </row>
        <row r="3270">
          <cell r="A3270" t="str">
            <v>Core</v>
          </cell>
          <cell r="B3270" t="str">
            <v>Other Matter Executive</v>
          </cell>
          <cell r="C3270" t="str">
            <v>McKinnon, Hamish</v>
          </cell>
        </row>
        <row r="3271">
          <cell r="A3271" t="str">
            <v>Core</v>
          </cell>
          <cell r="B3271" t="str">
            <v>Other Matter Executive</v>
          </cell>
          <cell r="C3271" t="str">
            <v>McMillan, Rebecca</v>
          </cell>
        </row>
        <row r="3272">
          <cell r="A3272" t="str">
            <v>Core</v>
          </cell>
          <cell r="B3272" t="str">
            <v>Other Matter Executive</v>
          </cell>
          <cell r="C3272" t="str">
            <v>Meany, Fiona</v>
          </cell>
        </row>
        <row r="3273">
          <cell r="A3273" t="str">
            <v>Core</v>
          </cell>
          <cell r="B3273" t="str">
            <v>Other Matter Executive</v>
          </cell>
          <cell r="C3273" t="str">
            <v>Mehandzhiyska, Adelina</v>
          </cell>
        </row>
        <row r="3274">
          <cell r="A3274" t="str">
            <v>Core</v>
          </cell>
          <cell r="B3274" t="str">
            <v>Other Matter Executive</v>
          </cell>
          <cell r="C3274" t="str">
            <v>Meredith, Julie</v>
          </cell>
        </row>
        <row r="3275">
          <cell r="A3275" t="str">
            <v>Core</v>
          </cell>
          <cell r="B3275" t="str">
            <v>Other Matter Executive</v>
          </cell>
          <cell r="C3275" t="str">
            <v>Mich, Felicia</v>
          </cell>
        </row>
        <row r="3276">
          <cell r="A3276" t="str">
            <v>Core</v>
          </cell>
          <cell r="B3276" t="str">
            <v>Other Matter Executive</v>
          </cell>
          <cell r="C3276" t="str">
            <v>Michalski, Bartosz</v>
          </cell>
        </row>
        <row r="3277">
          <cell r="A3277" t="str">
            <v>Core</v>
          </cell>
          <cell r="B3277" t="str">
            <v>Other Matter Executive</v>
          </cell>
          <cell r="C3277" t="str">
            <v>Mihailescu, Loredana</v>
          </cell>
        </row>
        <row r="3278">
          <cell r="A3278" t="str">
            <v>Core</v>
          </cell>
          <cell r="B3278" t="str">
            <v>Other Matter Executive</v>
          </cell>
          <cell r="C3278" t="str">
            <v>Mihailescu, Sergiu</v>
          </cell>
        </row>
        <row r="3279">
          <cell r="A3279" t="str">
            <v>Core</v>
          </cell>
          <cell r="B3279" t="str">
            <v>Other Matter Executive</v>
          </cell>
          <cell r="C3279" t="str">
            <v>Mills, Christopher</v>
          </cell>
        </row>
        <row r="3280">
          <cell r="A3280" t="str">
            <v>Core</v>
          </cell>
          <cell r="B3280" t="str">
            <v>Other Matter Executive</v>
          </cell>
          <cell r="C3280" t="str">
            <v>Mitchelhill, Steve</v>
          </cell>
        </row>
        <row r="3281">
          <cell r="A3281" t="str">
            <v>Core</v>
          </cell>
          <cell r="B3281" t="str">
            <v>Other Matter Executive</v>
          </cell>
          <cell r="C3281" t="str">
            <v>Mittak, Peter</v>
          </cell>
        </row>
        <row r="3282">
          <cell r="A3282" t="str">
            <v>Core</v>
          </cell>
          <cell r="B3282" t="str">
            <v>Other Matter Executive</v>
          </cell>
          <cell r="C3282" t="str">
            <v>Monks, Jonathan</v>
          </cell>
        </row>
        <row r="3283">
          <cell r="A3283" t="str">
            <v>Core</v>
          </cell>
          <cell r="B3283" t="str">
            <v>Other Matter Executive</v>
          </cell>
          <cell r="C3283" t="str">
            <v>Montgomerie, Sarah</v>
          </cell>
        </row>
        <row r="3284">
          <cell r="A3284" t="str">
            <v>Core</v>
          </cell>
          <cell r="B3284" t="str">
            <v>Other Matter Executive</v>
          </cell>
          <cell r="C3284" t="str">
            <v>Moore, Nicholas</v>
          </cell>
        </row>
        <row r="3285">
          <cell r="A3285" t="str">
            <v>Core</v>
          </cell>
          <cell r="B3285" t="str">
            <v>Other Matter Executive</v>
          </cell>
          <cell r="C3285" t="str">
            <v>Morgan, Rosalind</v>
          </cell>
        </row>
        <row r="3286">
          <cell r="A3286" t="str">
            <v>Core</v>
          </cell>
          <cell r="B3286" t="str">
            <v>Other Matter Executive</v>
          </cell>
          <cell r="C3286" t="str">
            <v>Morris, Adeline</v>
          </cell>
        </row>
        <row r="3287">
          <cell r="A3287" t="str">
            <v>Core</v>
          </cell>
          <cell r="B3287" t="str">
            <v>Other Matter Executive</v>
          </cell>
          <cell r="C3287" t="str">
            <v>Mudd, Marianne</v>
          </cell>
        </row>
        <row r="3288">
          <cell r="A3288" t="str">
            <v>Core</v>
          </cell>
          <cell r="B3288" t="str">
            <v>Other Matter Executive</v>
          </cell>
          <cell r="C3288" t="str">
            <v>Murphy, Bridget</v>
          </cell>
        </row>
        <row r="3289">
          <cell r="A3289" t="str">
            <v>Core</v>
          </cell>
          <cell r="B3289" t="str">
            <v>Other Matter Executive</v>
          </cell>
          <cell r="C3289" t="str">
            <v>Murphy, Kate</v>
          </cell>
        </row>
        <row r="3290">
          <cell r="A3290" t="str">
            <v>Core</v>
          </cell>
          <cell r="B3290" t="str">
            <v>Other Matter Executive</v>
          </cell>
          <cell r="C3290" t="str">
            <v>Musat, Anela</v>
          </cell>
        </row>
        <row r="3291">
          <cell r="A3291" t="str">
            <v>Core</v>
          </cell>
          <cell r="B3291" t="str">
            <v>Other Matter Executive</v>
          </cell>
          <cell r="C3291" t="str">
            <v>Nagra, Sati</v>
          </cell>
        </row>
        <row r="3292">
          <cell r="A3292" t="str">
            <v>Core</v>
          </cell>
          <cell r="B3292" t="str">
            <v>Other Matter Executive</v>
          </cell>
          <cell r="C3292" t="str">
            <v>Nakonechna, Natalia</v>
          </cell>
        </row>
        <row r="3293">
          <cell r="A3293" t="str">
            <v>Core</v>
          </cell>
          <cell r="B3293" t="str">
            <v>Other Matter Executive</v>
          </cell>
          <cell r="C3293" t="str">
            <v>Naylor, Alice</v>
          </cell>
        </row>
        <row r="3294">
          <cell r="A3294" t="str">
            <v>Core</v>
          </cell>
          <cell r="B3294" t="str">
            <v>Other Matter Executive</v>
          </cell>
          <cell r="C3294" t="str">
            <v>Nayyar, Vishal</v>
          </cell>
        </row>
        <row r="3295">
          <cell r="A3295" t="str">
            <v>Core</v>
          </cell>
          <cell r="B3295" t="str">
            <v>Other Matter Executive</v>
          </cell>
          <cell r="C3295" t="str">
            <v>Needleman, Jules</v>
          </cell>
        </row>
        <row r="3296">
          <cell r="A3296" t="str">
            <v>Core</v>
          </cell>
          <cell r="B3296" t="str">
            <v>Other Matter Executive</v>
          </cell>
          <cell r="C3296" t="str">
            <v>Neilson, Christopher</v>
          </cell>
        </row>
        <row r="3297">
          <cell r="A3297" t="str">
            <v>Core</v>
          </cell>
          <cell r="B3297" t="str">
            <v>Other Matter Executive</v>
          </cell>
          <cell r="C3297" t="str">
            <v>Nelson, Henrietta</v>
          </cell>
        </row>
        <row r="3298">
          <cell r="A3298" t="str">
            <v>Core</v>
          </cell>
          <cell r="B3298" t="str">
            <v>Other Matter Executive</v>
          </cell>
          <cell r="C3298" t="str">
            <v>Nistor, Anna - Maria</v>
          </cell>
        </row>
        <row r="3299">
          <cell r="A3299" t="str">
            <v>Core</v>
          </cell>
          <cell r="B3299" t="str">
            <v>Other Matter Executive</v>
          </cell>
          <cell r="C3299" t="str">
            <v>Nowicki, Piotr</v>
          </cell>
        </row>
        <row r="3300">
          <cell r="A3300" t="str">
            <v>Core</v>
          </cell>
          <cell r="B3300" t="str">
            <v>Other Matter Executive</v>
          </cell>
          <cell r="C3300" t="str">
            <v>Nyunt, Nisha</v>
          </cell>
        </row>
        <row r="3301">
          <cell r="A3301" t="str">
            <v>Core</v>
          </cell>
          <cell r="B3301" t="str">
            <v>Other Matter Executive</v>
          </cell>
          <cell r="C3301" t="str">
            <v>O'Brien, Eve</v>
          </cell>
        </row>
        <row r="3302">
          <cell r="A3302" t="str">
            <v>Core</v>
          </cell>
          <cell r="B3302" t="str">
            <v>Other Matter Executive</v>
          </cell>
          <cell r="C3302" t="str">
            <v>O'Connell, Elizabeth</v>
          </cell>
        </row>
        <row r="3303">
          <cell r="A3303" t="str">
            <v>Core</v>
          </cell>
          <cell r="B3303" t="str">
            <v>Other Matter Executive</v>
          </cell>
          <cell r="C3303" t="str">
            <v>O'Connell, Sarah</v>
          </cell>
        </row>
        <row r="3304">
          <cell r="A3304" t="str">
            <v>Core</v>
          </cell>
          <cell r="B3304" t="str">
            <v>Other Matter Executive</v>
          </cell>
          <cell r="C3304" t="str">
            <v>O'Connor, John</v>
          </cell>
        </row>
        <row r="3305">
          <cell r="A3305" t="str">
            <v>Core</v>
          </cell>
          <cell r="B3305" t="str">
            <v>Other Matter Executive</v>
          </cell>
          <cell r="C3305" t="str">
            <v>O'Connor, William</v>
          </cell>
        </row>
        <row r="3306">
          <cell r="A3306" t="str">
            <v>Core</v>
          </cell>
          <cell r="B3306" t="str">
            <v>Other Matter Executive</v>
          </cell>
          <cell r="C3306" t="str">
            <v>Obara, Aleksandra</v>
          </cell>
        </row>
        <row r="3307">
          <cell r="A3307" t="str">
            <v>Core</v>
          </cell>
          <cell r="B3307" t="str">
            <v>Other Matter Executive</v>
          </cell>
          <cell r="C3307" t="str">
            <v>Oglaza, Janusz</v>
          </cell>
        </row>
        <row r="3308">
          <cell r="A3308" t="str">
            <v>Core</v>
          </cell>
          <cell r="B3308" t="str">
            <v>Other Matter Executive</v>
          </cell>
          <cell r="C3308" t="str">
            <v>Okanyi, Zsolt</v>
          </cell>
        </row>
        <row r="3309">
          <cell r="A3309" t="str">
            <v>Core</v>
          </cell>
          <cell r="B3309" t="str">
            <v>Other Matter Executive</v>
          </cell>
          <cell r="C3309" t="str">
            <v>Olejnik, Maciej</v>
          </cell>
        </row>
        <row r="3310">
          <cell r="A3310" t="str">
            <v>Core</v>
          </cell>
          <cell r="B3310" t="str">
            <v>Other Matter Executive</v>
          </cell>
          <cell r="C3310" t="str">
            <v>Oliver, Mark</v>
          </cell>
        </row>
        <row r="3311">
          <cell r="A3311" t="str">
            <v>Core</v>
          </cell>
          <cell r="B3311" t="str">
            <v>Other Matter Executive</v>
          </cell>
          <cell r="C3311" t="str">
            <v>Oliver, Sarah</v>
          </cell>
        </row>
        <row r="3312">
          <cell r="A3312" t="str">
            <v>Core</v>
          </cell>
          <cell r="B3312" t="str">
            <v>Other Matter Executive</v>
          </cell>
          <cell r="C3312" t="str">
            <v>Olszewska, Marta</v>
          </cell>
        </row>
        <row r="3313">
          <cell r="A3313" t="str">
            <v>Core</v>
          </cell>
          <cell r="B3313" t="str">
            <v>Other Matter Executive</v>
          </cell>
          <cell r="C3313" t="str">
            <v>Olszowka, Jaroslaw</v>
          </cell>
        </row>
        <row r="3314">
          <cell r="A3314" t="str">
            <v>Core</v>
          </cell>
          <cell r="B3314" t="str">
            <v>Other Matter Executive</v>
          </cell>
          <cell r="C3314" t="str">
            <v>Orlans, Odette</v>
          </cell>
        </row>
        <row r="3315">
          <cell r="A3315" t="str">
            <v>Core</v>
          </cell>
          <cell r="B3315" t="str">
            <v>Other Matter Executive</v>
          </cell>
          <cell r="C3315" t="str">
            <v>Ormsby, Rachel</v>
          </cell>
        </row>
        <row r="3316">
          <cell r="A3316" t="str">
            <v>Core</v>
          </cell>
          <cell r="B3316" t="str">
            <v>Other Matter Executive</v>
          </cell>
          <cell r="C3316" t="str">
            <v>Ostapenko, Ruslan</v>
          </cell>
        </row>
        <row r="3317">
          <cell r="A3317" t="str">
            <v>Core</v>
          </cell>
          <cell r="B3317" t="str">
            <v>Other Matter Executive</v>
          </cell>
          <cell r="C3317" t="str">
            <v>Oszczak, Marcin</v>
          </cell>
        </row>
        <row r="3318">
          <cell r="A3318" t="str">
            <v>Core</v>
          </cell>
          <cell r="B3318" t="str">
            <v>Other Matter Executive</v>
          </cell>
          <cell r="C3318" t="str">
            <v>Ouzounov, Nikolay</v>
          </cell>
        </row>
        <row r="3319">
          <cell r="A3319" t="str">
            <v>Core</v>
          </cell>
          <cell r="B3319" t="str">
            <v>Other Matter Executive</v>
          </cell>
          <cell r="C3319" t="str">
            <v>Overton, Christopher</v>
          </cell>
        </row>
        <row r="3320">
          <cell r="A3320" t="str">
            <v>Core</v>
          </cell>
          <cell r="B3320" t="str">
            <v>Other Matter Executive</v>
          </cell>
          <cell r="C3320" t="str">
            <v>Owens, Joanna</v>
          </cell>
        </row>
        <row r="3321">
          <cell r="A3321" t="str">
            <v>Core</v>
          </cell>
          <cell r="B3321" t="str">
            <v>Other Matter Executive</v>
          </cell>
          <cell r="C3321" t="str">
            <v>Pacht, Roni</v>
          </cell>
        </row>
        <row r="3322">
          <cell r="A3322" t="str">
            <v>Core</v>
          </cell>
          <cell r="B3322" t="str">
            <v>Other Matter Executive</v>
          </cell>
          <cell r="C3322" t="str">
            <v>Parvu, Valentina</v>
          </cell>
        </row>
        <row r="3323">
          <cell r="A3323" t="str">
            <v>Core</v>
          </cell>
          <cell r="B3323" t="str">
            <v>Other Matter Executive</v>
          </cell>
          <cell r="C3323" t="str">
            <v>Pasinska, Patrycja</v>
          </cell>
        </row>
        <row r="3324">
          <cell r="A3324" t="str">
            <v>Core</v>
          </cell>
          <cell r="B3324" t="str">
            <v>Other Matter Executive</v>
          </cell>
          <cell r="C3324" t="str">
            <v>Patel, Jai</v>
          </cell>
        </row>
        <row r="3325">
          <cell r="A3325" t="str">
            <v>Core</v>
          </cell>
          <cell r="B3325" t="str">
            <v>Other Matter Executive</v>
          </cell>
          <cell r="C3325" t="str">
            <v>Patterson, Robert</v>
          </cell>
        </row>
        <row r="3326">
          <cell r="A3326" t="str">
            <v>Core</v>
          </cell>
          <cell r="B3326" t="str">
            <v>Other Matter Executive</v>
          </cell>
          <cell r="C3326" t="str">
            <v>Paul, Katherine</v>
          </cell>
        </row>
        <row r="3327">
          <cell r="A3327" t="str">
            <v>Core</v>
          </cell>
          <cell r="B3327" t="str">
            <v>Other Matter Executive</v>
          </cell>
          <cell r="C3327" t="str">
            <v>Payne, Allan</v>
          </cell>
        </row>
        <row r="3328">
          <cell r="A3328" t="str">
            <v>Core</v>
          </cell>
          <cell r="B3328" t="str">
            <v>Other Matter Executive</v>
          </cell>
          <cell r="C3328" t="str">
            <v>Payne, Emily</v>
          </cell>
        </row>
        <row r="3329">
          <cell r="A3329" t="str">
            <v>Core</v>
          </cell>
          <cell r="B3329" t="str">
            <v>Other Matter Executive</v>
          </cell>
          <cell r="C3329" t="str">
            <v>Pearson, Zoe</v>
          </cell>
        </row>
        <row r="3330">
          <cell r="A3330" t="str">
            <v>Core</v>
          </cell>
          <cell r="B3330" t="str">
            <v>Other Matter Executive</v>
          </cell>
          <cell r="C3330" t="str">
            <v>Pelzig, Jack</v>
          </cell>
        </row>
        <row r="3331">
          <cell r="A3331" t="str">
            <v>Core</v>
          </cell>
          <cell r="B3331" t="str">
            <v>Other Matter Executive</v>
          </cell>
          <cell r="C3331" t="str">
            <v>Perrin, Alana</v>
          </cell>
        </row>
        <row r="3332">
          <cell r="A3332" t="str">
            <v>Core</v>
          </cell>
          <cell r="B3332" t="str">
            <v>Other Matter Executive</v>
          </cell>
          <cell r="C3332" t="str">
            <v>Petersen, Amy</v>
          </cell>
        </row>
        <row r="3333">
          <cell r="A3333" t="str">
            <v>Core</v>
          </cell>
          <cell r="B3333" t="str">
            <v>Other Matter Executive</v>
          </cell>
          <cell r="C3333" t="str">
            <v>Peterson, Marcia</v>
          </cell>
        </row>
        <row r="3334">
          <cell r="A3334" t="str">
            <v>Core</v>
          </cell>
          <cell r="B3334" t="str">
            <v>Other Matter Executive</v>
          </cell>
          <cell r="C3334" t="str">
            <v>Petre, Roxana</v>
          </cell>
        </row>
        <row r="3335">
          <cell r="A3335" t="str">
            <v>Core</v>
          </cell>
          <cell r="B3335" t="str">
            <v>Other Matter Executive</v>
          </cell>
          <cell r="C3335" t="str">
            <v>Petroiu, Marius</v>
          </cell>
        </row>
        <row r="3336">
          <cell r="A3336" t="str">
            <v>Core</v>
          </cell>
          <cell r="B3336" t="str">
            <v>Other Matter Executive</v>
          </cell>
          <cell r="C3336" t="str">
            <v>Petrou, Panayiota</v>
          </cell>
        </row>
        <row r="3337">
          <cell r="A3337" t="str">
            <v>Core</v>
          </cell>
          <cell r="B3337" t="str">
            <v>Other Matter Executive</v>
          </cell>
          <cell r="C3337" t="str">
            <v>Petrov, Iliyan</v>
          </cell>
        </row>
        <row r="3338">
          <cell r="A3338" t="str">
            <v>Core</v>
          </cell>
          <cell r="B3338" t="str">
            <v>Other Matter Executive</v>
          </cell>
          <cell r="C3338" t="str">
            <v>Phillips, Cara</v>
          </cell>
        </row>
        <row r="3339">
          <cell r="A3339" t="str">
            <v>Core</v>
          </cell>
          <cell r="B3339" t="str">
            <v>Other Matter Executive</v>
          </cell>
          <cell r="C3339" t="str">
            <v>Piaskowski, Mikolaj</v>
          </cell>
        </row>
        <row r="3340">
          <cell r="A3340" t="str">
            <v>Core</v>
          </cell>
          <cell r="B3340" t="str">
            <v>Other Matter Executive</v>
          </cell>
          <cell r="C3340" t="str">
            <v>Pinto, Rachel</v>
          </cell>
        </row>
        <row r="3341">
          <cell r="A3341" t="str">
            <v>Core</v>
          </cell>
          <cell r="B3341" t="str">
            <v>Other Matter Executive</v>
          </cell>
          <cell r="C3341" t="str">
            <v>Pokrass, Borislava</v>
          </cell>
        </row>
        <row r="3342">
          <cell r="A3342" t="str">
            <v>Core</v>
          </cell>
          <cell r="B3342" t="str">
            <v>Other Matter Executive</v>
          </cell>
          <cell r="C3342" t="str">
            <v>Pooley, Isabel</v>
          </cell>
        </row>
        <row r="3343">
          <cell r="A3343" t="str">
            <v>Core</v>
          </cell>
          <cell r="B3343" t="str">
            <v>Other Matter Executive</v>
          </cell>
          <cell r="C3343" t="str">
            <v>Poronyi, Zoltan</v>
          </cell>
        </row>
        <row r="3344">
          <cell r="A3344" t="str">
            <v>Core</v>
          </cell>
          <cell r="B3344" t="str">
            <v>Other Matter Executive</v>
          </cell>
          <cell r="C3344" t="str">
            <v>Posniak, Andrzej</v>
          </cell>
        </row>
        <row r="3345">
          <cell r="A3345" t="str">
            <v>Core</v>
          </cell>
          <cell r="B3345" t="str">
            <v>Other Matter Executive</v>
          </cell>
          <cell r="C3345" t="str">
            <v>Price, Huw</v>
          </cell>
        </row>
        <row r="3346">
          <cell r="A3346" t="str">
            <v>Core</v>
          </cell>
          <cell r="B3346" t="str">
            <v>Other Matter Executive</v>
          </cell>
          <cell r="C3346" t="str">
            <v>Przybylski, Piotr</v>
          </cell>
        </row>
        <row r="3347">
          <cell r="A3347" t="str">
            <v>Core</v>
          </cell>
          <cell r="B3347" t="str">
            <v>Other Matter Executive</v>
          </cell>
          <cell r="C3347" t="str">
            <v>Przyhoda, Patrik</v>
          </cell>
        </row>
        <row r="3348">
          <cell r="A3348" t="str">
            <v>Core</v>
          </cell>
          <cell r="B3348" t="str">
            <v>Other Matter Executive</v>
          </cell>
          <cell r="C3348" t="str">
            <v>Przywara, Michal</v>
          </cell>
        </row>
        <row r="3349">
          <cell r="A3349" t="str">
            <v>Core</v>
          </cell>
          <cell r="B3349" t="str">
            <v>Other Matter Executive</v>
          </cell>
          <cell r="C3349" t="str">
            <v>Pyrkowski, Tomasz</v>
          </cell>
        </row>
        <row r="3350">
          <cell r="A3350" t="str">
            <v>Core</v>
          </cell>
          <cell r="B3350" t="str">
            <v>Other Matter Executive</v>
          </cell>
          <cell r="C3350" t="str">
            <v>Pywell, Lucy</v>
          </cell>
        </row>
        <row r="3351">
          <cell r="A3351" t="str">
            <v>Core</v>
          </cell>
          <cell r="B3351" t="str">
            <v>Other Matter Executive</v>
          </cell>
          <cell r="C3351" t="str">
            <v>Rachwol, Jakub</v>
          </cell>
        </row>
        <row r="3352">
          <cell r="A3352" t="str">
            <v>Core</v>
          </cell>
          <cell r="B3352" t="str">
            <v>Other Matter Executive</v>
          </cell>
          <cell r="C3352" t="str">
            <v>Radchenko, Vitaliy</v>
          </cell>
        </row>
        <row r="3353">
          <cell r="A3353" t="str">
            <v>Core</v>
          </cell>
          <cell r="B3353" t="str">
            <v>Other Matter Executive</v>
          </cell>
          <cell r="C3353" t="str">
            <v>Radcliffe, Michelle</v>
          </cell>
        </row>
        <row r="3354">
          <cell r="A3354" t="str">
            <v>Core</v>
          </cell>
          <cell r="B3354" t="str">
            <v>Other Matter Executive</v>
          </cell>
          <cell r="C3354" t="str">
            <v>Radcliffe, Simon</v>
          </cell>
        </row>
        <row r="3355">
          <cell r="A3355" t="str">
            <v>Core</v>
          </cell>
          <cell r="B3355" t="str">
            <v>Other Matter Executive</v>
          </cell>
          <cell r="C3355" t="str">
            <v>Radlova, Nevena</v>
          </cell>
        </row>
        <row r="3356">
          <cell r="A3356" t="str">
            <v>Core</v>
          </cell>
          <cell r="B3356" t="str">
            <v>Other Matter Executive</v>
          </cell>
          <cell r="C3356" t="str">
            <v>Raja, Bushra</v>
          </cell>
        </row>
        <row r="3357">
          <cell r="A3357" t="str">
            <v>Core</v>
          </cell>
          <cell r="B3357" t="str">
            <v>Other Matter Executive</v>
          </cell>
          <cell r="C3357" t="str">
            <v>Rathore, Robin</v>
          </cell>
        </row>
        <row r="3358">
          <cell r="A3358" t="str">
            <v>Core</v>
          </cell>
          <cell r="B3358" t="str">
            <v>Other Matter Executive</v>
          </cell>
          <cell r="C3358" t="str">
            <v>Rawle, Leilah</v>
          </cell>
        </row>
        <row r="3359">
          <cell r="A3359" t="str">
            <v>Core</v>
          </cell>
          <cell r="B3359" t="str">
            <v>Other Matter Executive</v>
          </cell>
          <cell r="C3359" t="str">
            <v>Reid, Tom</v>
          </cell>
        </row>
        <row r="3360">
          <cell r="A3360" t="str">
            <v>Core</v>
          </cell>
          <cell r="B3360" t="str">
            <v>Other Matter Executive</v>
          </cell>
          <cell r="C3360" t="str">
            <v>Reidy, Rebecca</v>
          </cell>
        </row>
        <row r="3361">
          <cell r="A3361" t="str">
            <v>Core</v>
          </cell>
          <cell r="B3361" t="str">
            <v>Other Matter Executive</v>
          </cell>
          <cell r="C3361" t="str">
            <v>Reilly, Frances</v>
          </cell>
        </row>
        <row r="3362">
          <cell r="A3362" t="str">
            <v>Core</v>
          </cell>
          <cell r="B3362" t="str">
            <v>Other Matter Executive</v>
          </cell>
          <cell r="C3362" t="str">
            <v>Rheims, Eric</v>
          </cell>
        </row>
        <row r="3363">
          <cell r="A3363" t="str">
            <v>Core</v>
          </cell>
          <cell r="B3363" t="str">
            <v>Other Matter Executive</v>
          </cell>
          <cell r="C3363" t="str">
            <v>Richards, Glyn</v>
          </cell>
        </row>
        <row r="3364">
          <cell r="A3364" t="str">
            <v>Core</v>
          </cell>
          <cell r="B3364" t="str">
            <v>Other Matter Executive</v>
          </cell>
          <cell r="C3364" t="str">
            <v>Riddle, Emma</v>
          </cell>
        </row>
        <row r="3365">
          <cell r="A3365" t="str">
            <v>Core</v>
          </cell>
          <cell r="B3365" t="str">
            <v>Other Matter Executive</v>
          </cell>
          <cell r="C3365" t="str">
            <v>Robertson, Wai - Man shek</v>
          </cell>
        </row>
        <row r="3366">
          <cell r="A3366" t="str">
            <v>Core</v>
          </cell>
          <cell r="B3366" t="str">
            <v>Other Matter Executive</v>
          </cell>
          <cell r="C3366" t="str">
            <v>Robertson, William</v>
          </cell>
        </row>
        <row r="3367">
          <cell r="A3367" t="str">
            <v>Core</v>
          </cell>
          <cell r="B3367" t="str">
            <v>Other Matter Executive</v>
          </cell>
          <cell r="C3367" t="str">
            <v>Rodia, Maria</v>
          </cell>
        </row>
        <row r="3368">
          <cell r="A3368" t="str">
            <v>Core</v>
          </cell>
          <cell r="B3368" t="str">
            <v>Other Matter Executive</v>
          </cell>
          <cell r="C3368" t="str">
            <v>Rogers, Lorna</v>
          </cell>
        </row>
        <row r="3369">
          <cell r="A3369" t="str">
            <v>Core</v>
          </cell>
          <cell r="B3369" t="str">
            <v>Other Matter Executive</v>
          </cell>
          <cell r="C3369" t="str">
            <v>Ross, Gavin</v>
          </cell>
        </row>
        <row r="3370">
          <cell r="A3370" t="str">
            <v>Core</v>
          </cell>
          <cell r="B3370" t="str">
            <v>Other Matter Executive</v>
          </cell>
          <cell r="C3370" t="str">
            <v>Roth, Richard</v>
          </cell>
        </row>
        <row r="3371">
          <cell r="A3371" t="str">
            <v>Core</v>
          </cell>
          <cell r="B3371" t="str">
            <v>Other Matter Executive</v>
          </cell>
          <cell r="C3371" t="str">
            <v>Rowe, Julia</v>
          </cell>
        </row>
        <row r="3372">
          <cell r="A3372" t="str">
            <v>Core</v>
          </cell>
          <cell r="B3372" t="str">
            <v>Other Matter Executive</v>
          </cell>
          <cell r="C3372" t="str">
            <v>Rowe, Juliet</v>
          </cell>
        </row>
        <row r="3373">
          <cell r="A3373" t="str">
            <v>Core</v>
          </cell>
          <cell r="B3373" t="str">
            <v>Other Matter Executive</v>
          </cell>
          <cell r="C3373" t="str">
            <v>Rusanova, Jenia</v>
          </cell>
        </row>
        <row r="3374">
          <cell r="A3374" t="str">
            <v>Core</v>
          </cell>
          <cell r="B3374" t="str">
            <v>Other Matter Executive</v>
          </cell>
          <cell r="C3374" t="str">
            <v>Russell, Claudia</v>
          </cell>
        </row>
        <row r="3375">
          <cell r="A3375" t="str">
            <v>Core</v>
          </cell>
          <cell r="B3375" t="str">
            <v>Other Matter Executive</v>
          </cell>
          <cell r="C3375" t="str">
            <v>Russell, Lucy</v>
          </cell>
        </row>
        <row r="3376">
          <cell r="A3376" t="str">
            <v>Core</v>
          </cell>
          <cell r="B3376" t="str">
            <v>Other Matter Executive</v>
          </cell>
          <cell r="C3376" t="str">
            <v>Rutherford, David</v>
          </cell>
        </row>
        <row r="3377">
          <cell r="A3377" t="str">
            <v>Core</v>
          </cell>
          <cell r="B3377" t="str">
            <v>Other Matter Executive</v>
          </cell>
          <cell r="C3377" t="str">
            <v>Ryan, Tom</v>
          </cell>
        </row>
        <row r="3378">
          <cell r="A3378" t="str">
            <v>Core</v>
          </cell>
          <cell r="B3378" t="str">
            <v>Other Matter Executive</v>
          </cell>
          <cell r="C3378" t="str">
            <v>Saffer, Claire</v>
          </cell>
        </row>
        <row r="3379">
          <cell r="A3379" t="str">
            <v>Core</v>
          </cell>
          <cell r="B3379" t="str">
            <v>Other Matter Executive</v>
          </cell>
          <cell r="C3379" t="str">
            <v>Sainsbury, Gemma</v>
          </cell>
        </row>
        <row r="3380">
          <cell r="A3380" t="str">
            <v>Core</v>
          </cell>
          <cell r="B3380" t="str">
            <v>Other Matter Executive</v>
          </cell>
          <cell r="C3380" t="str">
            <v>Salwan, Natasha</v>
          </cell>
        </row>
        <row r="3381">
          <cell r="A3381" t="str">
            <v>Core</v>
          </cell>
          <cell r="B3381" t="str">
            <v>Other Matter Executive</v>
          </cell>
          <cell r="C3381" t="str">
            <v>Samdup, Karma</v>
          </cell>
        </row>
        <row r="3382">
          <cell r="A3382" t="str">
            <v>Core</v>
          </cell>
          <cell r="B3382" t="str">
            <v>Other Matter Executive</v>
          </cell>
          <cell r="C3382" t="str">
            <v>Sancewicz, Tomasz</v>
          </cell>
        </row>
        <row r="3383">
          <cell r="A3383" t="str">
            <v>Core</v>
          </cell>
          <cell r="B3383" t="str">
            <v>Other Matter Executive</v>
          </cell>
          <cell r="C3383" t="str">
            <v>Santilale, Dipesh</v>
          </cell>
        </row>
        <row r="3384">
          <cell r="A3384" t="str">
            <v>Core</v>
          </cell>
          <cell r="B3384" t="str">
            <v>Other Matter Executive</v>
          </cell>
          <cell r="C3384" t="str">
            <v>Savov, Veliko</v>
          </cell>
        </row>
        <row r="3385">
          <cell r="A3385" t="str">
            <v>Core</v>
          </cell>
          <cell r="B3385" t="str">
            <v>Other Matter Executive</v>
          </cell>
          <cell r="C3385" t="str">
            <v>Sawford, Elliott</v>
          </cell>
        </row>
        <row r="3386">
          <cell r="A3386" t="str">
            <v>Core</v>
          </cell>
          <cell r="B3386" t="str">
            <v>Other Matter Executive</v>
          </cell>
          <cell r="C3386" t="str">
            <v>Scott, Timothy</v>
          </cell>
        </row>
        <row r="3387">
          <cell r="A3387" t="str">
            <v>Core</v>
          </cell>
          <cell r="B3387" t="str">
            <v>Other Matter Executive</v>
          </cell>
          <cell r="C3387" t="str">
            <v>Sedge, Sara</v>
          </cell>
        </row>
        <row r="3388">
          <cell r="A3388" t="str">
            <v>Core</v>
          </cell>
          <cell r="B3388" t="str">
            <v>Other Matter Executive</v>
          </cell>
          <cell r="C3388" t="str">
            <v>Selby, Mary</v>
          </cell>
        </row>
        <row r="3389">
          <cell r="A3389" t="str">
            <v>Core</v>
          </cell>
          <cell r="B3389" t="str">
            <v>Other Matter Executive</v>
          </cell>
          <cell r="C3389" t="str">
            <v>Shaw, Andrew</v>
          </cell>
        </row>
        <row r="3390">
          <cell r="A3390" t="str">
            <v>Core</v>
          </cell>
          <cell r="B3390" t="str">
            <v>Other Matter Executive</v>
          </cell>
          <cell r="C3390" t="str">
            <v>Shaw, Anna</v>
          </cell>
        </row>
        <row r="3391">
          <cell r="A3391" t="str">
            <v>Core</v>
          </cell>
          <cell r="B3391" t="str">
            <v>Other Matter Executive</v>
          </cell>
          <cell r="C3391" t="str">
            <v>Shaw, Daniel</v>
          </cell>
        </row>
        <row r="3392">
          <cell r="A3392" t="str">
            <v>Core</v>
          </cell>
          <cell r="B3392" t="str">
            <v>Other Matter Executive</v>
          </cell>
          <cell r="C3392" t="str">
            <v>Shepheard, Chris</v>
          </cell>
        </row>
        <row r="3393">
          <cell r="A3393" t="str">
            <v>Core</v>
          </cell>
          <cell r="B3393" t="str">
            <v>Other Matter Executive</v>
          </cell>
          <cell r="C3393" t="str">
            <v>Sherratt, Rachel</v>
          </cell>
        </row>
        <row r="3394">
          <cell r="A3394" t="str">
            <v>Core</v>
          </cell>
          <cell r="B3394" t="str">
            <v>Other Matter Executive</v>
          </cell>
          <cell r="C3394" t="str">
            <v>Shutt, Kelly</v>
          </cell>
        </row>
        <row r="3395">
          <cell r="A3395" t="str">
            <v>Core</v>
          </cell>
          <cell r="B3395" t="str">
            <v>Other Matter Executive</v>
          </cell>
          <cell r="C3395" t="str">
            <v>Sibley, Claire</v>
          </cell>
        </row>
        <row r="3396">
          <cell r="A3396" t="str">
            <v>Core</v>
          </cell>
          <cell r="B3396" t="str">
            <v>Other Matter Executive</v>
          </cell>
          <cell r="C3396" t="str">
            <v>Sieff, Steven</v>
          </cell>
        </row>
        <row r="3397">
          <cell r="A3397" t="str">
            <v>Core</v>
          </cell>
          <cell r="B3397" t="str">
            <v>Other Matter Executive</v>
          </cell>
          <cell r="C3397" t="str">
            <v>Siggers, Thomas</v>
          </cell>
        </row>
        <row r="3398">
          <cell r="A3398" t="str">
            <v>Core</v>
          </cell>
          <cell r="B3398" t="str">
            <v>Other Matter Executive</v>
          </cell>
          <cell r="C3398" t="str">
            <v>Sinclair, Richard</v>
          </cell>
        </row>
        <row r="3399">
          <cell r="A3399" t="str">
            <v>Core</v>
          </cell>
          <cell r="B3399" t="str">
            <v>Other Matter Executive</v>
          </cell>
          <cell r="C3399" t="str">
            <v>Skrzesinska, Aneta</v>
          </cell>
        </row>
        <row r="3400">
          <cell r="A3400" t="str">
            <v>Core</v>
          </cell>
          <cell r="B3400" t="str">
            <v>Other Matter Executive</v>
          </cell>
          <cell r="C3400" t="str">
            <v>Skuza, Anna</v>
          </cell>
        </row>
        <row r="3401">
          <cell r="A3401" t="str">
            <v>Core</v>
          </cell>
          <cell r="B3401" t="str">
            <v>Other Matter Executive</v>
          </cell>
          <cell r="C3401" t="str">
            <v>Slawatyniec, Lukasz</v>
          </cell>
        </row>
        <row r="3402">
          <cell r="A3402" t="str">
            <v>Core</v>
          </cell>
          <cell r="B3402" t="str">
            <v>Other Matter Executive</v>
          </cell>
          <cell r="C3402" t="str">
            <v>Smart, Amy</v>
          </cell>
        </row>
        <row r="3403">
          <cell r="A3403" t="str">
            <v>Core</v>
          </cell>
          <cell r="B3403" t="str">
            <v>Other Matter Executive</v>
          </cell>
          <cell r="C3403" t="str">
            <v>Smiglak, Maria</v>
          </cell>
        </row>
        <row r="3404">
          <cell r="A3404" t="str">
            <v>Core</v>
          </cell>
          <cell r="B3404" t="str">
            <v>Other Matter Executive</v>
          </cell>
          <cell r="C3404" t="str">
            <v>Smith, Jennifer</v>
          </cell>
        </row>
        <row r="3405">
          <cell r="A3405" t="str">
            <v>Core</v>
          </cell>
          <cell r="B3405" t="str">
            <v>Other Matter Executive</v>
          </cell>
          <cell r="C3405" t="str">
            <v>Soldat, Sanja</v>
          </cell>
        </row>
        <row r="3406">
          <cell r="A3406" t="str">
            <v>Core</v>
          </cell>
          <cell r="B3406" t="str">
            <v>Other Matter Executive</v>
          </cell>
          <cell r="C3406" t="str">
            <v>Soltesz, Kinga</v>
          </cell>
        </row>
        <row r="3407">
          <cell r="A3407" t="str">
            <v>Core</v>
          </cell>
          <cell r="B3407" t="str">
            <v>Other Matter Executive</v>
          </cell>
          <cell r="C3407" t="str">
            <v>Solyom, Agnes</v>
          </cell>
        </row>
        <row r="3408">
          <cell r="A3408" t="str">
            <v>Core</v>
          </cell>
          <cell r="B3408" t="str">
            <v>Other Matter Executive</v>
          </cell>
          <cell r="C3408" t="str">
            <v>Sorba, Electra</v>
          </cell>
        </row>
        <row r="3409">
          <cell r="A3409" t="str">
            <v>Core</v>
          </cell>
          <cell r="B3409" t="str">
            <v>Other Matter Executive</v>
          </cell>
          <cell r="C3409" t="str">
            <v>Soroka, Svetlana</v>
          </cell>
        </row>
        <row r="3410">
          <cell r="A3410" t="str">
            <v>Core</v>
          </cell>
          <cell r="B3410" t="str">
            <v>Other Matter Executive</v>
          </cell>
          <cell r="C3410" t="str">
            <v>Sosnowska, Katarzyna</v>
          </cell>
        </row>
        <row r="3411">
          <cell r="A3411" t="str">
            <v>Core</v>
          </cell>
          <cell r="B3411" t="str">
            <v>Other Matter Executive</v>
          </cell>
          <cell r="C3411" t="str">
            <v>Spells, Suzanne</v>
          </cell>
        </row>
        <row r="3412">
          <cell r="A3412" t="str">
            <v>Core</v>
          </cell>
          <cell r="B3412" t="str">
            <v>Other Matter Executive</v>
          </cell>
          <cell r="C3412" t="str">
            <v>Spendlove, Sarah</v>
          </cell>
        </row>
        <row r="3413">
          <cell r="A3413" t="str">
            <v>Core</v>
          </cell>
          <cell r="B3413" t="str">
            <v>Other Matter Executive</v>
          </cell>
          <cell r="C3413" t="str">
            <v>Sroga, Marcin</v>
          </cell>
        </row>
        <row r="3414">
          <cell r="A3414" t="str">
            <v>Core</v>
          </cell>
          <cell r="B3414" t="str">
            <v>Other Matter Executive</v>
          </cell>
          <cell r="C3414" t="str">
            <v>Stachowicz, Tomasz</v>
          </cell>
        </row>
        <row r="3415">
          <cell r="A3415" t="str">
            <v>Core</v>
          </cell>
          <cell r="B3415" t="str">
            <v>Other Matter Executive</v>
          </cell>
          <cell r="C3415" t="str">
            <v>Starzynska, Agnieszka</v>
          </cell>
        </row>
        <row r="3416">
          <cell r="A3416" t="str">
            <v>Core</v>
          </cell>
          <cell r="B3416" t="str">
            <v>Other Matter Executive</v>
          </cell>
          <cell r="C3416" t="str">
            <v>Stasiv, Taras</v>
          </cell>
        </row>
        <row r="3417">
          <cell r="A3417" t="str">
            <v>Core</v>
          </cell>
          <cell r="B3417" t="str">
            <v>Other Matter Executive</v>
          </cell>
          <cell r="C3417" t="str">
            <v>Steensma, Aidan</v>
          </cell>
        </row>
        <row r="3418">
          <cell r="A3418" t="str">
            <v>Core</v>
          </cell>
          <cell r="B3418" t="str">
            <v>Other Matter Executive</v>
          </cell>
          <cell r="C3418" t="str">
            <v>Stefanov, Alexander</v>
          </cell>
        </row>
        <row r="3419">
          <cell r="A3419" t="str">
            <v>Core</v>
          </cell>
          <cell r="B3419" t="str">
            <v>Other Matter Executive</v>
          </cell>
          <cell r="C3419" t="str">
            <v>Stephen, Matthew</v>
          </cell>
        </row>
        <row r="3420">
          <cell r="A3420" t="str">
            <v>Core</v>
          </cell>
          <cell r="B3420" t="str">
            <v>Other Matter Executive</v>
          </cell>
          <cell r="C3420" t="str">
            <v>Stephenson, Jane</v>
          </cell>
        </row>
        <row r="3421">
          <cell r="A3421" t="str">
            <v>Core</v>
          </cell>
          <cell r="B3421" t="str">
            <v>Other Matter Executive</v>
          </cell>
          <cell r="C3421" t="str">
            <v>Stephenson, Jennifer</v>
          </cell>
        </row>
        <row r="3422">
          <cell r="A3422" t="str">
            <v>Core</v>
          </cell>
          <cell r="B3422" t="str">
            <v>Other Matter Executive</v>
          </cell>
          <cell r="C3422" t="str">
            <v>Stevenson, Hayley</v>
          </cell>
        </row>
        <row r="3423">
          <cell r="A3423" t="str">
            <v>Core</v>
          </cell>
          <cell r="B3423" t="str">
            <v>Other Matter Executive</v>
          </cell>
          <cell r="C3423" t="str">
            <v>Stimson, Victoria</v>
          </cell>
        </row>
        <row r="3424">
          <cell r="A3424" t="str">
            <v>Core</v>
          </cell>
          <cell r="B3424" t="str">
            <v>Other Matter Executive</v>
          </cell>
          <cell r="C3424" t="str">
            <v>Stobinski, Przemyslaw</v>
          </cell>
        </row>
        <row r="3425">
          <cell r="A3425" t="str">
            <v>Core</v>
          </cell>
          <cell r="B3425" t="str">
            <v>Other Matter Executive</v>
          </cell>
          <cell r="C3425" t="str">
            <v>Stokhuyzen, Eloise</v>
          </cell>
        </row>
        <row r="3426">
          <cell r="A3426" t="str">
            <v>Core</v>
          </cell>
          <cell r="B3426" t="str">
            <v>Other Matter Executive</v>
          </cell>
          <cell r="C3426" t="str">
            <v>Stoyanoff, Pavlin</v>
          </cell>
        </row>
        <row r="3427">
          <cell r="A3427" t="str">
            <v>Core</v>
          </cell>
          <cell r="B3427" t="str">
            <v>Other Matter Executive</v>
          </cell>
          <cell r="C3427" t="str">
            <v>Stradling, Juliet</v>
          </cell>
        </row>
        <row r="3428">
          <cell r="A3428" t="str">
            <v>Core</v>
          </cell>
          <cell r="B3428" t="str">
            <v>Other Matter Executive</v>
          </cell>
          <cell r="C3428" t="str">
            <v>Strudwick, Selena</v>
          </cell>
        </row>
        <row r="3429">
          <cell r="A3429" t="str">
            <v>Core</v>
          </cell>
          <cell r="B3429" t="str">
            <v>Other Matter Executive</v>
          </cell>
          <cell r="C3429" t="str">
            <v>Stykowska, Ewa</v>
          </cell>
        </row>
        <row r="3430">
          <cell r="A3430" t="str">
            <v>Core</v>
          </cell>
          <cell r="B3430" t="str">
            <v>Other Matter Executive</v>
          </cell>
          <cell r="C3430" t="str">
            <v>Stykowski, Pawel</v>
          </cell>
        </row>
        <row r="3431">
          <cell r="A3431" t="str">
            <v>Core</v>
          </cell>
          <cell r="B3431" t="str">
            <v>Other Matter Executive</v>
          </cell>
          <cell r="C3431" t="str">
            <v>Suthren, Hanna</v>
          </cell>
        </row>
        <row r="3432">
          <cell r="A3432" t="str">
            <v>Core</v>
          </cell>
          <cell r="B3432" t="str">
            <v>Other Matter Executive</v>
          </cell>
          <cell r="C3432" t="str">
            <v>Swiderska, Ewa</v>
          </cell>
        </row>
        <row r="3433">
          <cell r="A3433" t="str">
            <v>Core</v>
          </cell>
          <cell r="B3433" t="str">
            <v>Other Matter Executive</v>
          </cell>
          <cell r="C3433" t="str">
            <v>Szilagyi, Orsolya</v>
          </cell>
        </row>
        <row r="3434">
          <cell r="A3434" t="str">
            <v>Core</v>
          </cell>
          <cell r="B3434" t="str">
            <v>Other Matter Executive</v>
          </cell>
          <cell r="C3434" t="str">
            <v>Szilas, Peter</v>
          </cell>
        </row>
        <row r="3435">
          <cell r="A3435" t="str">
            <v>Core</v>
          </cell>
          <cell r="B3435" t="str">
            <v>Other Matter Executive</v>
          </cell>
          <cell r="C3435" t="str">
            <v>Szmit, Karolina</v>
          </cell>
        </row>
        <row r="3436">
          <cell r="A3436" t="str">
            <v>Core</v>
          </cell>
          <cell r="B3436" t="str">
            <v>Other Matter Executive</v>
          </cell>
          <cell r="C3436" t="str">
            <v>Takov, Peter</v>
          </cell>
        </row>
        <row r="3437">
          <cell r="A3437" t="str">
            <v>Core</v>
          </cell>
          <cell r="B3437" t="str">
            <v>Other Matter Executive</v>
          </cell>
          <cell r="C3437" t="str">
            <v>Tan, Geoff</v>
          </cell>
        </row>
        <row r="3438">
          <cell r="A3438" t="str">
            <v>Core</v>
          </cell>
          <cell r="B3438" t="str">
            <v>Other Matter Executive</v>
          </cell>
          <cell r="C3438" t="str">
            <v>Tanski, Hubert</v>
          </cell>
        </row>
        <row r="3439">
          <cell r="A3439" t="str">
            <v>Core</v>
          </cell>
          <cell r="B3439" t="str">
            <v>Other Matter Executive</v>
          </cell>
          <cell r="C3439" t="str">
            <v>Tasker, Pippa</v>
          </cell>
        </row>
        <row r="3440">
          <cell r="A3440" t="str">
            <v>Core</v>
          </cell>
          <cell r="B3440" t="str">
            <v>Other Matter Executive</v>
          </cell>
          <cell r="C3440" t="str">
            <v>Tatarova, Anelia</v>
          </cell>
        </row>
        <row r="3441">
          <cell r="A3441" t="str">
            <v>Core</v>
          </cell>
          <cell r="B3441" t="str">
            <v>Other Matter Executive</v>
          </cell>
          <cell r="C3441" t="str">
            <v>Taylor, Edward</v>
          </cell>
        </row>
        <row r="3442">
          <cell r="A3442" t="str">
            <v>Core</v>
          </cell>
          <cell r="B3442" t="str">
            <v>Other Matter Executive</v>
          </cell>
          <cell r="C3442" t="str">
            <v>Tenenblat, Tamsin</v>
          </cell>
        </row>
        <row r="3443">
          <cell r="A3443" t="str">
            <v>Core</v>
          </cell>
          <cell r="B3443" t="str">
            <v>Other Matter Executive</v>
          </cell>
          <cell r="C3443" t="str">
            <v>Tetlow, Cara</v>
          </cell>
        </row>
        <row r="3444">
          <cell r="A3444" t="str">
            <v>Core</v>
          </cell>
          <cell r="B3444" t="str">
            <v>Other Matter Executive</v>
          </cell>
          <cell r="C3444" t="str">
            <v>Thomas, James</v>
          </cell>
        </row>
        <row r="3445">
          <cell r="A3445" t="str">
            <v>Core</v>
          </cell>
          <cell r="B3445" t="str">
            <v>Other Matter Executive</v>
          </cell>
          <cell r="C3445" t="str">
            <v>Thompson, Kirsten</v>
          </cell>
        </row>
        <row r="3446">
          <cell r="A3446" t="str">
            <v>Core</v>
          </cell>
          <cell r="B3446" t="str">
            <v>Other Matter Executive</v>
          </cell>
          <cell r="C3446" t="str">
            <v>Tihan, Alina</v>
          </cell>
        </row>
        <row r="3447">
          <cell r="A3447" t="str">
            <v>Core</v>
          </cell>
          <cell r="B3447" t="str">
            <v>Other Matter Executive</v>
          </cell>
          <cell r="C3447" t="str">
            <v>Tolhurst, Hanno</v>
          </cell>
        </row>
        <row r="3448">
          <cell r="A3448" t="str">
            <v>Core</v>
          </cell>
          <cell r="B3448" t="str">
            <v>Other Matter Executive</v>
          </cell>
          <cell r="C3448" t="str">
            <v>Tomasik, Milosz</v>
          </cell>
        </row>
        <row r="3449">
          <cell r="A3449" t="str">
            <v>Core</v>
          </cell>
          <cell r="B3449" t="str">
            <v>Other Matter Executive</v>
          </cell>
          <cell r="C3449" t="str">
            <v>Tomescu, Maria</v>
          </cell>
        </row>
        <row r="3450">
          <cell r="A3450" t="str">
            <v>Core</v>
          </cell>
          <cell r="B3450" t="str">
            <v>Other Matter Executive</v>
          </cell>
          <cell r="C3450" t="str">
            <v>Tompa, Csongor</v>
          </cell>
        </row>
        <row r="3451">
          <cell r="A3451" t="str">
            <v>Core</v>
          </cell>
          <cell r="B3451" t="str">
            <v>Other Matter Executive</v>
          </cell>
          <cell r="C3451" t="str">
            <v>Toth, Peter</v>
          </cell>
        </row>
        <row r="3452">
          <cell r="A3452" t="str">
            <v>Core</v>
          </cell>
          <cell r="B3452" t="str">
            <v>Other Matter Executive</v>
          </cell>
          <cell r="C3452" t="str">
            <v>Tracy, Julia</v>
          </cell>
        </row>
        <row r="3453">
          <cell r="A3453" t="str">
            <v>Core</v>
          </cell>
          <cell r="B3453" t="str">
            <v>Other Matter Executive</v>
          </cell>
          <cell r="C3453" t="str">
            <v>Traistaru, Adina</v>
          </cell>
        </row>
        <row r="3454">
          <cell r="A3454" t="str">
            <v>Core</v>
          </cell>
          <cell r="B3454" t="str">
            <v>Other Matter Executive</v>
          </cell>
          <cell r="C3454" t="str">
            <v>Trayhurn, Venetia</v>
          </cell>
        </row>
        <row r="3455">
          <cell r="A3455" t="str">
            <v>Core</v>
          </cell>
          <cell r="B3455" t="str">
            <v>Other Matter Executive</v>
          </cell>
          <cell r="C3455" t="str">
            <v>Treagus, Martin</v>
          </cell>
        </row>
        <row r="3456">
          <cell r="A3456" t="str">
            <v>Core</v>
          </cell>
          <cell r="B3456" t="str">
            <v>Other Matter Executive</v>
          </cell>
          <cell r="C3456" t="str">
            <v>Trojnarski, Marek</v>
          </cell>
        </row>
        <row r="3457">
          <cell r="A3457" t="str">
            <v>Core</v>
          </cell>
          <cell r="B3457" t="str">
            <v>Other Matter Executive</v>
          </cell>
          <cell r="C3457" t="str">
            <v>Tubbs, Jennifer</v>
          </cell>
        </row>
        <row r="3458">
          <cell r="A3458" t="str">
            <v>Core</v>
          </cell>
          <cell r="B3458" t="str">
            <v>Other Matter Executive</v>
          </cell>
          <cell r="C3458" t="str">
            <v>Turner, Bruce</v>
          </cell>
        </row>
        <row r="3459">
          <cell r="A3459" t="str">
            <v>Core</v>
          </cell>
          <cell r="B3459" t="str">
            <v>Other Matter Executive</v>
          </cell>
          <cell r="C3459" t="str">
            <v>Turner, William</v>
          </cell>
        </row>
        <row r="3460">
          <cell r="A3460" t="str">
            <v>Core</v>
          </cell>
          <cell r="B3460" t="str">
            <v>Other Matter Executive</v>
          </cell>
          <cell r="C3460" t="str">
            <v>Turzo, Tamara</v>
          </cell>
        </row>
        <row r="3461">
          <cell r="A3461" t="str">
            <v>Core</v>
          </cell>
          <cell r="B3461" t="str">
            <v>Other Matter Executive</v>
          </cell>
          <cell r="C3461" t="str">
            <v>Tyagi, Amit</v>
          </cell>
        </row>
        <row r="3462">
          <cell r="A3462" t="str">
            <v>Core</v>
          </cell>
          <cell r="B3462" t="str">
            <v>Other Matter Executive</v>
          </cell>
          <cell r="C3462" t="str">
            <v>Varady, Jozsef</v>
          </cell>
        </row>
        <row r="3463">
          <cell r="A3463" t="str">
            <v>Core</v>
          </cell>
          <cell r="B3463" t="str">
            <v>Other Matter Executive</v>
          </cell>
          <cell r="C3463" t="str">
            <v>Varszeghi, Balazs</v>
          </cell>
        </row>
        <row r="3464">
          <cell r="A3464" t="str">
            <v>Core</v>
          </cell>
          <cell r="B3464" t="str">
            <v>Other Matter Executive</v>
          </cell>
          <cell r="C3464" t="str">
            <v>Vasileva, Desislava</v>
          </cell>
        </row>
        <row r="3465">
          <cell r="A3465" t="str">
            <v>Core</v>
          </cell>
          <cell r="B3465" t="str">
            <v>Other Matter Executive</v>
          </cell>
          <cell r="C3465" t="str">
            <v>Veronika, Kovacs</v>
          </cell>
        </row>
        <row r="3466">
          <cell r="A3466" t="str">
            <v>Core</v>
          </cell>
          <cell r="B3466" t="str">
            <v>Other Matter Executive</v>
          </cell>
          <cell r="C3466" t="str">
            <v>Verrinder, Louise</v>
          </cell>
        </row>
        <row r="3467">
          <cell r="A3467" t="str">
            <v>Core</v>
          </cell>
          <cell r="B3467" t="str">
            <v>Other Matter Executive</v>
          </cell>
          <cell r="C3467" t="str">
            <v>Vetrici - Soimu, Bogdan</v>
          </cell>
        </row>
        <row r="3468">
          <cell r="A3468" t="str">
            <v>Core</v>
          </cell>
          <cell r="B3468" t="str">
            <v>Other Matter Executive</v>
          </cell>
          <cell r="C3468" t="str">
            <v>Wadsworth, Alaina</v>
          </cell>
        </row>
        <row r="3469">
          <cell r="A3469" t="str">
            <v>Core</v>
          </cell>
          <cell r="B3469" t="str">
            <v>Other Matter Executive</v>
          </cell>
          <cell r="C3469" t="str">
            <v>Wagiel, Ewelina</v>
          </cell>
        </row>
        <row r="3470">
          <cell r="A3470" t="str">
            <v>Core</v>
          </cell>
          <cell r="B3470" t="str">
            <v>Other Matter Executive</v>
          </cell>
          <cell r="C3470" t="str">
            <v>Waligorski, Tomasz</v>
          </cell>
        </row>
        <row r="3471">
          <cell r="A3471" t="str">
            <v>Core</v>
          </cell>
          <cell r="B3471" t="str">
            <v>Other Matter Executive</v>
          </cell>
          <cell r="C3471" t="str">
            <v>Walsh, James</v>
          </cell>
        </row>
        <row r="3472">
          <cell r="A3472" t="str">
            <v>Core</v>
          </cell>
          <cell r="B3472" t="str">
            <v>Other Matter Executive</v>
          </cell>
          <cell r="C3472" t="str">
            <v>Warren, Alison</v>
          </cell>
        </row>
        <row r="3473">
          <cell r="A3473" t="str">
            <v>Core</v>
          </cell>
          <cell r="B3473" t="str">
            <v>Other Matter Executive</v>
          </cell>
          <cell r="C3473" t="str">
            <v>Wass, Tim</v>
          </cell>
        </row>
        <row r="3474">
          <cell r="A3474" t="str">
            <v>Core</v>
          </cell>
          <cell r="B3474" t="str">
            <v>Other Matter Executive</v>
          </cell>
          <cell r="C3474" t="str">
            <v>Waterhouse, Julia</v>
          </cell>
        </row>
        <row r="3475">
          <cell r="A3475" t="str">
            <v>Core</v>
          </cell>
          <cell r="B3475" t="str">
            <v>Other Matter Executive</v>
          </cell>
          <cell r="C3475" t="str">
            <v>Watson, Ian</v>
          </cell>
        </row>
        <row r="3476">
          <cell r="A3476" t="str">
            <v>Core</v>
          </cell>
          <cell r="B3476" t="str">
            <v>Other Matter Executive</v>
          </cell>
          <cell r="C3476" t="str">
            <v>Watt, Jennifer</v>
          </cell>
        </row>
        <row r="3477">
          <cell r="A3477" t="str">
            <v>Core</v>
          </cell>
          <cell r="B3477" t="str">
            <v>Other Matter Executive</v>
          </cell>
          <cell r="C3477" t="str">
            <v>Wawrzynczak, Anna</v>
          </cell>
        </row>
        <row r="3478">
          <cell r="A3478" t="str">
            <v>Core</v>
          </cell>
          <cell r="B3478" t="str">
            <v>Other Matter Executive</v>
          </cell>
          <cell r="C3478" t="str">
            <v>Werner, Konrad</v>
          </cell>
        </row>
        <row r="3479">
          <cell r="A3479" t="str">
            <v>Core</v>
          </cell>
          <cell r="B3479" t="str">
            <v>Other Matter Executive</v>
          </cell>
          <cell r="C3479" t="str">
            <v>West, Scarlett</v>
          </cell>
        </row>
        <row r="3480">
          <cell r="A3480" t="str">
            <v>Core</v>
          </cell>
          <cell r="B3480" t="str">
            <v>Other Matter Executive</v>
          </cell>
          <cell r="C3480" t="str">
            <v>Wheeler - Ozanne, Fritha</v>
          </cell>
        </row>
        <row r="3481">
          <cell r="A3481" t="str">
            <v>Core</v>
          </cell>
          <cell r="B3481" t="str">
            <v>Other Matter Executive</v>
          </cell>
          <cell r="C3481" t="str">
            <v>White, Jennifer</v>
          </cell>
        </row>
        <row r="3482">
          <cell r="A3482" t="str">
            <v>Core</v>
          </cell>
          <cell r="B3482" t="str">
            <v>Other Matter Executive</v>
          </cell>
          <cell r="C3482" t="str">
            <v>White, Paul</v>
          </cell>
        </row>
        <row r="3483">
          <cell r="A3483" t="str">
            <v>Core</v>
          </cell>
          <cell r="B3483" t="str">
            <v>Other Matter Executive</v>
          </cell>
          <cell r="C3483" t="str">
            <v>White, Sophie</v>
          </cell>
        </row>
        <row r="3484">
          <cell r="A3484" t="str">
            <v>Core</v>
          </cell>
          <cell r="B3484" t="str">
            <v>Other Matter Executive</v>
          </cell>
          <cell r="C3484" t="str">
            <v>Whitman, Vanessa</v>
          </cell>
        </row>
        <row r="3485">
          <cell r="A3485" t="str">
            <v>Core</v>
          </cell>
          <cell r="B3485" t="str">
            <v>Other Matter Executive</v>
          </cell>
          <cell r="C3485" t="str">
            <v>Wieczorek, Urszula</v>
          </cell>
        </row>
        <row r="3486">
          <cell r="A3486" t="str">
            <v>Core</v>
          </cell>
          <cell r="B3486" t="str">
            <v>Other Matter Executive</v>
          </cell>
          <cell r="C3486" t="str">
            <v>Wierzbicka, Agnieszka</v>
          </cell>
        </row>
        <row r="3487">
          <cell r="A3487" t="str">
            <v>Core</v>
          </cell>
          <cell r="B3487" t="str">
            <v>Other Matter Executive</v>
          </cell>
          <cell r="C3487" t="str">
            <v>Williams, Jenny</v>
          </cell>
        </row>
        <row r="3488">
          <cell r="A3488" t="str">
            <v>Core</v>
          </cell>
          <cell r="B3488" t="str">
            <v>Other Matter Executive</v>
          </cell>
          <cell r="C3488" t="str">
            <v>Willoughby, Matthew</v>
          </cell>
        </row>
        <row r="3489">
          <cell r="A3489" t="str">
            <v>Core</v>
          </cell>
          <cell r="B3489" t="str">
            <v>Other Matter Executive</v>
          </cell>
          <cell r="C3489" t="str">
            <v>Wilson, Charlie</v>
          </cell>
        </row>
        <row r="3490">
          <cell r="A3490" t="str">
            <v>Core</v>
          </cell>
          <cell r="B3490" t="str">
            <v>Other Matter Executive</v>
          </cell>
          <cell r="C3490" t="str">
            <v>Winnicki, Tomasz</v>
          </cell>
        </row>
        <row r="3491">
          <cell r="A3491" t="str">
            <v>Core</v>
          </cell>
          <cell r="B3491" t="str">
            <v>Other Matter Executive</v>
          </cell>
          <cell r="C3491" t="str">
            <v>Winterbourne, Neil</v>
          </cell>
        </row>
        <row r="3492">
          <cell r="A3492" t="str">
            <v>Core</v>
          </cell>
          <cell r="B3492" t="str">
            <v>Other Matter Executive</v>
          </cell>
          <cell r="C3492" t="str">
            <v>Wodraschke, Martin</v>
          </cell>
        </row>
        <row r="3493">
          <cell r="A3493" t="str">
            <v>Core</v>
          </cell>
          <cell r="B3493" t="str">
            <v>Other Matter Executive</v>
          </cell>
          <cell r="C3493" t="str">
            <v>Wong, Michael</v>
          </cell>
        </row>
        <row r="3494">
          <cell r="A3494" t="str">
            <v>Core</v>
          </cell>
          <cell r="B3494" t="str">
            <v>Other Matter Executive</v>
          </cell>
          <cell r="C3494" t="str">
            <v>Wood, Emily</v>
          </cell>
        </row>
        <row r="3495">
          <cell r="A3495" t="str">
            <v>Core</v>
          </cell>
          <cell r="B3495" t="str">
            <v>Other Matter Executive</v>
          </cell>
          <cell r="C3495" t="str">
            <v>Wood, Henry</v>
          </cell>
        </row>
        <row r="3496">
          <cell r="A3496" t="str">
            <v>Core</v>
          </cell>
          <cell r="B3496" t="str">
            <v>Other Matter Executive</v>
          </cell>
          <cell r="C3496" t="str">
            <v>Wood, Laura</v>
          </cell>
        </row>
        <row r="3497">
          <cell r="A3497" t="str">
            <v>Core</v>
          </cell>
          <cell r="B3497" t="str">
            <v>Other Matter Executive</v>
          </cell>
          <cell r="C3497" t="str">
            <v>Woolford, Esther</v>
          </cell>
        </row>
        <row r="3498">
          <cell r="A3498" t="str">
            <v>Core</v>
          </cell>
          <cell r="B3498" t="str">
            <v>Other Matter Executive</v>
          </cell>
          <cell r="C3498" t="str">
            <v>Wosiek, Mateusz</v>
          </cell>
        </row>
        <row r="3499">
          <cell r="A3499" t="str">
            <v>Core</v>
          </cell>
          <cell r="B3499" t="str">
            <v>Other Matter Executive</v>
          </cell>
          <cell r="C3499" t="str">
            <v>Wray, Miranda</v>
          </cell>
        </row>
        <row r="3500">
          <cell r="A3500" t="str">
            <v>Core</v>
          </cell>
          <cell r="B3500" t="str">
            <v>Other Matter Executive</v>
          </cell>
          <cell r="C3500" t="str">
            <v>Yajnik, Pranav</v>
          </cell>
        </row>
        <row r="3501">
          <cell r="A3501" t="str">
            <v>Core</v>
          </cell>
          <cell r="B3501" t="str">
            <v>Other Matter Executive</v>
          </cell>
          <cell r="C3501" t="str">
            <v>Yang, Sam</v>
          </cell>
        </row>
        <row r="3502">
          <cell r="A3502" t="str">
            <v>Core</v>
          </cell>
          <cell r="B3502" t="str">
            <v>Other Matter Executive</v>
          </cell>
          <cell r="C3502" t="str">
            <v>Yoncheva, Raya</v>
          </cell>
        </row>
        <row r="3503">
          <cell r="A3503" t="str">
            <v>Core</v>
          </cell>
          <cell r="B3503" t="str">
            <v>Other Matter Executive</v>
          </cell>
          <cell r="C3503" t="str">
            <v>Yordanov, Kaloyan</v>
          </cell>
        </row>
        <row r="3504">
          <cell r="A3504" t="str">
            <v>Core</v>
          </cell>
          <cell r="B3504" t="str">
            <v>Other Matter Executive</v>
          </cell>
          <cell r="C3504" t="str">
            <v>Yordanov, Yordan</v>
          </cell>
        </row>
        <row r="3505">
          <cell r="A3505" t="str">
            <v>Core</v>
          </cell>
          <cell r="B3505" t="str">
            <v>Other Matter Executive</v>
          </cell>
          <cell r="C3505" t="str">
            <v>Yu, Dohn</v>
          </cell>
        </row>
        <row r="3506">
          <cell r="A3506" t="str">
            <v>Core</v>
          </cell>
          <cell r="B3506" t="str">
            <v>Other Matter Executive</v>
          </cell>
          <cell r="C3506" t="str">
            <v>Zagorski, Blazej</v>
          </cell>
        </row>
        <row r="3507">
          <cell r="A3507" t="str">
            <v>Core</v>
          </cell>
          <cell r="B3507" t="str">
            <v>Other Matter Executive</v>
          </cell>
          <cell r="C3507" t="str">
            <v>Zakrzewska, Zuzanna</v>
          </cell>
        </row>
        <row r="3508">
          <cell r="A3508" t="str">
            <v>Core</v>
          </cell>
          <cell r="B3508" t="str">
            <v>Other Matter Executive</v>
          </cell>
          <cell r="C3508" t="str">
            <v>Zalewski, Pawel</v>
          </cell>
        </row>
        <row r="3509">
          <cell r="A3509" t="str">
            <v>Core</v>
          </cell>
          <cell r="B3509" t="str">
            <v>Other Matter Executive</v>
          </cell>
          <cell r="C3509" t="str">
            <v>Zaplatinska, Olga</v>
          </cell>
        </row>
        <row r="3510">
          <cell r="A3510" t="str">
            <v>Core</v>
          </cell>
          <cell r="B3510" t="str">
            <v>Other Matter Executive</v>
          </cell>
          <cell r="C3510" t="str">
            <v>Zbytniewski, Marcin</v>
          </cell>
        </row>
        <row r="3511">
          <cell r="A3511" t="str">
            <v>Core</v>
          </cell>
          <cell r="B3511" t="str">
            <v>Other Matter Executive</v>
          </cell>
          <cell r="C3511" t="str">
            <v>Zemskova, Yulia</v>
          </cell>
        </row>
        <row r="3512">
          <cell r="A3512" t="str">
            <v>Core</v>
          </cell>
          <cell r="B3512" t="str">
            <v>Other Matter Executive</v>
          </cell>
          <cell r="C3512" t="str">
            <v>Ziebinski, Bartlomiej</v>
          </cell>
        </row>
        <row r="3513">
          <cell r="A3513" t="str">
            <v>Core</v>
          </cell>
          <cell r="B3513" t="str">
            <v>Other Matter Executive</v>
          </cell>
          <cell r="C3513" t="str">
            <v>Zimny, Marcin</v>
          </cell>
        </row>
        <row r="3514">
          <cell r="A3514" t="str">
            <v>Core</v>
          </cell>
          <cell r="B3514" t="str">
            <v>Other Matter Executive</v>
          </cell>
          <cell r="C3514" t="str">
            <v>Ziolek, Agnieszka</v>
          </cell>
        </row>
        <row r="3515">
          <cell r="A3515" t="str">
            <v>Core</v>
          </cell>
          <cell r="B3515" t="str">
            <v>Other Matter Executive</v>
          </cell>
          <cell r="C3515" t="str">
            <v>Ziolkowski, Maciej</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419"/>
  <sheetViews>
    <sheetView tabSelected="1" topLeftCell="CZ1" workbookViewId="0">
      <pane ySplit="6" topLeftCell="A40" activePane="bottomLeft" state="frozen"/>
      <selection pane="bottomLeft" activeCell="DC46" sqref="DC46"/>
    </sheetView>
  </sheetViews>
  <sheetFormatPr defaultRowHeight="12.75"/>
  <cols>
    <col min="1" max="1" width="29" style="1" customWidth="1"/>
    <col min="2" max="2" width="21"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ol min="89" max="89" width="14.5703125" style="1" bestFit="1" customWidth="1"/>
    <col min="90" max="93" width="9.140625" style="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ol min="148" max="148" width="10.42578125" style="1" bestFit="1" customWidth="1"/>
    <col min="149" max="152" width="9.140625" style="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ol min="174" max="174" width="7.140625" style="1" customWidth="1"/>
    <col min="175" max="175" width="10.28515625" style="1" customWidth="1"/>
    <col min="176" max="176" width="9.140625" style="1"/>
    <col min="177" max="220" width="3.7109375" style="1" customWidth="1"/>
    <col min="221" max="221" width="3.7109375" style="2" customWidth="1"/>
    <col min="222" max="249" width="3.7109375" style="1" customWidth="1"/>
    <col min="250" max="250" width="6.140625" style="3" bestFit="1" customWidth="1"/>
    <col min="251" max="251" width="3.7109375" style="3" customWidth="1"/>
    <col min="252" max="252" width="6.140625" style="3" bestFit="1" customWidth="1"/>
    <col min="253" max="16384" width="9.140625" style="3"/>
  </cols>
  <sheetData>
    <row r="1" spans="1:255" ht="6"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14.25" customHeight="1">
      <c r="A2" s="1" t="s">
        <v>96</v>
      </c>
      <c r="B2" s="4" t="s">
        <v>97</v>
      </c>
      <c r="C2" s="4" t="s">
        <v>97</v>
      </c>
      <c r="D2" s="4" t="s">
        <v>97</v>
      </c>
      <c r="E2" s="4" t="s">
        <v>97</v>
      </c>
      <c r="F2" s="4" t="s">
        <v>97</v>
      </c>
      <c r="G2" s="4" t="s">
        <v>97</v>
      </c>
      <c r="H2" s="4" t="s">
        <v>97</v>
      </c>
      <c r="I2" s="4" t="s">
        <v>97</v>
      </c>
      <c r="J2" s="4" t="s">
        <v>97</v>
      </c>
      <c r="K2" s="4" t="s">
        <v>97</v>
      </c>
      <c r="L2" s="4" t="s">
        <v>97</v>
      </c>
      <c r="M2" s="4" t="s">
        <v>97</v>
      </c>
      <c r="N2" s="4" t="s">
        <v>97</v>
      </c>
      <c r="O2" s="4" t="s">
        <v>97</v>
      </c>
      <c r="P2" s="4" t="s">
        <v>97</v>
      </c>
      <c r="Q2" s="4" t="s">
        <v>97</v>
      </c>
      <c r="R2" s="4" t="s">
        <v>97</v>
      </c>
      <c r="S2" s="4" t="s">
        <v>97</v>
      </c>
      <c r="T2" s="4" t="s">
        <v>97</v>
      </c>
      <c r="U2" s="4" t="s">
        <v>97</v>
      </c>
      <c r="V2" s="4" t="s">
        <v>97</v>
      </c>
      <c r="W2" s="4" t="s">
        <v>97</v>
      </c>
      <c r="X2" s="4" t="s">
        <v>97</v>
      </c>
      <c r="Y2" s="4" t="s">
        <v>97</v>
      </c>
      <c r="Z2" s="4" t="s">
        <v>97</v>
      </c>
      <c r="AA2" s="4" t="s">
        <v>97</v>
      </c>
      <c r="AB2" s="4" t="s">
        <v>97</v>
      </c>
      <c r="AC2" s="4" t="s">
        <v>97</v>
      </c>
      <c r="AD2" s="4" t="s">
        <v>97</v>
      </c>
      <c r="AE2" s="4" t="s">
        <v>97</v>
      </c>
      <c r="AF2" s="4" t="s">
        <v>97</v>
      </c>
      <c r="AG2" s="4" t="s">
        <v>97</v>
      </c>
      <c r="AH2" s="4" t="s">
        <v>97</v>
      </c>
      <c r="AI2" s="4" t="s">
        <v>97</v>
      </c>
      <c r="AJ2" s="4" t="s">
        <v>97</v>
      </c>
      <c r="AK2" s="4" t="s">
        <v>97</v>
      </c>
      <c r="AL2" s="4" t="s">
        <v>97</v>
      </c>
      <c r="AM2" s="4" t="s">
        <v>97</v>
      </c>
      <c r="AN2" s="4" t="s">
        <v>97</v>
      </c>
      <c r="AO2" s="4" t="s">
        <v>97</v>
      </c>
      <c r="AP2" s="4" t="s">
        <v>97</v>
      </c>
      <c r="AQ2" s="4" t="s">
        <v>97</v>
      </c>
      <c r="AR2" s="4" t="s">
        <v>97</v>
      </c>
      <c r="AS2" s="4" t="s">
        <v>97</v>
      </c>
      <c r="AT2" s="4" t="s">
        <v>97</v>
      </c>
      <c r="AU2" s="4" t="s">
        <v>97</v>
      </c>
      <c r="AV2" s="4" t="s">
        <v>97</v>
      </c>
      <c r="AW2" s="4" t="s">
        <v>97</v>
      </c>
      <c r="AX2" s="4" t="s">
        <v>97</v>
      </c>
      <c r="AY2" s="4" t="s">
        <v>97</v>
      </c>
      <c r="AZ2" s="4" t="s">
        <v>97</v>
      </c>
      <c r="BA2" s="4" t="s">
        <v>97</v>
      </c>
      <c r="BB2" s="4" t="s">
        <v>97</v>
      </c>
      <c r="BC2" s="4" t="s">
        <v>97</v>
      </c>
      <c r="BD2" s="4" t="s">
        <v>97</v>
      </c>
      <c r="BE2" s="4" t="s">
        <v>97</v>
      </c>
      <c r="BF2" s="4" t="s">
        <v>97</v>
      </c>
      <c r="BG2" s="4" t="s">
        <v>97</v>
      </c>
      <c r="BH2" s="4" t="s">
        <v>97</v>
      </c>
      <c r="BI2" s="4" t="s">
        <v>97</v>
      </c>
      <c r="BJ2" s="4" t="s">
        <v>97</v>
      </c>
      <c r="BK2" s="4" t="s">
        <v>97</v>
      </c>
      <c r="BL2" s="4" t="s">
        <v>97</v>
      </c>
      <c r="BM2" s="4" t="s">
        <v>97</v>
      </c>
      <c r="BN2" s="4" t="s">
        <v>97</v>
      </c>
      <c r="BO2" s="4" t="s">
        <v>97</v>
      </c>
      <c r="BP2" s="4" t="s">
        <v>97</v>
      </c>
      <c r="BQ2" s="4" t="s">
        <v>97</v>
      </c>
      <c r="BR2" s="4" t="s">
        <v>97</v>
      </c>
      <c r="BS2" s="4" t="s">
        <v>97</v>
      </c>
      <c r="BT2" s="4" t="s">
        <v>97</v>
      </c>
      <c r="BU2" s="4" t="s">
        <v>97</v>
      </c>
      <c r="BV2" s="4" t="s">
        <v>97</v>
      </c>
      <c r="BW2" s="4" t="s">
        <v>97</v>
      </c>
      <c r="BX2" s="4" t="s">
        <v>97</v>
      </c>
      <c r="BY2" s="4" t="s">
        <v>97</v>
      </c>
      <c r="BZ2" s="4" t="s">
        <v>97</v>
      </c>
      <c r="CA2" s="4" t="s">
        <v>97</v>
      </c>
      <c r="CB2" s="4" t="s">
        <v>97</v>
      </c>
      <c r="CC2" s="4" t="s">
        <v>97</v>
      </c>
      <c r="CD2" s="4" t="s">
        <v>97</v>
      </c>
      <c r="CE2" s="4" t="s">
        <v>97</v>
      </c>
      <c r="CF2" s="4" t="s">
        <v>97</v>
      </c>
      <c r="CG2" s="4" t="s">
        <v>97</v>
      </c>
      <c r="CH2" s="4" t="s">
        <v>97</v>
      </c>
      <c r="CI2" s="4" t="s">
        <v>97</v>
      </c>
      <c r="CJ2" s="4" t="s">
        <v>97</v>
      </c>
      <c r="CK2" s="4" t="s">
        <v>97</v>
      </c>
      <c r="CL2" s="4" t="s">
        <v>97</v>
      </c>
      <c r="CM2" s="4" t="s">
        <v>97</v>
      </c>
      <c r="CN2" s="4" t="s">
        <v>97</v>
      </c>
      <c r="CO2" s="4" t="s">
        <v>97</v>
      </c>
      <c r="CP2" s="4" t="s">
        <v>97</v>
      </c>
      <c r="CQ2" s="5" t="s">
        <v>98</v>
      </c>
      <c r="CR2" s="5" t="s">
        <v>98</v>
      </c>
      <c r="CS2" s="5" t="s">
        <v>98</v>
      </c>
      <c r="CT2" s="5" t="s">
        <v>98</v>
      </c>
      <c r="CU2" s="5" t="s">
        <v>98</v>
      </c>
      <c r="CV2" s="6" t="s">
        <v>99</v>
      </c>
      <c r="CW2" s="6" t="s">
        <v>99</v>
      </c>
      <c r="CX2" s="6" t="s">
        <v>99</v>
      </c>
      <c r="CY2" s="6" t="s">
        <v>99</v>
      </c>
      <c r="CZ2" s="6" t="s">
        <v>99</v>
      </c>
      <c r="DA2" s="6" t="s">
        <v>99</v>
      </c>
      <c r="DB2" s="6" t="s">
        <v>99</v>
      </c>
      <c r="DC2" s="7" t="s">
        <v>100</v>
      </c>
      <c r="DD2" s="7" t="s">
        <v>100</v>
      </c>
      <c r="DE2" s="7" t="s">
        <v>100</v>
      </c>
      <c r="DF2" s="7" t="s">
        <v>100</v>
      </c>
      <c r="DG2" s="7" t="s">
        <v>100</v>
      </c>
      <c r="DH2" s="7" t="s">
        <v>100</v>
      </c>
      <c r="DI2" s="7" t="s">
        <v>100</v>
      </c>
      <c r="DJ2" s="7" t="s">
        <v>100</v>
      </c>
      <c r="DK2" s="7" t="s">
        <v>100</v>
      </c>
      <c r="DL2" s="7" t="s">
        <v>100</v>
      </c>
      <c r="DM2" s="7" t="s">
        <v>100</v>
      </c>
      <c r="DN2" s="7" t="s">
        <v>100</v>
      </c>
      <c r="DO2" s="7" t="s">
        <v>100</v>
      </c>
      <c r="DP2" s="7" t="s">
        <v>100</v>
      </c>
      <c r="DQ2" s="7" t="s">
        <v>100</v>
      </c>
      <c r="DR2" s="7" t="s">
        <v>100</v>
      </c>
      <c r="DS2" s="7" t="s">
        <v>100</v>
      </c>
      <c r="DT2" s="7" t="s">
        <v>100</v>
      </c>
      <c r="DU2" s="7" t="s">
        <v>100</v>
      </c>
      <c r="DV2" s="7" t="s">
        <v>100</v>
      </c>
      <c r="DW2" s="7" t="s">
        <v>100</v>
      </c>
      <c r="DX2" s="7" t="s">
        <v>100</v>
      </c>
      <c r="DY2" s="7" t="s">
        <v>100</v>
      </c>
      <c r="DZ2" s="7" t="s">
        <v>100</v>
      </c>
      <c r="EA2" s="7" t="s">
        <v>100</v>
      </c>
      <c r="EB2" s="7" t="s">
        <v>100</v>
      </c>
      <c r="EC2" s="7" t="s">
        <v>100</v>
      </c>
      <c r="ED2" s="7" t="s">
        <v>100</v>
      </c>
      <c r="EE2" s="7" t="s">
        <v>100</v>
      </c>
      <c r="EF2" s="8" t="s">
        <v>101</v>
      </c>
      <c r="EG2" s="9" t="s">
        <v>102</v>
      </c>
      <c r="EH2" s="9" t="s">
        <v>102</v>
      </c>
      <c r="EI2" s="9" t="s">
        <v>102</v>
      </c>
      <c r="EJ2" s="9" t="s">
        <v>102</v>
      </c>
      <c r="EK2" s="9" t="s">
        <v>102</v>
      </c>
      <c r="EL2" s="9" t="s">
        <v>102</v>
      </c>
      <c r="EM2" s="9" t="s">
        <v>102</v>
      </c>
      <c r="EN2" s="9" t="s">
        <v>102</v>
      </c>
      <c r="EO2" s="9" t="s">
        <v>102</v>
      </c>
      <c r="EP2" s="9" t="s">
        <v>102</v>
      </c>
      <c r="EQ2" s="9" t="s">
        <v>102</v>
      </c>
      <c r="ER2" s="9" t="s">
        <v>102</v>
      </c>
      <c r="ES2" s="10" t="s">
        <v>103</v>
      </c>
      <c r="ET2" s="10" t="s">
        <v>103</v>
      </c>
      <c r="EU2" s="10" t="s">
        <v>103</v>
      </c>
      <c r="EV2" s="10" t="s">
        <v>103</v>
      </c>
      <c r="EW2" s="6" t="s">
        <v>104</v>
      </c>
      <c r="EX2" s="11" t="s">
        <v>105</v>
      </c>
      <c r="EY2" s="11" t="s">
        <v>105</v>
      </c>
      <c r="EZ2" s="11" t="s">
        <v>105</v>
      </c>
      <c r="FA2" s="11" t="s">
        <v>105</v>
      </c>
      <c r="FB2" s="11" t="s">
        <v>105</v>
      </c>
      <c r="FC2" s="11" t="s">
        <v>105</v>
      </c>
      <c r="FD2" s="11" t="s">
        <v>105</v>
      </c>
      <c r="FE2" s="12" t="s">
        <v>106</v>
      </c>
      <c r="FF2" s="12" t="s">
        <v>106</v>
      </c>
      <c r="FG2" s="12" t="s">
        <v>106</v>
      </c>
      <c r="FH2" s="12" t="s">
        <v>106</v>
      </c>
      <c r="FI2" s="12" t="s">
        <v>106</v>
      </c>
      <c r="FJ2" s="12" t="s">
        <v>106</v>
      </c>
      <c r="FK2" s="12" t="s">
        <v>106</v>
      </c>
      <c r="FL2" s="12" t="s">
        <v>106</v>
      </c>
      <c r="FM2" s="12" t="s">
        <v>106</v>
      </c>
      <c r="FO2" s="3"/>
      <c r="FP2" s="13"/>
      <c r="FQ2" s="13" t="s">
        <v>107</v>
      </c>
      <c r="FR2" s="13"/>
      <c r="FS2" s="3"/>
      <c r="FT2" s="3"/>
      <c r="FU2" s="13" t="s">
        <v>97</v>
      </c>
      <c r="FV2" s="13" t="s">
        <v>97</v>
      </c>
      <c r="FW2" s="13" t="s">
        <v>97</v>
      </c>
      <c r="FX2" s="13" t="s">
        <v>97</v>
      </c>
      <c r="FY2" s="13" t="s">
        <v>97</v>
      </c>
      <c r="FZ2" s="13" t="s">
        <v>97</v>
      </c>
      <c r="GA2" s="13" t="s">
        <v>97</v>
      </c>
      <c r="GB2" s="13" t="s">
        <v>97</v>
      </c>
      <c r="GC2" s="13" t="s">
        <v>97</v>
      </c>
      <c r="GD2" s="13" t="s">
        <v>97</v>
      </c>
      <c r="GE2" s="13" t="s">
        <v>97</v>
      </c>
      <c r="GF2" s="13" t="s">
        <v>97</v>
      </c>
      <c r="GG2" s="13" t="s">
        <v>97</v>
      </c>
      <c r="GH2" s="13" t="s">
        <v>97</v>
      </c>
      <c r="GI2" s="13" t="s">
        <v>97</v>
      </c>
      <c r="GJ2" s="13" t="s">
        <v>97</v>
      </c>
      <c r="GK2" s="13" t="s">
        <v>97</v>
      </c>
      <c r="GL2" s="13" t="s">
        <v>97</v>
      </c>
      <c r="GM2" s="13" t="s">
        <v>97</v>
      </c>
      <c r="GN2" s="13" t="s">
        <v>97</v>
      </c>
      <c r="GO2" s="13" t="s">
        <v>97</v>
      </c>
      <c r="GP2" s="13" t="s">
        <v>97</v>
      </c>
      <c r="GQ2" s="13" t="s">
        <v>97</v>
      </c>
      <c r="GR2" s="13" t="s">
        <v>97</v>
      </c>
      <c r="GS2" s="13" t="s">
        <v>97</v>
      </c>
      <c r="GT2" s="13" t="s">
        <v>97</v>
      </c>
      <c r="GU2" s="13" t="s">
        <v>97</v>
      </c>
      <c r="GV2" s="13" t="s">
        <v>97</v>
      </c>
      <c r="GW2" s="13" t="s">
        <v>97</v>
      </c>
      <c r="GX2" s="13" t="s">
        <v>97</v>
      </c>
      <c r="GY2" s="13" t="s">
        <v>97</v>
      </c>
      <c r="GZ2" s="13" t="s">
        <v>97</v>
      </c>
      <c r="HA2" s="13" t="s">
        <v>97</v>
      </c>
      <c r="HB2" s="13" t="s">
        <v>97</v>
      </c>
      <c r="HC2" s="13" t="s">
        <v>97</v>
      </c>
      <c r="HD2" s="13" t="s">
        <v>97</v>
      </c>
      <c r="HE2" s="13" t="s">
        <v>97</v>
      </c>
      <c r="HF2" s="13" t="s">
        <v>98</v>
      </c>
      <c r="HG2" s="13" t="s">
        <v>98</v>
      </c>
      <c r="HH2" s="13" t="s">
        <v>99</v>
      </c>
      <c r="HI2" s="13" t="s">
        <v>99</v>
      </c>
      <c r="HJ2" s="13" t="s">
        <v>99</v>
      </c>
      <c r="HK2" s="13" t="s">
        <v>100</v>
      </c>
      <c r="HL2" s="13" t="s">
        <v>100</v>
      </c>
      <c r="HM2" s="13" t="s">
        <v>100</v>
      </c>
      <c r="HN2" s="13" t="s">
        <v>100</v>
      </c>
      <c r="HO2" s="13" t="s">
        <v>100</v>
      </c>
      <c r="HP2" s="13" t="s">
        <v>100</v>
      </c>
      <c r="HQ2" s="13" t="s">
        <v>100</v>
      </c>
      <c r="HR2" s="13" t="s">
        <v>100</v>
      </c>
      <c r="HS2" s="13" t="s">
        <v>100</v>
      </c>
      <c r="HT2" s="13" t="s">
        <v>100</v>
      </c>
      <c r="HU2" s="13" t="s">
        <v>100</v>
      </c>
      <c r="HV2" s="13" t="s">
        <v>100</v>
      </c>
      <c r="HW2" s="13" t="s">
        <v>100</v>
      </c>
      <c r="HX2" s="13" t="s">
        <v>100</v>
      </c>
      <c r="HY2" s="13" t="s">
        <v>100</v>
      </c>
      <c r="HZ2" s="13" t="s">
        <v>100</v>
      </c>
      <c r="IA2" s="13" t="s">
        <v>100</v>
      </c>
      <c r="IB2" s="13" t="s">
        <v>108</v>
      </c>
      <c r="IC2" s="13" t="s">
        <v>102</v>
      </c>
      <c r="ID2" s="13" t="s">
        <v>102</v>
      </c>
      <c r="IE2" s="13" t="s">
        <v>102</v>
      </c>
      <c r="IF2" s="13" t="s">
        <v>102</v>
      </c>
      <c r="IG2" s="13" t="s">
        <v>102</v>
      </c>
      <c r="IH2" s="13" t="s">
        <v>103</v>
      </c>
      <c r="II2" s="13" t="s">
        <v>103</v>
      </c>
      <c r="IJ2" s="13" t="s">
        <v>104</v>
      </c>
      <c r="IK2" s="13" t="s">
        <v>109</v>
      </c>
      <c r="IL2" s="13" t="s">
        <v>109</v>
      </c>
      <c r="IM2" s="13" t="s">
        <v>110</v>
      </c>
      <c r="IN2" s="13" t="s">
        <v>110</v>
      </c>
      <c r="IO2" s="14" t="s">
        <v>110</v>
      </c>
      <c r="IP2" s="14" t="s">
        <v>111</v>
      </c>
      <c r="IS2" s="13"/>
      <c r="IT2" s="13"/>
      <c r="IU2" s="13"/>
    </row>
    <row r="3" spans="1:255">
      <c r="FO3" s="13"/>
      <c r="FP3" s="13"/>
      <c r="FQ3" s="13"/>
      <c r="FR3" s="13"/>
      <c r="FS3" s="3"/>
      <c r="FT3" s="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N3" s="13"/>
      <c r="IO3" s="14"/>
      <c r="IS3" s="13"/>
      <c r="IT3" s="13"/>
      <c r="IU3" s="13"/>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5"/>
    </row>
    <row r="5" spans="1:255">
      <c r="B5" s="16"/>
      <c r="C5" s="17"/>
      <c r="D5" s="16"/>
      <c r="E5" s="17"/>
      <c r="F5" s="16"/>
      <c r="G5" s="16"/>
      <c r="H5" s="16"/>
      <c r="I5" s="17"/>
      <c r="J5" s="17"/>
      <c r="K5" s="17"/>
      <c r="L5" s="17"/>
      <c r="M5" s="17"/>
      <c r="N5" s="17"/>
      <c r="O5" s="17"/>
      <c r="P5" s="17"/>
      <c r="Q5" s="17"/>
      <c r="R5" s="16"/>
      <c r="S5" s="17"/>
      <c r="T5" s="17"/>
      <c r="U5" s="17"/>
      <c r="V5" s="17"/>
      <c r="W5" s="17"/>
      <c r="X5" s="17"/>
      <c r="Y5" s="17"/>
      <c r="Z5" s="17"/>
      <c r="AA5" s="16"/>
      <c r="AB5" s="16"/>
      <c r="AC5" s="16"/>
      <c r="AD5" s="17"/>
      <c r="AE5" s="17"/>
      <c r="AF5" s="16"/>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6"/>
      <c r="CR5" s="16"/>
      <c r="CS5" s="16"/>
      <c r="CT5" s="16"/>
      <c r="CU5" s="16"/>
      <c r="CV5" s="16"/>
      <c r="CW5" s="16"/>
      <c r="CX5" s="16"/>
      <c r="CY5" s="16"/>
      <c r="CZ5" s="16"/>
      <c r="DA5" s="16"/>
      <c r="DB5" s="16"/>
      <c r="DC5" s="16"/>
      <c r="DD5" s="16"/>
      <c r="DE5" s="16"/>
      <c r="DF5" s="16"/>
      <c r="DG5" s="16"/>
      <c r="DH5" s="16"/>
      <c r="DI5" s="17"/>
      <c r="DJ5" s="17"/>
      <c r="DK5" s="17"/>
      <c r="DL5" s="17"/>
      <c r="DM5" s="17"/>
      <c r="DN5" s="17"/>
      <c r="DO5" s="17"/>
      <c r="DP5" s="17"/>
      <c r="DQ5" s="17"/>
      <c r="DR5" s="17"/>
      <c r="DS5" s="17"/>
      <c r="DT5" s="17"/>
      <c r="DU5" s="17"/>
      <c r="DV5" s="17"/>
      <c r="DW5" s="17"/>
      <c r="DX5" s="17"/>
      <c r="DY5" s="17"/>
      <c r="DZ5" s="17"/>
      <c r="EA5" s="17"/>
      <c r="EB5" s="17"/>
      <c r="EC5" s="17"/>
      <c r="ED5" s="17"/>
      <c r="EE5" s="17"/>
      <c r="EF5" s="16"/>
      <c r="EG5" s="16"/>
      <c r="EH5" s="16"/>
      <c r="EI5" s="16"/>
      <c r="EJ5" s="17"/>
      <c r="EK5" s="17"/>
      <c r="EL5" s="17"/>
      <c r="EM5" s="17"/>
      <c r="EN5" s="17"/>
      <c r="EO5" s="16"/>
      <c r="EP5" s="16"/>
      <c r="EQ5" s="16"/>
      <c r="ER5" s="16"/>
      <c r="ES5" s="16"/>
      <c r="ET5" s="16"/>
      <c r="EU5" s="16"/>
      <c r="EV5" s="17"/>
      <c r="EW5" s="18"/>
      <c r="EX5" s="16"/>
      <c r="EY5" s="16"/>
      <c r="EZ5" s="16"/>
      <c r="FA5" s="16"/>
      <c r="FB5" s="16"/>
      <c r="FC5" s="16"/>
      <c r="FD5" s="16"/>
      <c r="FE5" s="16"/>
      <c r="FF5" s="16"/>
      <c r="FG5" s="16"/>
      <c r="FH5" s="16"/>
      <c r="FI5" s="16"/>
      <c r="FJ5" s="16"/>
      <c r="FK5" s="16"/>
      <c r="FL5" s="16"/>
      <c r="FM5" s="16"/>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41.25" customHeight="1">
      <c r="A6" s="1" t="s">
        <v>96</v>
      </c>
      <c r="B6" s="19" t="s">
        <v>112</v>
      </c>
      <c r="C6" s="19" t="s">
        <v>113</v>
      </c>
      <c r="D6" s="19" t="s">
        <v>2</v>
      </c>
      <c r="E6" s="19" t="s">
        <v>114</v>
      </c>
      <c r="F6" s="19" t="s">
        <v>115</v>
      </c>
      <c r="G6" s="19" t="s">
        <v>115</v>
      </c>
      <c r="H6" s="19" t="s">
        <v>115</v>
      </c>
      <c r="I6" s="19" t="s">
        <v>116</v>
      </c>
      <c r="J6" s="19" t="s">
        <v>116</v>
      </c>
      <c r="K6" s="19" t="s">
        <v>116</v>
      </c>
      <c r="L6" s="19" t="s">
        <v>117</v>
      </c>
      <c r="M6" s="19" t="s">
        <v>117</v>
      </c>
      <c r="N6" s="19" t="s">
        <v>117</v>
      </c>
      <c r="O6" s="19" t="s">
        <v>118</v>
      </c>
      <c r="P6" s="19" t="s">
        <v>118</v>
      </c>
      <c r="Q6" s="19" t="s">
        <v>118</v>
      </c>
      <c r="R6" s="19" t="s">
        <v>119</v>
      </c>
      <c r="S6" s="19" t="s">
        <v>120</v>
      </c>
      <c r="T6" s="19" t="s">
        <v>121</v>
      </c>
      <c r="U6" s="19" t="s">
        <v>122</v>
      </c>
      <c r="V6" s="19" t="s">
        <v>122</v>
      </c>
      <c r="W6" s="19" t="s">
        <v>122</v>
      </c>
      <c r="X6" s="19" t="s">
        <v>123</v>
      </c>
      <c r="Y6" s="19" t="s">
        <v>123</v>
      </c>
      <c r="Z6" s="19" t="s">
        <v>123</v>
      </c>
      <c r="AA6" s="19" t="s">
        <v>124</v>
      </c>
      <c r="AB6" s="19" t="s">
        <v>125</v>
      </c>
      <c r="AC6" s="19" t="s">
        <v>15</v>
      </c>
      <c r="AD6" s="19" t="s">
        <v>126</v>
      </c>
      <c r="AE6" s="19" t="s">
        <v>127</v>
      </c>
      <c r="AF6" s="19" t="s">
        <v>128</v>
      </c>
      <c r="AG6" s="19" t="s">
        <v>129</v>
      </c>
      <c r="AH6" s="19" t="s">
        <v>130</v>
      </c>
      <c r="AI6" s="19" t="s">
        <v>131</v>
      </c>
      <c r="AJ6" s="19" t="s">
        <v>131</v>
      </c>
      <c r="AK6" s="19" t="s">
        <v>131</v>
      </c>
      <c r="AL6" s="19" t="s">
        <v>132</v>
      </c>
      <c r="AM6" s="19" t="s">
        <v>132</v>
      </c>
      <c r="AN6" s="19" t="s">
        <v>132</v>
      </c>
      <c r="AO6" s="19" t="s">
        <v>133</v>
      </c>
      <c r="AP6" s="19" t="s">
        <v>134</v>
      </c>
      <c r="AQ6" s="19" t="s">
        <v>135</v>
      </c>
      <c r="AR6" s="19" t="s">
        <v>135</v>
      </c>
      <c r="AS6" s="19" t="s">
        <v>135</v>
      </c>
      <c r="AT6" s="19" t="s">
        <v>136</v>
      </c>
      <c r="AU6" s="19" t="s">
        <v>136</v>
      </c>
      <c r="AV6" s="19" t="s">
        <v>136</v>
      </c>
      <c r="AW6" s="19" t="s">
        <v>137</v>
      </c>
      <c r="AX6" s="19" t="s">
        <v>137</v>
      </c>
      <c r="AY6" s="19" t="s">
        <v>137</v>
      </c>
      <c r="AZ6" s="19" t="s">
        <v>138</v>
      </c>
      <c r="BA6" s="19" t="s">
        <v>139</v>
      </c>
      <c r="BB6" s="19" t="s">
        <v>140</v>
      </c>
      <c r="BC6" s="19" t="s">
        <v>141</v>
      </c>
      <c r="BD6" s="19" t="s">
        <v>142</v>
      </c>
      <c r="BE6" s="19" t="s">
        <v>143</v>
      </c>
      <c r="BF6" s="19" t="s">
        <v>144</v>
      </c>
      <c r="BG6" s="19" t="s">
        <v>145</v>
      </c>
      <c r="BH6" s="19" t="s">
        <v>146</v>
      </c>
      <c r="BI6" s="19" t="s">
        <v>147</v>
      </c>
      <c r="BJ6" s="19" t="s">
        <v>147</v>
      </c>
      <c r="BK6" s="19" t="s">
        <v>147</v>
      </c>
      <c r="BL6" s="19" t="s">
        <v>148</v>
      </c>
      <c r="BM6" s="19" t="s">
        <v>148</v>
      </c>
      <c r="BN6" s="19" t="s">
        <v>148</v>
      </c>
      <c r="BO6" s="19" t="s">
        <v>149</v>
      </c>
      <c r="BP6" s="19" t="s">
        <v>150</v>
      </c>
      <c r="BQ6" s="19" t="s">
        <v>150</v>
      </c>
      <c r="BR6" s="19" t="s">
        <v>150</v>
      </c>
      <c r="BS6" s="19" t="s">
        <v>151</v>
      </c>
      <c r="BT6" s="19" t="s">
        <v>152</v>
      </c>
      <c r="BU6" s="19" t="s">
        <v>152</v>
      </c>
      <c r="BV6" s="19" t="s">
        <v>152</v>
      </c>
      <c r="BW6" s="19" t="s">
        <v>153</v>
      </c>
      <c r="BX6" s="19" t="s">
        <v>153</v>
      </c>
      <c r="BY6" s="19" t="s">
        <v>153</v>
      </c>
      <c r="BZ6" s="19" t="s">
        <v>154</v>
      </c>
      <c r="CA6" s="19" t="s">
        <v>155</v>
      </c>
      <c r="CB6" s="19" t="s">
        <v>155</v>
      </c>
      <c r="CC6" s="19" t="s">
        <v>155</v>
      </c>
      <c r="CD6" s="19" t="s">
        <v>156</v>
      </c>
      <c r="CE6" s="19" t="s">
        <v>157</v>
      </c>
      <c r="CF6" s="19" t="s">
        <v>158</v>
      </c>
      <c r="CG6" s="19" t="s">
        <v>159</v>
      </c>
      <c r="CH6" s="19" t="s">
        <v>160</v>
      </c>
      <c r="CI6" s="19" t="s">
        <v>160</v>
      </c>
      <c r="CJ6" s="19" t="s">
        <v>160</v>
      </c>
      <c r="CK6" s="19" t="s">
        <v>161</v>
      </c>
      <c r="CL6" s="19" t="s">
        <v>162</v>
      </c>
      <c r="CM6" s="19" t="s">
        <v>163</v>
      </c>
      <c r="CN6" s="19" t="s">
        <v>163</v>
      </c>
      <c r="CO6" s="19" t="s">
        <v>163</v>
      </c>
      <c r="CP6" s="19" t="s">
        <v>164</v>
      </c>
      <c r="CQ6" s="20" t="s">
        <v>165</v>
      </c>
      <c r="CR6" s="20" t="s">
        <v>166</v>
      </c>
      <c r="CS6" s="20" t="s">
        <v>167</v>
      </c>
      <c r="CT6" s="20" t="s">
        <v>167</v>
      </c>
      <c r="CU6" s="20" t="s">
        <v>167</v>
      </c>
      <c r="CV6" s="21" t="s">
        <v>165</v>
      </c>
      <c r="CW6" s="21" t="s">
        <v>167</v>
      </c>
      <c r="CX6" s="21" t="s">
        <v>167</v>
      </c>
      <c r="CY6" s="21" t="s">
        <v>167</v>
      </c>
      <c r="CZ6" s="21" t="s">
        <v>168</v>
      </c>
      <c r="DA6" s="21" t="s">
        <v>168</v>
      </c>
      <c r="DB6" s="21" t="s">
        <v>168</v>
      </c>
      <c r="DC6" s="8" t="s">
        <v>167</v>
      </c>
      <c r="DD6" s="8" t="s">
        <v>167</v>
      </c>
      <c r="DE6" s="8" t="s">
        <v>167</v>
      </c>
      <c r="DF6" s="8" t="s">
        <v>169</v>
      </c>
      <c r="DG6" s="8" t="s">
        <v>169</v>
      </c>
      <c r="DH6" s="8" t="s">
        <v>169</v>
      </c>
      <c r="DI6" s="8" t="s">
        <v>170</v>
      </c>
      <c r="DJ6" s="8" t="s">
        <v>170</v>
      </c>
      <c r="DK6" s="8" t="s">
        <v>170</v>
      </c>
      <c r="DL6" s="8" t="s">
        <v>171</v>
      </c>
      <c r="DM6" s="8" t="s">
        <v>171</v>
      </c>
      <c r="DN6" s="8" t="s">
        <v>171</v>
      </c>
      <c r="DO6" s="8" t="s">
        <v>172</v>
      </c>
      <c r="DP6" s="8" t="s">
        <v>173</v>
      </c>
      <c r="DQ6" s="8" t="s">
        <v>173</v>
      </c>
      <c r="DR6" s="8" t="s">
        <v>174</v>
      </c>
      <c r="DS6" s="8" t="s">
        <v>174</v>
      </c>
      <c r="DT6" s="8" t="s">
        <v>174</v>
      </c>
      <c r="DU6" s="8" t="s">
        <v>175</v>
      </c>
      <c r="DV6" s="8" t="s">
        <v>176</v>
      </c>
      <c r="DW6" s="8" t="s">
        <v>177</v>
      </c>
      <c r="DX6" s="8" t="s">
        <v>178</v>
      </c>
      <c r="DY6" s="8" t="s">
        <v>179</v>
      </c>
      <c r="DZ6" s="8" t="s">
        <v>180</v>
      </c>
      <c r="EA6" s="8" t="s">
        <v>181</v>
      </c>
      <c r="EB6" s="8" t="s">
        <v>182</v>
      </c>
      <c r="EC6" s="8" t="s">
        <v>183</v>
      </c>
      <c r="ED6" s="8" t="s">
        <v>184</v>
      </c>
      <c r="EE6" s="8" t="s">
        <v>185</v>
      </c>
      <c r="EF6" s="8" t="s">
        <v>186</v>
      </c>
      <c r="EG6" s="22" t="s">
        <v>167</v>
      </c>
      <c r="EH6" s="22" t="s">
        <v>167</v>
      </c>
      <c r="EI6" s="22" t="s">
        <v>167</v>
      </c>
      <c r="EJ6" s="22" t="s">
        <v>187</v>
      </c>
      <c r="EK6" s="22" t="s">
        <v>187</v>
      </c>
      <c r="EL6" s="22" t="s">
        <v>187</v>
      </c>
      <c r="EM6" s="22" t="s">
        <v>130</v>
      </c>
      <c r="EN6" s="22" t="s">
        <v>188</v>
      </c>
      <c r="EO6" s="22" t="s">
        <v>130</v>
      </c>
      <c r="EP6" s="22" t="s">
        <v>189</v>
      </c>
      <c r="EQ6" s="22" t="s">
        <v>130</v>
      </c>
      <c r="ER6" s="22" t="s">
        <v>190</v>
      </c>
      <c r="ES6" s="23" t="s">
        <v>186</v>
      </c>
      <c r="ET6" s="23" t="s">
        <v>186</v>
      </c>
      <c r="EU6" s="23" t="s">
        <v>186</v>
      </c>
      <c r="EV6" s="23" t="s">
        <v>191</v>
      </c>
      <c r="EW6" s="6" t="s">
        <v>165</v>
      </c>
      <c r="EX6" s="24" t="s">
        <v>186</v>
      </c>
      <c r="EY6" s="24" t="s">
        <v>186</v>
      </c>
      <c r="EZ6" s="24" t="s">
        <v>186</v>
      </c>
      <c r="FA6" s="24" t="s">
        <v>192</v>
      </c>
      <c r="FB6" s="24" t="s">
        <v>192</v>
      </c>
      <c r="FC6" s="24" t="s">
        <v>192</v>
      </c>
      <c r="FD6" s="24" t="s">
        <v>193</v>
      </c>
      <c r="FE6" s="25" t="s">
        <v>165</v>
      </c>
      <c r="FF6" s="25" t="s">
        <v>165</v>
      </c>
      <c r="FG6" s="25" t="s">
        <v>165</v>
      </c>
      <c r="FH6" s="25" t="s">
        <v>167</v>
      </c>
      <c r="FI6" s="25" t="s">
        <v>167</v>
      </c>
      <c r="FJ6" s="25" t="s">
        <v>167</v>
      </c>
      <c r="FK6" s="25" t="s">
        <v>192</v>
      </c>
      <c r="FL6" s="25" t="s">
        <v>192</v>
      </c>
      <c r="FM6" s="25" t="s">
        <v>192</v>
      </c>
      <c r="FO6" s="3"/>
      <c r="FP6" s="3"/>
      <c r="FQ6" s="3" t="s">
        <v>194</v>
      </c>
      <c r="FR6" s="3" t="s">
        <v>195</v>
      </c>
      <c r="FS6" s="3"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25.5">
      <c r="A7" s="34" t="s">
        <v>246</v>
      </c>
      <c r="B7" s="35" t="s">
        <v>247</v>
      </c>
      <c r="C7" s="34" t="s">
        <v>248</v>
      </c>
      <c r="D7" s="34" t="s">
        <v>249</v>
      </c>
      <c r="E7" s="34" t="s">
        <v>248</v>
      </c>
      <c r="F7" s="36" t="s">
        <v>250</v>
      </c>
      <c r="G7" s="3"/>
      <c r="H7" s="3"/>
      <c r="I7" s="34" t="s">
        <v>251</v>
      </c>
      <c r="J7" s="3"/>
      <c r="K7" s="3"/>
      <c r="L7" s="34"/>
      <c r="M7" s="3"/>
      <c r="N7" s="3"/>
      <c r="O7" s="36" t="s">
        <v>99</v>
      </c>
      <c r="P7" s="34" t="s">
        <v>110</v>
      </c>
      <c r="Q7" s="34"/>
      <c r="R7" s="3"/>
      <c r="S7" s="37"/>
      <c r="T7" s="37" t="s">
        <v>252</v>
      </c>
      <c r="U7" s="36" t="s">
        <v>130</v>
      </c>
      <c r="V7" s="3"/>
      <c r="W7" s="3"/>
      <c r="X7" s="34"/>
      <c r="Y7" s="38"/>
      <c r="Z7" s="3"/>
      <c r="AA7" s="34" t="s">
        <v>253</v>
      </c>
      <c r="AB7" s="34"/>
      <c r="AC7" s="3"/>
      <c r="AD7" s="34"/>
      <c r="AE7" s="3"/>
      <c r="AF7" s="3"/>
      <c r="AG7" s="39"/>
      <c r="AH7" s="3"/>
      <c r="AI7" s="34"/>
      <c r="AJ7" s="3"/>
      <c r="AK7" s="3"/>
      <c r="AL7" s="34" t="s">
        <v>254</v>
      </c>
      <c r="AM7" s="3"/>
      <c r="AN7" s="3"/>
      <c r="AO7" s="34" t="s">
        <v>133</v>
      </c>
      <c r="AP7" s="3"/>
      <c r="AQ7" s="3"/>
      <c r="AR7" s="3"/>
      <c r="AS7" s="3"/>
      <c r="AT7" s="3"/>
      <c r="AU7" s="3"/>
      <c r="AV7" s="3"/>
      <c r="AW7" s="3"/>
      <c r="AX7" s="3"/>
      <c r="AY7" s="3"/>
      <c r="AZ7" s="3"/>
      <c r="BA7" s="3"/>
      <c r="BB7" s="3"/>
      <c r="BC7" s="3"/>
      <c r="BD7" s="3"/>
      <c r="BE7" s="40"/>
      <c r="BF7" s="34"/>
      <c r="BG7" s="34"/>
      <c r="BH7" s="3"/>
      <c r="BI7" s="41" t="s">
        <v>255</v>
      </c>
      <c r="BJ7" s="34"/>
      <c r="BK7" s="3"/>
      <c r="BL7" s="42" t="s">
        <v>256</v>
      </c>
      <c r="BM7" s="42"/>
      <c r="BN7" s="34"/>
      <c r="BO7" s="3"/>
      <c r="BP7" s="3"/>
      <c r="BQ7" s="3"/>
      <c r="BR7" s="3"/>
      <c r="BS7" s="3"/>
      <c r="BT7" s="34"/>
      <c r="BU7" s="34"/>
      <c r="BV7" s="34"/>
      <c r="BW7" s="3"/>
      <c r="BX7" s="3"/>
      <c r="BY7" s="3"/>
      <c r="BZ7" s="3"/>
      <c r="CA7" s="3"/>
      <c r="CB7" s="3"/>
      <c r="CC7" s="3"/>
      <c r="CD7" s="36"/>
      <c r="CE7" s="34"/>
      <c r="CF7" s="3"/>
      <c r="CG7" s="36"/>
      <c r="CH7" s="34"/>
      <c r="CI7" s="3"/>
      <c r="CJ7" s="3"/>
      <c r="CK7" s="36"/>
      <c r="CL7" s="3"/>
      <c r="CM7" s="3"/>
      <c r="CN7" s="3"/>
      <c r="CO7" s="3"/>
      <c r="CP7" s="3"/>
      <c r="CQ7" s="34"/>
      <c r="CR7" s="34"/>
      <c r="CS7" s="34"/>
      <c r="CT7" s="34"/>
      <c r="CU7" s="34"/>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6"/>
      <c r="EH7" s="3"/>
      <c r="EI7" s="3"/>
      <c r="EJ7" s="3"/>
      <c r="EK7" s="3"/>
      <c r="EL7" s="3"/>
      <c r="EM7" s="3"/>
      <c r="EN7" s="3"/>
      <c r="EO7" s="3"/>
      <c r="EP7" s="3"/>
      <c r="EQ7" s="3"/>
      <c r="ER7" s="3"/>
      <c r="ES7" s="3"/>
      <c r="ET7" s="3"/>
      <c r="EU7" s="3"/>
      <c r="EV7" s="3"/>
      <c r="EW7" s="3"/>
      <c r="EX7" s="3"/>
      <c r="EY7" s="3"/>
      <c r="EZ7" s="3"/>
      <c r="FA7" s="3"/>
      <c r="FB7" s="3"/>
      <c r="FC7" s="3"/>
      <c r="FD7" s="3"/>
      <c r="FE7" s="34"/>
      <c r="FF7" s="34"/>
      <c r="FG7" s="34"/>
      <c r="FH7" s="34"/>
      <c r="FI7" s="34"/>
      <c r="FJ7" s="3"/>
      <c r="FK7" s="3"/>
      <c r="FL7" s="3"/>
      <c r="FM7" s="3"/>
      <c r="FO7" s="3"/>
      <c r="FP7" s="3"/>
      <c r="FQ7" s="3" t="str">
        <f t="array" ref="FQ7">IF(SUM($FU7:$IP7)=74,"PASS","FAIL")</f>
        <v>PASS</v>
      </c>
      <c r="FR7" s="3">
        <f t="shared" ref="FR7:FR49" si="5">74-COUNTIF(FU7:IP7,1)</f>
        <v>0</v>
      </c>
      <c r="FS7" s="3">
        <f t="shared" ref="FS7:FS49" si="6">IF(ISBLANK(B7),1,0) + IF(ISBLANK(AA7),1,0) + IF(ISBLANK(C7),1,0) + IF(C7="Yes",(IF(ISBLANK(D7),1,0)),0)   + IF(ISBLANK(CE7),1,0)</f>
        <v>1</v>
      </c>
      <c r="FT7" s="3"/>
      <c r="FU7" s="3">
        <f t="array" ref="FU7">SUM(IF(([2]JOE_DATA!$C$2:$C$20002=$C7)*([2]JOE_DATA!$B$2:$B$20002="Client Name Confidential"),1,0))</f>
        <v>1</v>
      </c>
      <c r="FV7" s="3">
        <f t="array" ref="FV7">IF(ISBLANK($E7),1,SUM(IF(([2]JOE_DATA!$C$2:$C$20002=$E7)*([2]JOE_DATA!$B$2:$B$20002="Client name confidential on completion"),1,0)))</f>
        <v>1</v>
      </c>
      <c r="FW7" s="3">
        <f t="array" ref="FW7">IF(LEN($F7)=0,0.5,SUM(IF(([2]JOE_DATA!$C$2:$C$20002=$F7)*([2]JOE_DATA!$B$2:$B$20002="Client sector group"),0.5,0)))
+
IF(LEN($G7)=0,0.25,SUM(IF(([2]JOE_DATA!$C$2:$C$20002=$G7)*([2]JOE_DATA!$B$2:$B$20002="Client sector group"),0.25,0)))
+
IF(LEN($H7)=0,0.25,SUM(IF(([2]JOE_DATA!$C$2:$C$20002=$H7)*([2]JOE_DATA!$B$2:$B$20002="Client sector group"),0.25,0)))</f>
        <v>1</v>
      </c>
      <c r="FX7" s="3">
        <f t="array" ref="FX7">IF(ISBLANK($I7),0.5,SUM(IF(([2]JOE_DATA!$C$2:$C$20002=$I7)*([2]JOE_DATA!$B$2:$B$20002="Client sub-sector group"),0.5,0)))
+
IF(ISBLANK($J7),0.25,SUM(IF(([2]JOE_DATA!$C$2:$C$20002=$J7)*([2]JOE_DATA!$B$2:$B$20002="Client sub-sector group"),0.25,0)))
+
IF(ISBLANK($K7),0.25,SUM(IF(([2]JOE_DATA!$C$2:$C$20002=$K7)*([2]JOE_DATA!$B$2:$B$20002="Client sub-sector group"),0.25,0)))</f>
        <v>1</v>
      </c>
      <c r="FY7" s="3">
        <f t="array" ref="FY7">IF(LEN($L7)=0,0.4,SUM(IF(([2]JOE_DATA!$C$2:$C$20002=$L7)*([2]JOE_DATA!$B$2:$B$20002="Predominant Country of Client"),0.4,0)))
+
IF(LEN($M7)=0,0.3,SUM(IF(([2]JOE_DATA!$C$2:$C$20002=$M7)*([2]JOE_DATA!$B$2:$B$20002="Predominant Country of Client"),0.3,0)))
+
IF(LEN($N7)=0,0.3,SUM(IF(([2]JOE_DATA!$C$2:$C$20002=$N7)*([2]JOE_DATA!$B$2:$B$20002="Predominant Country of Client"),0.3,0)))</f>
        <v>1</v>
      </c>
      <c r="FZ7" s="3">
        <f t="array" ref="FZ7">IF(LEN($O7)=0,0.4,SUM(IF(([2]JOE_DATA!$C$2:$C$20002=$O7)*([2]JOE_DATA!$B$2:$B$20002="Main practice group"),0.4,0)))
+
IF(LEN($P7)=0,0.3,SUM(IF(([2]JOE_DATA!$C$2:$C$20002=$P7)*([2]JOE_DATA!$B$2:$B$20002="Main practice group"),0.3,0)))
+
IF(LEN($Q7)=0,0.3,SUM(IF(([2]JOE_DATA!$C$2:$C$20002=$Q7)*([2]JOE_DATA!$B$2:$B$20002="Main practice group"),0.3,0)))</f>
        <v>1</v>
      </c>
      <c r="GA7" s="3">
        <f t="shared" ref="GA7:GA49" si="7">IF(ISBLANK($S7),1,IF(ISNUMBER($S7),1,0))</f>
        <v>1</v>
      </c>
      <c r="GB7" s="3">
        <f t="shared" ref="GB7:GB49" si="8">IF(ISBLANK($T7),1,IF($T7="Ongoing",1,IF(ISNUMBER($T7),1,0)))</f>
        <v>1</v>
      </c>
      <c r="GC7" s="3">
        <f t="array" ref="GC7">IF(LEN($U7)=0,0.4,SUM(IF(([2]JOE_DATA!$C$2:$C$20002=$U7)*([2]JOE_DATA!$B$2:$B$20002="Matter sector group"),0.4,0)))
+
IF(LEN($V7)=0,0.3,SUM(IF(([2]JOE_DATA!$C$2:$C$20002=$V7)*([2]JOE_DATA!$B$2:$B$20002="Matter sector group"),0.3,0)))
+
IF(LEN($W7)=0,0.3,SUM(IF(([2]JOE_DATA!$C$2:$C$20002=$W7)*([2]JOE_DATA!$B$2:$B$20002="Matter sector group"),0.3,0)))</f>
        <v>1</v>
      </c>
      <c r="GD7" s="3">
        <f t="array" ref="GD7">IF(LEN($X7)=0,0.4,SUM(IF(([2]JOE_DATA!$C$2:$C$20002=$X7)*([2]JOE_DATA!$B$2:$B$20002="Matter sub-sector group"),0.4,0)))
+
IF(LEN($Y7)=0,0.3,SUM(IF(([2]JOE_DATA!$C$2:$C$20002=$Y7)*([2]JOE_DATA!$B$2:$B$20002="Matter sub-sector group"),0.3,0)))
+
IF(LEN($Z7)=0,0.3,SUM(IF(([2]JOE_DATA!$C$2:$C$20002=$Z7)*([2]JOE_DATA!$B$2:$B$20002="Matter sub-sector group"),0.3,0)))</f>
        <v>1</v>
      </c>
      <c r="GE7" s="3">
        <f t="array" ref="GE7">IF(ISBLANK($AD7),1,SUM(IF(([2]JOE_DATA!$C$2:$C$20002=$AD7)*([2]JOE_DATA!$B$2:$B$20002="Matter confidential"),1,0)))</f>
        <v>1</v>
      </c>
      <c r="GF7" s="3">
        <f t="array" ref="GF7">IF(ISBLANK($AE7),1,SUM(IF(([2]JOE_DATA!$C$2:$C$20002=$AE7)*([2]JOE_DATA!$B$2:$B$20002="Matter confidential on completion"),1,0)))</f>
        <v>1</v>
      </c>
      <c r="GG7" s="3">
        <f t="array" ref="GG7">IF(ISBLANK($AG7),1,SUM(IF(([2]JOE_DATA!$C$2:$C$20002=$AG7)*([2]JOE_DATA!$B$2:$B$20002="Applicable law"),1,0)))</f>
        <v>1</v>
      </c>
      <c r="GH7" s="3">
        <f t="array" ref="GH7">IF(ISBLANK($AO7),1,SUM(IF(([2]JOE_DATA!$C$2:$C$20002=$AO7)*([2]JOE_DATA!$B$2:$B$20002="Contentious"),1,0)))</f>
        <v>1</v>
      </c>
      <c r="GI7" s="3">
        <f t="array" ref="GI7">IF(ISBLANK($AP7),1,SUM(IF(([2]JOE_DATA!$C$2:$C$20002=$AP7)*([2]JOE_DATA!$B$2:$B$20002="Dispute resolution"),1,0)))</f>
        <v>1</v>
      </c>
      <c r="GJ7" s="3">
        <f t="array" ref="GJ7">IF(ISBLANK($AQ7),1,SUM(IF(([2]JOE_DATA!$C$2:$C$20002=$AQ7)*([2]JOE_DATA!$B$2:$B$20002="Language of dispute"),1,0)))</f>
        <v>1</v>
      </c>
      <c r="GK7" s="3">
        <f t="array" ref="GK7">IF(LEN($AW7)=0,0.4,SUM(IF(([2]JOE_DATA!$C$2:$C$20002=$AW7)*([2]JOE_DATA!$B$2:$B$20002="Country Of Arbitration"),0.4,0)))
+
IF(LEN($AX7)=0,0.3,SUM(IF(([2]JOE_DATA!$C$2:$C$20002=$AX7)*([2]JOE_DATA!$B$2:$B$20002="Country Of Arbitration"),0.3,0)))
+
IF(LEN($AY7)=0,0.3,SUM(IF(([2]JOE_DATA!$C$2:$C$20002=$AY7)*([2]JOE_DATA!$B$2:$B$20002="Country Of Arbitration"),0.3,0)))</f>
        <v>1</v>
      </c>
      <c r="GL7" s="3">
        <f t="array" ref="GL7">IF(LEN($AT7)=0,0.4,SUM(IF(([2]JOE_DATA!$C$2:$C$20002=$AT7)*([2]JOE_DATA!$B$2:$B$20002="Jurisdiction of dispute"),0.4,0)))
+
IF(LEN($AU7)=0,0.3,SUM(IF(([2]JOE_DATA!$C$2:$C$20002=$AU7)*([2]JOE_DATA!$B$2:$B$20002="Jurisdiction of dispute"),0.3,0)))
+
IF(LEN($AV7)=0,0.3,SUM(IF(([2]JOE_DATA!$C$2:$C$20002=$AV7)*([2]JOE_DATA!$B$2:$B$20002="Jurisdiction of dispute"),0.3,0)))</f>
        <v>1</v>
      </c>
      <c r="GM7" s="3">
        <f t="array" ref="GM7">IF(LEN($AZ7)=0,0.6,SUM(IF(([2]JOE_DATA!$C$2:$C$20002=$AZ7)*([2]JOE_DATA!$B$2:$B$20002="Seat of arbitration"),0.6,0)))
+
IF(LEN($BA7)=0,0.4,SUM(IF(([2]JOE_DATA!$C$2:$C$20002=$BA7)*([2]JOE_DATA!$B$2:$B$20002="Seat of arbitration"),0.4,0)))</f>
        <v>1</v>
      </c>
      <c r="GN7" s="3">
        <f t="array" ref="GN7">IF(ISBLANK($BB7),1,SUM(IF(([2]JOE_DATA!$C$2:$C$20002=$BB7)*([2]JOE_DATA!$B$2:$B$20002="Arbitral rules"),1,0)))</f>
        <v>1</v>
      </c>
      <c r="GO7" s="3">
        <f t="array" ref="GO7">IF(ISBLANK($BC7),1,SUM(IF(([2]JOE_DATA!$C$2:$C$20002=$BC7)*([2]JOE_DATA!$B$2:$B$20002="Investment treaty"),1,0)))</f>
        <v>1</v>
      </c>
      <c r="GP7" s="3">
        <f t="array" ref="GP7">IF(ISBLANK($BD7),1,SUM(IF(([2]JOE_DATA!$C$2:$C$20002=$BD7)*([2]JOE_DATA!$B$2:$B$20002="Investigation type"),1,0)))</f>
        <v>1</v>
      </c>
      <c r="GQ7" s="3">
        <f t="array" ref="GQ7">IF(ISBLANK($BF7),1,SUM(IF(([2]JOE_DATA!$C$2:$C$20002=$BF7)*([2]JOE_DATA!$B$2:$B$20002="Currency of deal"),1,0)))</f>
        <v>1</v>
      </c>
      <c r="GR7" s="3">
        <f t="array" ref="GR7">IF(ISBLANK($BG7),1,SUM(IF(([2]JOE_DATA!$C$2:$C$20002=$BG7)*([2]JOE_DATA!$B$2:$B$20002="Value confidential"),1,0)))</f>
        <v>1</v>
      </c>
      <c r="GS7" s="3">
        <f t="array" ref="GS7">IF(ISBLANK($BH7),1,SUM(IF(([2]JOE_DATA!$C$2:$C$20002=$BH7)*([2]JOE_DATA!$B$2:$B$20002="Value confidential on completion"),1,0)))</f>
        <v>1</v>
      </c>
      <c r="GT7" s="3">
        <f t="array" ref="GT7">IF(LEN($BI7)=0,0.4,SUM(IF(([2]JOE_DATA!$C$2:$C$20002=$BI7)*([2]JOE_DATA!$B$2:$B$20002="Teams"),0.4,0)))
+
IF(LEN($BJ7)=0,0.3,SUM(IF(([2]JOE_DATA!$C$2:$C$20002=$BJ7)*([2]JOE_DATA!$B$2:$B$20002="Teams"),0.3,0)))
+
IF(LEN($BK7)=0,0.3,SUM(IF(([2]JOE_DATA!$C$2:$C$20002=$BK7)*([2]JOE_DATA!$B$2:$B$20002="Teams"),0.3,0)))</f>
        <v>1</v>
      </c>
      <c r="GU7" s="3">
        <f t="array" ref="GU7">IF(LEN($BL7)=0,0.4,SUM(IF(([2]JOE_DATA!$C$2:$C$20002=$BL7)*([2]JOE_DATA!$B$2:$B$20002="Lead Matter Partner"),0.4,0)))
+
IF(LEN($BM7)=0,0.3,SUM(IF(([2]JOE_DATA!$C$2:$C$20002=$BM7)*([2]JOE_DATA!$B$2:$B$20002="Lead Matter Partner"),0.3,0)))
+
IF(LEN($BN7)=0,0.3,SUM(IF(([2]JOE_DATA!$C$2:$C$20002=$BN7)*([2]JOE_DATA!$B$2:$B$20002="Lead Matter Partner"),0.3,0)))</f>
        <v>1</v>
      </c>
      <c r="GV7" s="3">
        <f t="array" ref="GV7">IF(LEN($BP7)=0,0.4,SUM(IF(([2]JOE_DATA!$C$2:$C$20002=$BP7)*([2]JOE_DATA!$B$2:$B$20002="Source of credential"),0.4,0)))
+
IF(LEN($BQ7)=0,0.3,SUM(IF(([2]JOE_DATA!$C$2:$C$20002=$BQ7)*([2]JOE_DATA!$B$2:$B$20002="Source of credential"),0.3,0)))
+
IF(LEN($BR7)=0,0.3,SUM(IF(([2]JOE_DATA!$C$2:$C$20002=$BR7)*([2]JOE_DATA!$B$2:$B$20002="Source of credential"),0.3,0)))</f>
        <v>1</v>
      </c>
      <c r="GW7" s="3">
        <f t="array" ref="GW7">IF(LEN($BX7)=0,0.4,SUM(IF(([2]JOE_DATA!$C$2:$C$20002=$BX7)*([2]JOE_DATA!$B$2:$B$20002="CMS firms involved"),0.4,0)))
+
IF(LEN($BY7)=0,0.6,SUM(IF(([2]JOE_DATA!$C$2:$C$20002=$BY7)*([2]JOE_DATA!$B$2:$B$20002="CMS firms involved"),0.6,0)))</f>
        <v>1</v>
      </c>
      <c r="GX7" s="3">
        <f t="array" ref="GX7">IF(ISBLANK($BZ7),1,SUM(IF(([2]JOE_DATA!$C$2:$C$20002=$BZ7)*([2]JOE_DATA!$B$2:$B$20002="Lead CMS firm"),1,0)))</f>
        <v>1</v>
      </c>
      <c r="GY7" s="3">
        <f t="array" ref="GY7">IF(LEN($CA7)=0,0.4,SUM(IF(([2]JOE_DATA!$C$2:$C$20002=$CA7)*([2]JOE_DATA!$B$2:$B$20002="Countries of other CMS firms"),0.4,0)))
+
IF(LEN($CB7)=0,0.3,SUM(IF(([2]JOE_DATA!$C$2:$C$20002=$CB7)*([2]JOE_DATA!$B$2:$B$20002="Countries of other CMS firms"),0.3,0)))
+
IF(LEN($CC7)=0,0.3,SUM(IF(([2]JOE_DATA!$C$2:$C$20002=$CC7)*([2]JOE_DATA!$B$2:$B$20002="Countries of other CMS firms"),0.3,0)))</f>
        <v>1</v>
      </c>
      <c r="GZ7" s="3">
        <f t="array" ref="GZ7">IF(ISBLANK($CD7),1,SUM(IF(([2]JOE_DATA!$C$2:$C$20002=$CD7)*([2]JOE_DATA!$B$2:$B$20002="Credential status"),1,0)))</f>
        <v>1</v>
      </c>
      <c r="HA7" s="3">
        <f t="array" ref="HA7">IF(ISBLANK($CE7),1,SUM(IF(([2]JOE_DATA!$C$2:$C$20002=$CE7)*([2]JOE_DATA!$B$2:$B$20002="Credential version"),1,0)))</f>
        <v>1</v>
      </c>
      <c r="HB7" s="3">
        <f t="array" ref="HB7">IF(ISBLANK($CG7),1,SUM(IF(([2]JOE_DATA!$C$2:$C$20002=$CG7)*([2]JOE_DATA!$B$2:$B$20002="Credential type "),1,0)))</f>
        <v>1</v>
      </c>
      <c r="HC7" s="3">
        <f t="array" ref="HC7">IF(ISBLANK($CH7),1,SUM(IF(([2]JOE_DATA!$C$2:$C$20002=$CH7)*([2]JOE_DATA!$B$2:$B$20002="Other uses"),1,0)))</f>
        <v>1</v>
      </c>
      <c r="HD7" s="3">
        <f t="array" ref="HD7">IF(ISBLANK($CK7),1,SUM(IF(([2]JOE_DATA!$C$2:$C$20002=$CK7)*([2]JOE_DATA!$B$2:$B$20002="Priority"),1,0)))</f>
        <v>1</v>
      </c>
      <c r="HE7" s="3">
        <f t="array" ref="HE7">IF(LEN($CM7)=0,0.4,SUM(IF(([2]JOE_DATA!$C$2:$C$20002=$CM7)*([2]JOE_DATA!$B$2:$B$20002="Know how"),0.4,0)))
+
IF(LEN($CN7)=0,0.3,SUM(IF(([2]JOE_DATA!$C$2:$C$20002=$CN7)*([2]JOE_DATA!$B$2:$B$20002="Know how"),0.3,0)))
+
IF(LEN($CO7)=0,0.3,SUM(IF(([2]JOE_DATA!$C$2:$C$20002=$CO7)*([2]JOE_DATA!$B$2:$B$20002="Know how"),0.3,0)))</f>
        <v>1</v>
      </c>
      <c r="HF7" s="3">
        <f t="array" ref="HF7">IF(LEN($CS7)=0,0.4,SUM(IF(([2]JOE_DATA!$C$2:$C$20002=$CS7)*([2]JOE_DATA!$B$2:$B$20002="Work type")*([2]JOE_DATA!$A$2:$A$20002="BAIF"),0.4,0)))
+
IF(LEN($CT7)=0,0.3,SUM(IF(([2]JOE_DATA!$C$2:$C$20002=$CT7)*([2]JOE_DATA!$B$2:$B$20002="Work type")*([2]JOE_DATA!$A$2:$A$20002="BAIF"),0.3,0)))
+
IF(LEN($CU7)=0,0.3,SUM(IF(([2]JOE_DATA!$C$2:$C$20002=$CU7)*([2]JOE_DATA!$B$2:$B$20002="Work type")*([2]JOE_DATA!$A$2:$A$20002="BAIF"),0.3,0)))</f>
        <v>1</v>
      </c>
      <c r="HG7" s="3">
        <f t="array" ref="HG7">IF(LEN($CQ7)=0,1,SUM(IF(([2]JOE_DATA!$C$2:$C$20002=$CQ7)*([2]JOE_DATA!$B$2:$B$20002="Client type")*([2]JOE_DATA!$A$2:$A$20002="BAIF"),1,0)))</f>
        <v>1</v>
      </c>
      <c r="HH7" s="3">
        <f t="array" ref="HH7">IF(LEN($CW7)=0,0.4,SUM(IF(([2]JOE_DATA!$C$2:$C$20002=$CW7)*([2]JOE_DATA!$B$2:$B$20002="Work type")*([2]JOE_DATA!$A$2:$A$20002="CRD"),0.4,0)))
+
IF(LEN($CX7)=0,0.3,SUM(IF(([2]JOE_DATA!$C$2:$C$20002=$CX7)*([2]JOE_DATA!$B$2:$B$20002="Work type")*([2]JOE_DATA!$A$2:$A$20002="CRD"),0.3,0)))
+
IF(LEN($CY7)=0,0.3,SUM(IF(([2]JOE_DATA!$C$2:$C$20002=$CY7)*([2]JOE_DATA!$B$2:$B$20002="Work type")*([2]JOE_DATA!$A$2:$A$20002="CRD"),0.3,0)))</f>
        <v>1</v>
      </c>
      <c r="HI7" s="3">
        <f t="array" ref="HI7">IF(LEN($CZ7)=0,0.4,SUM(IF(([2]JOE_DATA!$C$2:$C$20002=$CZ7)*([2]JOE_DATA!$B$2:$B$20002="Sub-work type")*([2]JOE_DATA!$A$2:$A$20002="CRD"),0.4,0)))
+
IF(LEN($DA7)=0,0.3,SUM(IF(([2]JOE_DATA!$C$2:$C$20002=$DA7)*([2]JOE_DATA!$B$2:$B$20002="Sub-work type")*([2]JOE_DATA!$A$2:$A$20002="CRD"),0.3,0)))
+
IF(LEN($DB7)=0,0.3,SUM(IF(([2]JOE_DATA!$C$2:$C$20002=$DB7)*([2]JOE_DATA!$B$2:$B$20002="Sub-work type")*([2]JOE_DATA!$A$2:$A$20002="CRD"),0.3,0)))</f>
        <v>1</v>
      </c>
      <c r="HJ7" s="3">
        <f t="array" ref="HJ7">IF(LEN($CV7)=0,1,SUM(IF(([2]JOE_DATA!$C$2:$C$20002=$CV7)*([2]JOE_DATA!$B$2:$B$20002="Client type")*([2]JOE_DATA!$A$2:$A$20002="CRD"),1,0)))</f>
        <v>1</v>
      </c>
      <c r="HK7" s="3">
        <f t="array" ref="HK7">IF(LEN($DC7)=0,0.4,SUM(IF(([2]JOE_DATA!$C$2:$C$20002=$DC7)*([2]JOE_DATA!$B$2:$B$20002="Work type")*([2]JOE_DATA!$A$2:$A$20002="Corporate"),0.4,0)))
+
IF(LEN($DD7)=0,0.3,SUM(IF(([2]JOE_DATA!$C$2:$C$20002=$DD7)*([2]JOE_DATA!$B$2:$B$20002="Work type")*([2]JOE_DATA!$A$2:$A$20002="Corporate"),0.3,0)))
+
IF(LEN($DE7)=0,0.3,SUM(IF(([2]JOE_DATA!$C$2:$C$20002=$DE7)*([2]JOE_DATA!$B$2:$B$20002="Work type")*([2]JOE_DATA!$A$2:$A$20002="Corporate"),0.3,0)))</f>
        <v>1</v>
      </c>
      <c r="HL7" s="3">
        <f t="array" ref="HL7">IF(LEN($DF7)=0,0.4,SUM(IF(([2]JOE_DATA!$C$2:$C$20002=$DF7)*([2]JOE_DATA!$B$2:$B$20002="Sub-work type")*([2]JOE_DATA!$A$2:$A$20002="Corporate"),0.4,0)))
+
IF(LEN($DG7)=0,0.3,SUM(IF(([2]JOE_DATA!$C$2:$C$20002=$DG7)*([2]JOE_DATA!$B$2:$B$20002="Sub-work type")*([2]JOE_DATA!$A$2:$A$20002="Corporate"),0.3,0)))
+
IF(LEN($DH7)=0,0.3,SUM(IF(([2]JOE_DATA!$C$2:$C$20002=$DH7)*([2]JOE_DATA!$B$2:$B$20002="Sub-work type")*([2]JOE_DATA!$A$2:$A$20002="Corporate"),0.3,0)))</f>
        <v>1</v>
      </c>
      <c r="HM7" s="3">
        <f t="array" ref="HM7">IF(LEN($DI7)=0,0.4,SUM(IF(([2]JOE_DATA!$C$2:$C$20002=$DI7)*([2]JOE_DATA!$B$2:$B$20002="Acting for")*([2]JOE_DATA!$A$2:$A$20002="Corporate"),0.4,0)))
+
IF(LEN($DJ7)=0,0.3,SUM(IF(([2]JOE_DATA!$C$2:$C$20002=$DJ7)*([2]JOE_DATA!$B$2:$B$20002="Acting for")*([2]JOE_DATA!$A$2:$A$20002="Corporate"),0.3,0)))
+
IF(LEN($DK7)=0,0.3,SUM(IF(([2]JOE_DATA!$C$2:$C$20002=$DK7)*([2]JOE_DATA!$B$2:$B$20002="Acting for")*([2]JOE_DATA!$A$2:$A$20002="Corporate"),0.3,0)))</f>
        <v>1</v>
      </c>
      <c r="HN7" s="3">
        <f t="array" ref="HN7">IF(LEN($DM7)=0,0.4,SUM(IF(([2]JOE_DATA!$C$2:$C$20002=$DM7)*([2]JOE_DATA!$B$2:$B$20002="Country of buyer")*([2]JOE_DATA!$A$2:$A$20002="Corporate"),0.4,0)))
+
IF(LEN($DN7)=0,0.3,SUM(IF(([2]JOE_DATA!$C$2:$C$20002=$DN7)*([2]JOE_DATA!$B$2:$B$20002="Country of buyer")*([2]JOE_DATA!$A$2:$A$20002="Corporate"),0.3,0)))
+
IF(LEN($DL7)=0,0.3,SUM(IF(([2]JOE_DATA!$C$2:$C$20002=$DL7)*([2]JOE_DATA!$B$2:$B$20002="Country of buyer")*([2]JOE_DATA!$A$2:$A$20002="Corporate"),0.3,0)))</f>
        <v>1</v>
      </c>
      <c r="HO7" s="3">
        <f t="array" ref="HO7">IF(LEN($DO7)=0,0.4,SUM(IF(([2]JOE_DATA!$C$2:$C$20002=$DO7)*([2]JOE_DATA!$B$2:$B$20002="Country of seller")*([2]JOE_DATA!$A$2:$A$20002="Corporate"),0.4,0)))
+
IF(LEN($DP7)=0,0.3,SUM(IF(([2]JOE_DATA!$C$2:$C$20002=$DP7)*([2]JOE_DATA!$B$2:$B$20002="Country of seller")*([2]JOE_DATA!$A$2:$A$20002="Corporate"),0.3,0)))
+
IF(LEN($DQ7)=0,0.3,SUM(IF(([2]JOE_DATA!$C$2:$C$20002=$DQ7)*([2]JOE_DATA!$B$2:$B$20002="Country of seller")*([2]JOE_DATA!$A$2:$A$20002="Corporate"),0.3,0)))</f>
        <v>1</v>
      </c>
      <c r="HP7" s="3">
        <f t="array" ref="HP7">IF(LEN($DR7)=0,0.4,SUM(IF(([2]JOE_DATA!$C$2:$C$20002=$DR7)*([2]JOE_DATA!$B$2:$B$20002="Country of target")*([2]JOE_DATA!$A$2:$A$20002="Corporate"),0.4,0)))
+
IF(LEN($DS7)=0,0.3,SUM(IF(([2]JOE_DATA!$C$2:$C$20002=$DS7)*([2]JOE_DATA!$B$2:$B$20002="Country of target")*([2]JOE_DATA!$A$2:$A$20002="Corporate"),0.3,0)))
+
IF(LEN($DT7)=0,0.3,SUM(IF(([2]JOE_DATA!$C$2:$C$20002=$DT7)*([2]JOE_DATA!$B$2:$B$20002="Country of target")*([2]JOE_DATA!$A$2:$A$20002="Corporate"),0.3,0)))</f>
        <v>1</v>
      </c>
      <c r="HQ7" s="3">
        <f t="array" ref="HQ7">IF(LEN($DU7)=0,1,SUM(IF(([2]JOE_DATA!$C$2:$C$20002=$DU7)*([2]JOE_DATA!$B$2:$B$20002="Value over US $5m")*([2]JOE_DATA!$A$2:$A$20002="Corporate"),1,0)))</f>
        <v>1</v>
      </c>
      <c r="HR7" s="3">
        <f t="array" ref="HR7">IF(LEN($DV7)=0,1,SUM(IF(([2]JOE_DATA!$C$2:$C$20002=$DV7)*([2]JOE_DATA!$B$2:$B$20002="Value over £500,000")*([2]JOE_DATA!$A$2:$A$20002="Corporate"),1,0)))</f>
        <v>1</v>
      </c>
      <c r="HS7" s="3">
        <f t="array" ref="HS7">IF(LEN($DW7)=0,1,SUM(IF(([2]JOE_DATA!$C$2:$C$20002=$DW7)*([2]JOE_DATA!$B$2:$B$20002="Value over Euro 5m")*([2]JOE_DATA!$A$2:$A$20002="Corporate"),1,0)))</f>
        <v>1</v>
      </c>
      <c r="HT7" s="3">
        <f t="array" ref="HT7">IF(LEN($DX7)=0,1,SUM(IF(([2]JOE_DATA!$C$2:$C$20002=$DX7)*([2]JOE_DATA!$B$2:$B$20002="Value range in euros")*([2]JOE_DATA!$A$2:$A$20002="Corporate"),1,0)))</f>
        <v>1</v>
      </c>
      <c r="HU7" s="3">
        <f t="array" ref="HU7">IF(LEN($DY7)=0,1,SUM(IF(([2]JOE_DATA!$C$2:$C$20002=$DY7)*([2]JOE_DATA!$B$2:$B$20002="Is the deal relevant for M&amp;A study")*([2]JOE_DATA!$A$2:$A$20002="Corporate"),1,0)))</f>
        <v>1</v>
      </c>
      <c r="HV7" s="3">
        <f t="array" ref="HV7">IF(LEN($DZ7)=0,1,SUM(IF(([2]JOE_DATA!$C$2:$C$20002=$DZ7)*([2]JOE_DATA!$B$2:$B$20002="Does the deal involve PE clients")*([2]JOE_DATA!$A$2:$A$20002="Corporate"),1,0)))</f>
        <v>1</v>
      </c>
      <c r="HW7" s="3">
        <f t="array" ref="HW7">IF(LEN($EA7)=0,1,SUM(IF(([2]JOE_DATA!$C$2:$C$20002=$EA7)*([2]JOE_DATA!$B$2:$B$20002="Quarter deal announced/signed")*([2]JOE_DATA!$A$2:$A$20002="Corporate"),1,0)))</f>
        <v>1</v>
      </c>
      <c r="HX7" s="3">
        <f t="array" ref="HX7">IF(LEN($EB7)=0,1,SUM(IF(([2]JOE_DATA!$C$2:$C$20002=$EB7)*([2]JOE_DATA!$B$2:$B$20002="Quarter deal completed")*([2]JOE_DATA!$A$2:$A$20002="Corporate"),1,0)))</f>
        <v>1</v>
      </c>
      <c r="HY7" s="3">
        <f t="array" ref="HY7">IF(LEN($EC7)=0,1,SUM(IF(([2]JOE_DATA!$C$2:$C$20002=$EC7)*([2]JOE_DATA!$B$2:$B$20002="Year deal announced/signed")*([2]JOE_DATA!$A$2:$A$20002="Corporate"),1,0)))</f>
        <v>1</v>
      </c>
      <c r="HZ7" s="3">
        <f t="array" ref="HZ7">IF(LEN($ED7)=0,1,SUM(IF(([2]JOE_DATA!$C$2:$C$20002=$ED7)*([2]JOE_DATA!$B$2:$B$20002="Year deal completed")*([2]JOE_DATA!$A$2:$A$20002="Corporate"),1,0)))</f>
        <v>1</v>
      </c>
      <c r="IA7" s="3">
        <v>1</v>
      </c>
      <c r="IB7" s="3">
        <f t="array" ref="IB7">IF(LEN($EF7)=0,1,SUM(IF(([2]JOE_DATA!$C$2:$C$20002=$EF7)*([2]JOE_DATA!$B$2:$B$20002="Work type")*([2]JOE_DATA!$A$2:$A$20002="Corporate Tax"),1,0)))</f>
        <v>1</v>
      </c>
      <c r="IC7" s="3">
        <f t="array" ref="IC7">IF(LEN($EG7)=0,0.4,SUM(IF(([2]JOE_DATA!$C$2:$C$20002=$EG7)*([2]JOE_DATA!$B$2:$B$20002="Work type")*([2]JOE_DATA!$A$2:$A$20002="EPC Construction"),0.4,0)))
+
IF(LEN($EH7)=0,0.3,SUM(IF(([2]JOE_DATA!$C$2:$C$20002=$EH7)*([2]JOE_DATA!$B$2:$B$20002="Work type")*([2]JOE_DATA!$A$2:$A$20002="EPC Construction"),0.3,0)))
+
IF(LEN($EI7)=0,0.3,SUM(IF(([2]JOE_DATA!$C$2:$C$20002=$EI7)*([2]JOE_DATA!$B$2:$B$20002="Work type")*([2]JOE_DATA!$A$2:$A$20002="EPC Construction"),0.3,0)))</f>
        <v>1</v>
      </c>
      <c r="ID7" s="3">
        <f t="array" ref="ID7">IF(LEN($EJ7)=0,0.4,SUM(IF(([2]JOE_DATA!$C$2:$C$20002=$EJ7)*([2]JOE_DATA!$B$2:$B$20002="Contract type")*([2]JOE_DATA!$A$2:$A$20002="EPC Construction"),0.4,0)))
+
IF(LEN($EK7)=0,0.3,SUM(IF(([2]JOE_DATA!$C$2:$C$20002=$EK7)*([2]JOE_DATA!$B$2:$B$20002="Contract type")*([2]JOE_DATA!$A$2:$A$20002="EPC Construction"),0.3,0)))
+
IF(LEN($EL7)=0,0.3,SUM(IF(([2]JOE_DATA!$C$2:$C$20002=$EL7)*([2]JOE_DATA!$B$2:$B$20002="Contract type")*([2]JOE_DATA!$A$2:$A$20002="EPC Construction"),0.3,0)))</f>
        <v>1</v>
      </c>
      <c r="IE7" s="3">
        <f t="array" ref="IE7">IF(LEN($EP7)=0,1,SUM(IF(([2]JOE_DATA!$C$2:$C$20002=$EP7)*([2]JOE_DATA!$B$2:$B$20002="Client type")*([2]JOE_DATA!$A$2:$A$20002="EPC Construction"),1,0)))</f>
        <v>1</v>
      </c>
      <c r="IF7" s="3">
        <f t="array" ref="IF7">IF(LEN($EN7)=0,1,SUM(IF(([2]JOE_DATA!$C$2:$C$20002=$EN7)*([2]JOE_DATA!$B$2:$B$20002="Subject matter")*([2]JOE_DATA!$A$2:$A$20002="EPC Construction"),1,0)))</f>
        <v>1</v>
      </c>
      <c r="IG7" s="3">
        <f t="array" ref="IG7">IF(LEN($ER7)=0,1,SUM(IF(([2]JOE_DATA!$C$2:$C$20002=$ER7)*([2]JOE_DATA!$B$2:$B$20002="Client scope")*([2]JOE_DATA!$A$2:$A$20002="EPC Construction"),1,0)))</f>
        <v>1</v>
      </c>
      <c r="IH7" s="3">
        <f t="array" ref="IH7">IF(LEN($ES7)=0,0.4,SUM(IF(([2]JOE_DATA!$C$2:$C$20002=$ES7)*([2]JOE_DATA!$B$2:$B$20002="Work type")*([2]JOE_DATA!$A$2:$A$20002="EPC Energy"),0.4,0)))
+
IF(LEN($ET7)=0,0.3,SUM(IF(([2]JOE_DATA!$C$2:$C$20002=$ET7)*([2]JOE_DATA!$B$2:$B$20002="Work type")*([2]JOE_DATA!$A$2:$A$20002="EPC Energy"),0.3,0)))
+
IF(LEN($EU7)=0,0.3,SUM(IF(([2]JOE_DATA!$C$2:$C$20002=$EU7)*([2]JOE_DATA!$B$2:$B$20002="Work type")*([2]JOE_DATA!$A$2:$A$20002="EPC Energy"),0.3,0)))</f>
        <v>1</v>
      </c>
      <c r="II7" s="3">
        <f t="array" ref="II7">IF(LEN($EV7)=0,1,SUM(IF(([2]JOE_DATA!$C$2:$C$20002=$EV7)*([2]JOE_DATA!$B$2:$B$20002="Work type")*([2]JOE_DATA!$A$2:$A$20002="EPC Energy"),1,0)))</f>
        <v>1</v>
      </c>
      <c r="IJ7" s="3">
        <f t="array" ref="IJ7">IF(LEN($EW7)=0,1,SUM(IF(([2]JOE_DATA!$C$2:$C$20002=$EW7)*([2]JOE_DATA!$B$2:$B$20002="Client type")*([2]JOE_DATA!$A$2:$A$20002="EPC Projects"),1,0)))</f>
        <v>1</v>
      </c>
      <c r="IK7" s="3">
        <f t="array" ref="IK7">IF(LEN($FE7)=0,0.4,SUM(IF(([2]JOE_DATA!$C$2:$C$20002=$FE7)*([2]JOE_DATA!$B$2:$B$20002="Client type")*([2]JOE_DATA!$A$2:$A$20002="Real Estate"),0.4,0)))
+
IF(LEN($FF7)=0,0.3,SUM(IF(([2]JOE_DATA!$C$2:$C$20002=$FF7)*([2]JOE_DATA!$B$2:$B$20002="Client type")*([2]JOE_DATA!$A$2:$A$20002="Real Estate"),0.3,0)))
+
IF(LEN($FG7)=0,0.3,SUM(IF(([2]JOE_DATA!$C$2:$C$20002=$FG7)*([2]JOE_DATA!$B$2:$B$20002="Client type")*([2]JOE_DATA!$A$2:$A$20002="Real Estate"),0.3,0)))</f>
        <v>1</v>
      </c>
      <c r="IL7" s="3">
        <f t="array" ref="IL7">IF(LEN($FH7)=0,0.4,SUM(IF(([2]JOE_DATA!$C$2:$C$20002=$FH7)*([2]JOE_DATA!$B$2:$B$20002="Work type")*([2]JOE_DATA!$A$2:$A$20002="Real Estate"),0.4,0)))
+
IF(LEN($FI7)=0,0.3,SUM(IF(([2]JOE_DATA!$C$2:$C$20002=$FI7)*([2]JOE_DATA!$B$2:$B$20002="Work type")*([2]JOE_DATA!$A$2:$A$20002="Real Estate"),0.3,0)))
+
IF(LEN($FJ7)=0,0.3,SUM(IF(([2]JOE_DATA!$C$2:$C$20002=$FJ7)*([2]JOE_DATA!$B$2:$B$20002="Work type")*([2]JOE_DATA!$A$2:$A$20002="Real Estate"),0.3,0)))</f>
        <v>1</v>
      </c>
      <c r="IM7" s="3">
        <f t="array" ref="IM7">IF(LEN($EX7)=0,0.4,SUM(IF(([2]JOE_DATA!$C$2:$C$20002=$EX7)*([2]JOE_DATA!$B$2:$B$20002="Work type")*([2]JOE_DATA!$A$2:$A$20002="Human Capital"),0.4,0)))
+
IF(LEN($EY7)=0,0.3,SUM(IF(([2]JOE_DATA!$C$2:$C$20002=$EY7)*([2]JOE_DATA!$B$2:$B$20002="Work type")*([2]JOE_DATA!$A$2:$A$20002="Human Capital"),0.3,0)))
+
IF(LEN($EZ7)=0,0.3,SUM(IF(([2]JOE_DATA!$C$2:$C$20002=$EZ7)*([2]JOE_DATA!$B$2:$B$20002="Work type")*([2]JOE_DATA!$A$2:$A$20002="Human Capital"),0.3,0)))</f>
        <v>1</v>
      </c>
      <c r="IN7" s="3">
        <f t="array" ref="IN7">IF(LEN($FA7)=0,0.4,SUM(IF(([2]JOE_DATA!$C$2:$C$20002=$FA7)*([2]JOE_DATA!$B$2:$B$20002="Sub-work types")*([2]JOE_DATA!$A$2:$A$20002="Human Capital"),0.4,0)))
+
IF(LEN($FB7)=0,0.3,SUM(IF(([2]JOE_DATA!$C$2:$C$20002=$FB7)*([2]JOE_DATA!$B$2:$B$20002="Sub-work types")*([2]JOE_DATA!$A$2:$A$20002="Human Capital"),0.3,0)))
+
IF(LEN($FC7)=0,0.3,SUM(IF(([2]JOE_DATA!$C$2:$C$20002=$FC7)*([2]JOE_DATA!$B$2:$B$20002="Sub-work types")*([2]JOE_DATA!$A$2:$A$20002="Human Capital"),0.3,0)))</f>
        <v>1</v>
      </c>
      <c r="IO7" s="15">
        <f t="array" ref="IO7">IF(LEN($FD7)=0,1,SUM(IF(([2]JOE_DATA!$C$2:$C$20002=$FD7)*([2]JOE_DATA!$B$2:$B$20002="Pension scheme")*([2]JOE_DATA!$A$2:$A$20002="Human Capital"),1,0)))</f>
        <v>1</v>
      </c>
      <c r="IP7" s="3">
        <f t="array" ref="IP7">IF(LEN($BT7)=0,0.4,SUM(IF(([2]JOE_DATA!$C$2:$C$20002=$BT7)*([2]JOE_DATA!$B$2:$B$20002="Other Matter Executive"),0.4,0)))
+
IF(LEN($BU7)=0,0.3,SUM(IF(([2]JOE_DATA!$C$2:$C$20002=$BU7)*([2]JOE_DATA!$B$2:$B$20002="Other Matter Executive"),0.3,0)))
+
IF(LEN($BV7)=0,0.3,SUM(IF(([2]JOE_DATA!$C$2:$C$20002=$BV7)*([2]JOE_DATA!$B$2:$B$20002="Other Matter Executive"),0.3,0)))</f>
        <v>1</v>
      </c>
    </row>
    <row r="8" spans="1:255" ht="102">
      <c r="A8" s="34" t="s">
        <v>246</v>
      </c>
      <c r="B8" s="35" t="s">
        <v>257</v>
      </c>
      <c r="C8" s="34" t="s">
        <v>248</v>
      </c>
      <c r="D8" s="34" t="s">
        <v>258</v>
      </c>
      <c r="E8" s="34" t="s">
        <v>248</v>
      </c>
      <c r="F8" s="36" t="s">
        <v>130</v>
      </c>
      <c r="G8" s="3"/>
      <c r="H8" s="3"/>
      <c r="I8" s="34"/>
      <c r="J8" s="3"/>
      <c r="K8" s="3"/>
      <c r="L8" s="34"/>
      <c r="M8" s="3"/>
      <c r="N8" s="3"/>
      <c r="O8" s="36" t="s">
        <v>99</v>
      </c>
      <c r="P8" s="34" t="s">
        <v>109</v>
      </c>
      <c r="Q8" s="34"/>
      <c r="R8" s="3"/>
      <c r="S8" s="37"/>
      <c r="T8" s="37">
        <v>40908</v>
      </c>
      <c r="U8" s="34" t="s">
        <v>130</v>
      </c>
      <c r="V8" s="3"/>
      <c r="W8" s="3"/>
      <c r="X8" s="34" t="s">
        <v>259</v>
      </c>
      <c r="Y8" s="38"/>
      <c r="Z8" s="3"/>
      <c r="AA8" s="34" t="s">
        <v>260</v>
      </c>
      <c r="AB8" s="34" t="s">
        <v>261</v>
      </c>
      <c r="AC8" s="3"/>
      <c r="AD8" s="34"/>
      <c r="AE8" s="3"/>
      <c r="AF8" s="3"/>
      <c r="AG8" s="39"/>
      <c r="AH8" s="3"/>
      <c r="AI8" s="34"/>
      <c r="AJ8" s="3"/>
      <c r="AK8" s="3"/>
      <c r="AL8" s="34" t="s">
        <v>254</v>
      </c>
      <c r="AM8" s="3"/>
      <c r="AN8" s="3"/>
      <c r="AO8" s="34" t="s">
        <v>133</v>
      </c>
      <c r="AP8" s="3"/>
      <c r="AQ8" s="3"/>
      <c r="AR8" s="3"/>
      <c r="AS8" s="3"/>
      <c r="AT8" s="3"/>
      <c r="AU8" s="3"/>
      <c r="AV8" s="3"/>
      <c r="AW8" s="3"/>
      <c r="AX8" s="3"/>
      <c r="AY8" s="3"/>
      <c r="AZ8" s="3"/>
      <c r="BA8" s="3"/>
      <c r="BB8" s="3"/>
      <c r="BC8" s="3"/>
      <c r="BD8" s="3"/>
      <c r="BE8" s="40"/>
      <c r="BF8" s="34"/>
      <c r="BG8" s="34"/>
      <c r="BH8" s="3"/>
      <c r="BI8" s="41" t="s">
        <v>255</v>
      </c>
      <c r="BJ8" s="34"/>
      <c r="BK8" s="3"/>
      <c r="BL8" s="42" t="s">
        <v>256</v>
      </c>
      <c r="BM8" s="42"/>
      <c r="BN8" s="34"/>
      <c r="BO8" s="3"/>
      <c r="BP8" s="3"/>
      <c r="BQ8" s="3"/>
      <c r="BR8" s="3"/>
      <c r="BS8" s="3"/>
      <c r="BT8" s="34"/>
      <c r="BU8" s="34"/>
      <c r="BV8" s="34"/>
      <c r="BW8" s="3"/>
      <c r="BX8" s="3"/>
      <c r="BY8" s="3"/>
      <c r="BZ8" s="3"/>
      <c r="CA8" s="3"/>
      <c r="CB8" s="3"/>
      <c r="CC8" s="3"/>
      <c r="CD8" s="36"/>
      <c r="CE8" s="34"/>
      <c r="CF8" s="3"/>
      <c r="CG8" s="36"/>
      <c r="CH8" s="34"/>
      <c r="CI8" s="3"/>
      <c r="CJ8" s="3"/>
      <c r="CK8" s="36"/>
      <c r="CL8" s="3"/>
      <c r="CM8" s="3"/>
      <c r="CN8" s="3"/>
      <c r="CO8" s="3"/>
      <c r="CP8" s="3"/>
      <c r="CQ8" s="34"/>
      <c r="CR8" s="34"/>
      <c r="CS8" s="34"/>
      <c r="CT8" s="34"/>
      <c r="CU8" s="34"/>
      <c r="CV8" s="3"/>
      <c r="CW8" s="3" t="s">
        <v>262</v>
      </c>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6"/>
      <c r="EH8" s="3"/>
      <c r="EI8" s="3"/>
      <c r="EJ8" s="3"/>
      <c r="EK8" s="3"/>
      <c r="EL8" s="3"/>
      <c r="EM8" s="3"/>
      <c r="EN8" s="3"/>
      <c r="EO8" s="3"/>
      <c r="EP8" s="3"/>
      <c r="EQ8" s="3"/>
      <c r="ER8" s="3"/>
      <c r="ES8" s="3"/>
      <c r="ET8" s="3"/>
      <c r="EU8" s="3"/>
      <c r="EV8" s="3"/>
      <c r="EW8" s="3"/>
      <c r="EX8" s="3"/>
      <c r="EY8" s="3"/>
      <c r="EZ8" s="3"/>
      <c r="FA8" s="3"/>
      <c r="FB8" s="3"/>
      <c r="FC8" s="3"/>
      <c r="FD8" s="3"/>
      <c r="FE8" s="34"/>
      <c r="FF8" s="34"/>
      <c r="FG8" s="34"/>
      <c r="FH8" s="34"/>
      <c r="FI8" s="34"/>
      <c r="FJ8" s="3"/>
      <c r="FK8" s="3"/>
      <c r="FL8" s="3"/>
      <c r="FM8" s="3"/>
      <c r="FO8" s="3"/>
      <c r="FP8" s="3"/>
      <c r="FQ8" s="3" t="str">
        <f t="array" ref="FQ8">IF(SUM($FU8:$IP8)=74,"PASS","FAIL")</f>
        <v>PASS</v>
      </c>
      <c r="FR8" s="3">
        <f t="shared" si="5"/>
        <v>0</v>
      </c>
      <c r="FS8" s="3">
        <f t="shared" si="6"/>
        <v>1</v>
      </c>
      <c r="FT8" s="3"/>
      <c r="FU8" s="3">
        <f t="array" ref="FU8">SUM(IF(([2]JOE_DATA!$C$2:$C$20002=$C8)*([2]JOE_DATA!$B$2:$B$20002="Client Name Confidential"),1,0))</f>
        <v>1</v>
      </c>
      <c r="FV8" s="3">
        <f t="array" ref="FV8">IF(ISBLANK($E8),1,SUM(IF(([2]JOE_DATA!$C$2:$C$20002=$E8)*([2]JOE_DATA!$B$2:$B$20002="Client name confidential on completion"),1,0)))</f>
        <v>1</v>
      </c>
      <c r="FW8" s="3">
        <f t="array" ref="FW8">IF(LEN($F8)=0,0.5,SUM(IF(([2]JOE_DATA!$C$2:$C$20002=$F8)*([2]JOE_DATA!$B$2:$B$20002="Client sector group"),0.5,0)))
+
IF(LEN($G8)=0,0.25,SUM(IF(([2]JOE_DATA!$C$2:$C$20002=$G8)*([2]JOE_DATA!$B$2:$B$20002="Client sector group"),0.25,0)))
+
IF(LEN($H8)=0,0.25,SUM(IF(([2]JOE_DATA!$C$2:$C$20002=$H8)*([2]JOE_DATA!$B$2:$B$20002="Client sector group"),0.25,0)))</f>
        <v>1</v>
      </c>
      <c r="FX8" s="3">
        <f t="array" ref="FX8">IF(ISBLANK($I8),0.5,SUM(IF(([2]JOE_DATA!$C$2:$C$20002=$I8)*([2]JOE_DATA!$B$2:$B$20002="Client sub-sector group"),0.5,0)))
+
IF(ISBLANK($J8),0.25,SUM(IF(([2]JOE_DATA!$C$2:$C$20002=$J8)*([2]JOE_DATA!$B$2:$B$20002="Client sub-sector group"),0.25,0)))
+
IF(ISBLANK($K8),0.25,SUM(IF(([2]JOE_DATA!$C$2:$C$20002=$K8)*([2]JOE_DATA!$B$2:$B$20002="Client sub-sector group"),0.25,0)))</f>
        <v>1</v>
      </c>
      <c r="FY8" s="3">
        <f t="array" ref="FY8">IF(LEN($L8)=0,0.4,SUM(IF(([2]JOE_DATA!$C$2:$C$20002=$L8)*([2]JOE_DATA!$B$2:$B$20002="Predominant Country of Client"),0.4,0)))
+
IF(LEN($M8)=0,0.3,SUM(IF(([2]JOE_DATA!$C$2:$C$20002=$M8)*([2]JOE_DATA!$B$2:$B$20002="Predominant Country of Client"),0.3,0)))
+
IF(LEN($N8)=0,0.3,SUM(IF(([2]JOE_DATA!$C$2:$C$20002=$N8)*([2]JOE_DATA!$B$2:$B$20002="Predominant Country of Client"),0.3,0)))</f>
        <v>1</v>
      </c>
      <c r="FZ8" s="3">
        <f t="array" ref="FZ8">IF(LEN($O8)=0,0.4,SUM(IF(([2]JOE_DATA!$C$2:$C$20002=$O8)*([2]JOE_DATA!$B$2:$B$20002="Main practice group"),0.4,0)))
+
IF(LEN($P8)=0,0.3,SUM(IF(([2]JOE_DATA!$C$2:$C$20002=$P8)*([2]JOE_DATA!$B$2:$B$20002="Main practice group"),0.3,0)))
+
IF(LEN($Q8)=0,0.3,SUM(IF(([2]JOE_DATA!$C$2:$C$20002=$Q8)*([2]JOE_DATA!$B$2:$B$20002="Main practice group"),0.3,0)))</f>
        <v>1</v>
      </c>
      <c r="GA8" s="3">
        <f t="shared" si="7"/>
        <v>1</v>
      </c>
      <c r="GB8" s="3">
        <f t="shared" si="8"/>
        <v>1</v>
      </c>
      <c r="GC8" s="3">
        <f t="array" ref="GC8">IF(LEN($U8)=0,0.4,SUM(IF(([2]JOE_DATA!$C$2:$C$20002=$U8)*([2]JOE_DATA!$B$2:$B$20002="Matter sector group"),0.4,0)))
+
IF(LEN($V8)=0,0.3,SUM(IF(([2]JOE_DATA!$C$2:$C$20002=$V8)*([2]JOE_DATA!$B$2:$B$20002="Matter sector group"),0.3,0)))
+
IF(LEN($W8)=0,0.3,SUM(IF(([2]JOE_DATA!$C$2:$C$20002=$W8)*([2]JOE_DATA!$B$2:$B$20002="Matter sector group"),0.3,0)))</f>
        <v>1</v>
      </c>
      <c r="GD8" s="3">
        <f t="array" ref="GD8">IF(LEN($X8)=0,0.4,SUM(IF(([2]JOE_DATA!$C$2:$C$20002=$X8)*([2]JOE_DATA!$B$2:$B$20002="Matter sub-sector group"),0.4,0)))
+
IF(LEN($Y8)=0,0.3,SUM(IF(([2]JOE_DATA!$C$2:$C$20002=$Y8)*([2]JOE_DATA!$B$2:$B$20002="Matter sub-sector group"),0.3,0)))
+
IF(LEN($Z8)=0,0.3,SUM(IF(([2]JOE_DATA!$C$2:$C$20002=$Z8)*([2]JOE_DATA!$B$2:$B$20002="Matter sub-sector group"),0.3,0)))</f>
        <v>1</v>
      </c>
      <c r="GE8" s="3">
        <f t="array" ref="GE8">IF(ISBLANK($AD8),1,SUM(IF(([2]JOE_DATA!$C$2:$C$20002=$AD8)*([2]JOE_DATA!$B$2:$B$20002="Matter confidential"),1,0)))</f>
        <v>1</v>
      </c>
      <c r="GF8" s="3">
        <f t="array" ref="GF8">IF(ISBLANK($AE8),1,SUM(IF(([2]JOE_DATA!$C$2:$C$20002=$AE8)*([2]JOE_DATA!$B$2:$B$20002="Matter confidential on completion"),1,0)))</f>
        <v>1</v>
      </c>
      <c r="GG8" s="3">
        <f t="array" ref="GG8">IF(ISBLANK($AG8),1,SUM(IF(([2]JOE_DATA!$C$2:$C$20002=$AG8)*([2]JOE_DATA!$B$2:$B$20002="Applicable law"),1,0)))</f>
        <v>1</v>
      </c>
      <c r="GH8" s="3">
        <f t="array" ref="GH8">IF(ISBLANK($AO8),1,SUM(IF(([2]JOE_DATA!$C$2:$C$20002=$AO8)*([2]JOE_DATA!$B$2:$B$20002="Contentious"),1,0)))</f>
        <v>1</v>
      </c>
      <c r="GI8" s="3">
        <f t="array" ref="GI8">IF(ISBLANK($AP8),1,SUM(IF(([2]JOE_DATA!$C$2:$C$20002=$AP8)*([2]JOE_DATA!$B$2:$B$20002="Dispute resolution"),1,0)))</f>
        <v>1</v>
      </c>
      <c r="GJ8" s="3">
        <f t="array" ref="GJ8">IF(ISBLANK($AQ8),1,SUM(IF(([2]JOE_DATA!$C$2:$C$20002=$AQ8)*([2]JOE_DATA!$B$2:$B$20002="Language of dispute"),1,0)))</f>
        <v>1</v>
      </c>
      <c r="GK8" s="3">
        <f t="array" ref="GK8">IF(LEN($AW8)=0,0.4,SUM(IF(([2]JOE_DATA!$C$2:$C$20002=$AW8)*([2]JOE_DATA!$B$2:$B$20002="Country Of Arbitration"),0.4,0)))
+
IF(LEN($AX8)=0,0.3,SUM(IF(([2]JOE_DATA!$C$2:$C$20002=$AX8)*([2]JOE_DATA!$B$2:$B$20002="Country Of Arbitration"),0.3,0)))
+
IF(LEN($AY8)=0,0.3,SUM(IF(([2]JOE_DATA!$C$2:$C$20002=$AY8)*([2]JOE_DATA!$B$2:$B$20002="Country Of Arbitration"),0.3,0)))</f>
        <v>1</v>
      </c>
      <c r="GL8" s="3">
        <f t="array" ref="GL8">IF(LEN($AT8)=0,0.4,SUM(IF(([2]JOE_DATA!$C$2:$C$20002=$AT8)*([2]JOE_DATA!$B$2:$B$20002="Jurisdiction of dispute"),0.4,0)))
+
IF(LEN($AU8)=0,0.3,SUM(IF(([2]JOE_DATA!$C$2:$C$20002=$AU8)*([2]JOE_DATA!$B$2:$B$20002="Jurisdiction of dispute"),0.3,0)))
+
IF(LEN($AV8)=0,0.3,SUM(IF(([2]JOE_DATA!$C$2:$C$20002=$AV8)*([2]JOE_DATA!$B$2:$B$20002="Jurisdiction of dispute"),0.3,0)))</f>
        <v>1</v>
      </c>
      <c r="GM8" s="3">
        <f t="array" ref="GM8">IF(LEN($AZ8)=0,0.6,SUM(IF(([2]JOE_DATA!$C$2:$C$20002=$AZ8)*([2]JOE_DATA!$B$2:$B$20002="Seat of arbitration"),0.6,0)))
+
IF(LEN($BA8)=0,0.4,SUM(IF(([2]JOE_DATA!$C$2:$C$20002=$BA8)*([2]JOE_DATA!$B$2:$B$20002="Seat of arbitration"),0.4,0)))</f>
        <v>1</v>
      </c>
      <c r="GN8" s="3">
        <f t="array" ref="GN8">IF(ISBLANK($BB8),1,SUM(IF(([2]JOE_DATA!$C$2:$C$20002=$BB8)*([2]JOE_DATA!$B$2:$B$20002="Arbitral rules"),1,0)))</f>
        <v>1</v>
      </c>
      <c r="GO8" s="3">
        <f t="array" ref="GO8">IF(ISBLANK($BC8),1,SUM(IF(([2]JOE_DATA!$C$2:$C$20002=$BC8)*([2]JOE_DATA!$B$2:$B$20002="Investment treaty"),1,0)))</f>
        <v>1</v>
      </c>
      <c r="GP8" s="3">
        <f t="array" ref="GP8">IF(ISBLANK($BD8),1,SUM(IF(([2]JOE_DATA!$C$2:$C$20002=$BD8)*([2]JOE_DATA!$B$2:$B$20002="Investigation type"),1,0)))</f>
        <v>1</v>
      </c>
      <c r="GQ8" s="3">
        <f t="array" ref="GQ8">IF(ISBLANK($BF8),1,SUM(IF(([2]JOE_DATA!$C$2:$C$20002=$BF8)*([2]JOE_DATA!$B$2:$B$20002="Currency of deal"),1,0)))</f>
        <v>1</v>
      </c>
      <c r="GR8" s="3">
        <f t="array" ref="GR8">IF(ISBLANK($BG8),1,SUM(IF(([2]JOE_DATA!$C$2:$C$20002=$BG8)*([2]JOE_DATA!$B$2:$B$20002="Value confidential"),1,0)))</f>
        <v>1</v>
      </c>
      <c r="GS8" s="3">
        <f t="array" ref="GS8">IF(ISBLANK($BH8),1,SUM(IF(([2]JOE_DATA!$C$2:$C$20002=$BH8)*([2]JOE_DATA!$B$2:$B$20002="Value confidential on completion"),1,0)))</f>
        <v>1</v>
      </c>
      <c r="GT8" s="3">
        <f t="array" ref="GT8">IF(LEN($BI8)=0,0.4,SUM(IF(([2]JOE_DATA!$C$2:$C$20002=$BI8)*([2]JOE_DATA!$B$2:$B$20002="Teams"),0.4,0)))
+
IF(LEN($BJ8)=0,0.3,SUM(IF(([2]JOE_DATA!$C$2:$C$20002=$BJ8)*([2]JOE_DATA!$B$2:$B$20002="Teams"),0.3,0)))
+
IF(LEN($BK8)=0,0.3,SUM(IF(([2]JOE_DATA!$C$2:$C$20002=$BK8)*([2]JOE_DATA!$B$2:$B$20002="Teams"),0.3,0)))</f>
        <v>1</v>
      </c>
      <c r="GU8" s="3">
        <f t="array" ref="GU8">IF(LEN($BL8)=0,0.4,SUM(IF(([2]JOE_DATA!$C$2:$C$20002=$BL8)*([2]JOE_DATA!$B$2:$B$20002="Lead Matter Partner"),0.4,0)))
+
IF(LEN($BM8)=0,0.3,SUM(IF(([2]JOE_DATA!$C$2:$C$20002=$BM8)*([2]JOE_DATA!$B$2:$B$20002="Lead Matter Partner"),0.3,0)))
+
IF(LEN($BN8)=0,0.3,SUM(IF(([2]JOE_DATA!$C$2:$C$20002=$BN8)*([2]JOE_DATA!$B$2:$B$20002="Lead Matter Partner"),0.3,0)))</f>
        <v>1</v>
      </c>
      <c r="GV8" s="3">
        <f t="array" ref="GV8">IF(LEN($BP8)=0,0.4,SUM(IF(([2]JOE_DATA!$C$2:$C$20002=$BP8)*([2]JOE_DATA!$B$2:$B$20002="Source of credential"),0.4,0)))
+
IF(LEN($BQ8)=0,0.3,SUM(IF(([2]JOE_DATA!$C$2:$C$20002=$BQ8)*([2]JOE_DATA!$B$2:$B$20002="Source of credential"),0.3,0)))
+
IF(LEN($BR8)=0,0.3,SUM(IF(([2]JOE_DATA!$C$2:$C$20002=$BR8)*([2]JOE_DATA!$B$2:$B$20002="Source of credential"),0.3,0)))</f>
        <v>1</v>
      </c>
      <c r="GW8" s="3">
        <f t="array" ref="GW8">IF(LEN($BX8)=0,0.4,SUM(IF(([2]JOE_DATA!$C$2:$C$20002=$BX8)*([2]JOE_DATA!$B$2:$B$20002="CMS firms involved"),0.4,0)))
+
IF(LEN($BY8)=0,0.6,SUM(IF(([2]JOE_DATA!$C$2:$C$20002=$BY8)*([2]JOE_DATA!$B$2:$B$20002="CMS firms involved"),0.6,0)))</f>
        <v>1</v>
      </c>
      <c r="GX8" s="3">
        <f t="array" ref="GX8">IF(ISBLANK($BZ8),1,SUM(IF(([2]JOE_DATA!$C$2:$C$20002=$BZ8)*([2]JOE_DATA!$B$2:$B$20002="Lead CMS firm"),1,0)))</f>
        <v>1</v>
      </c>
      <c r="GY8" s="3">
        <f t="array" ref="GY8">IF(LEN($CA8)=0,0.4,SUM(IF(([2]JOE_DATA!$C$2:$C$20002=$CA8)*([2]JOE_DATA!$B$2:$B$20002="Countries of other CMS firms"),0.4,0)))
+
IF(LEN($CB8)=0,0.3,SUM(IF(([2]JOE_DATA!$C$2:$C$20002=$CB8)*([2]JOE_DATA!$B$2:$B$20002="Countries of other CMS firms"),0.3,0)))
+
IF(LEN($CC8)=0,0.3,SUM(IF(([2]JOE_DATA!$C$2:$C$20002=$CC8)*([2]JOE_DATA!$B$2:$B$20002="Countries of other CMS firms"),0.3,0)))</f>
        <v>1</v>
      </c>
      <c r="GZ8" s="3">
        <f t="array" ref="GZ8">IF(ISBLANK($CD8),1,SUM(IF(([2]JOE_DATA!$C$2:$C$20002=$CD8)*([2]JOE_DATA!$B$2:$B$20002="Credential status"),1,0)))</f>
        <v>1</v>
      </c>
      <c r="HA8" s="3">
        <f t="array" ref="HA8">IF(ISBLANK($CE8),1,SUM(IF(([2]JOE_DATA!$C$2:$C$20002=$CE8)*([2]JOE_DATA!$B$2:$B$20002="Credential version"),1,0)))</f>
        <v>1</v>
      </c>
      <c r="HB8" s="3">
        <f t="array" ref="HB8">IF(ISBLANK($CG8),1,SUM(IF(([2]JOE_DATA!$C$2:$C$20002=$CG8)*([2]JOE_DATA!$B$2:$B$20002="Credential type "),1,0)))</f>
        <v>1</v>
      </c>
      <c r="HC8" s="3">
        <f t="array" ref="HC8">IF(ISBLANK($CH8),1,SUM(IF(([2]JOE_DATA!$C$2:$C$20002=$CH8)*([2]JOE_DATA!$B$2:$B$20002="Other uses"),1,0)))</f>
        <v>1</v>
      </c>
      <c r="HD8" s="3">
        <f t="array" ref="HD8">IF(ISBLANK($CK8),1,SUM(IF(([2]JOE_DATA!$C$2:$C$20002=$CK8)*([2]JOE_DATA!$B$2:$B$20002="Priority"),1,0)))</f>
        <v>1</v>
      </c>
      <c r="HE8" s="3">
        <f t="array" ref="HE8">IF(LEN($CM8)=0,0.4,SUM(IF(([2]JOE_DATA!$C$2:$C$20002=$CM8)*([2]JOE_DATA!$B$2:$B$20002="Know how"),0.4,0)))
+
IF(LEN($CN8)=0,0.3,SUM(IF(([2]JOE_DATA!$C$2:$C$20002=$CN8)*([2]JOE_DATA!$B$2:$B$20002="Know how"),0.3,0)))
+
IF(LEN($CO8)=0,0.3,SUM(IF(([2]JOE_DATA!$C$2:$C$20002=$CO8)*([2]JOE_DATA!$B$2:$B$20002="Know how"),0.3,0)))</f>
        <v>1</v>
      </c>
      <c r="HF8" s="3">
        <f t="array" ref="HF8">IF(LEN($CS8)=0,0.4,SUM(IF(([2]JOE_DATA!$C$2:$C$20002=$CS8)*([2]JOE_DATA!$B$2:$B$20002="Work type")*([2]JOE_DATA!$A$2:$A$20002="BAIF"),0.4,0)))
+
IF(LEN($CT8)=0,0.3,SUM(IF(([2]JOE_DATA!$C$2:$C$20002=$CT8)*([2]JOE_DATA!$B$2:$B$20002="Work type")*([2]JOE_DATA!$A$2:$A$20002="BAIF"),0.3,0)))
+
IF(LEN($CU8)=0,0.3,SUM(IF(([2]JOE_DATA!$C$2:$C$20002=$CU8)*([2]JOE_DATA!$B$2:$B$20002="Work type")*([2]JOE_DATA!$A$2:$A$20002="BAIF"),0.3,0)))</f>
        <v>1</v>
      </c>
      <c r="HG8" s="3">
        <f t="array" ref="HG8">IF(LEN($CQ8)=0,1,SUM(IF(([2]JOE_DATA!$C$2:$C$20002=$CQ8)*([2]JOE_DATA!$B$2:$B$20002="Client type")*([2]JOE_DATA!$A$2:$A$20002="BAIF"),1,0)))</f>
        <v>1</v>
      </c>
      <c r="HH8" s="3">
        <f t="array" ref="HH8">IF(LEN($CW8)=0,0.4,SUM(IF(([2]JOE_DATA!$C$2:$C$20002=$CW8)*([2]JOE_DATA!$B$2:$B$20002="Work type")*([2]JOE_DATA!$A$2:$A$20002="CRD"),0.4,0)))
+
IF(LEN($CX8)=0,0.3,SUM(IF(([2]JOE_DATA!$C$2:$C$20002=$CX8)*([2]JOE_DATA!$B$2:$B$20002="Work type")*([2]JOE_DATA!$A$2:$A$20002="CRD"),0.3,0)))
+
IF(LEN($CY8)=0,0.3,SUM(IF(([2]JOE_DATA!$C$2:$C$20002=$CY8)*([2]JOE_DATA!$B$2:$B$20002="Work type")*([2]JOE_DATA!$A$2:$A$20002="CRD"),0.3,0)))</f>
        <v>1</v>
      </c>
      <c r="HI8" s="3">
        <f t="array" ref="HI8">IF(LEN($CZ8)=0,0.4,SUM(IF(([2]JOE_DATA!$C$2:$C$20002=$CZ8)*([2]JOE_DATA!$B$2:$B$20002="Sub-work type")*([2]JOE_DATA!$A$2:$A$20002="CRD"),0.4,0)))
+
IF(LEN($DA8)=0,0.3,SUM(IF(([2]JOE_DATA!$C$2:$C$20002=$DA8)*([2]JOE_DATA!$B$2:$B$20002="Sub-work type")*([2]JOE_DATA!$A$2:$A$20002="CRD"),0.3,0)))
+
IF(LEN($DB8)=0,0.3,SUM(IF(([2]JOE_DATA!$C$2:$C$20002=$DB8)*([2]JOE_DATA!$B$2:$B$20002="Sub-work type")*([2]JOE_DATA!$A$2:$A$20002="CRD"),0.3,0)))</f>
        <v>1</v>
      </c>
      <c r="HJ8" s="3">
        <f t="array" ref="HJ8">IF(LEN($CV8)=0,1,SUM(IF(([2]JOE_DATA!$C$2:$C$20002=$CV8)*([2]JOE_DATA!$B$2:$B$20002="Client type")*([2]JOE_DATA!$A$2:$A$20002="CRD"),1,0)))</f>
        <v>1</v>
      </c>
      <c r="HK8" s="3">
        <f t="array" ref="HK8">IF(LEN($DC8)=0,0.4,SUM(IF(([2]JOE_DATA!$C$2:$C$20002=$DC8)*([2]JOE_DATA!$B$2:$B$20002="Work type")*([2]JOE_DATA!$A$2:$A$20002="Corporate"),0.4,0)))
+
IF(LEN($DD8)=0,0.3,SUM(IF(([2]JOE_DATA!$C$2:$C$20002=$DD8)*([2]JOE_DATA!$B$2:$B$20002="Work type")*([2]JOE_DATA!$A$2:$A$20002="Corporate"),0.3,0)))
+
IF(LEN($DE8)=0,0.3,SUM(IF(([2]JOE_DATA!$C$2:$C$20002=$DE8)*([2]JOE_DATA!$B$2:$B$20002="Work type")*([2]JOE_DATA!$A$2:$A$20002="Corporate"),0.3,0)))</f>
        <v>1</v>
      </c>
      <c r="HL8" s="3">
        <f t="array" ref="HL8">IF(LEN($DF8)=0,0.4,SUM(IF(([2]JOE_DATA!$C$2:$C$20002=$DF8)*([2]JOE_DATA!$B$2:$B$20002="Sub-work type")*([2]JOE_DATA!$A$2:$A$20002="Corporate"),0.4,0)))
+
IF(LEN($DG8)=0,0.3,SUM(IF(([2]JOE_DATA!$C$2:$C$20002=$DG8)*([2]JOE_DATA!$B$2:$B$20002="Sub-work type")*([2]JOE_DATA!$A$2:$A$20002="Corporate"),0.3,0)))
+
IF(LEN($DH8)=0,0.3,SUM(IF(([2]JOE_DATA!$C$2:$C$20002=$DH8)*([2]JOE_DATA!$B$2:$B$20002="Sub-work type")*([2]JOE_DATA!$A$2:$A$20002="Corporate"),0.3,0)))</f>
        <v>1</v>
      </c>
      <c r="HM8" s="3">
        <f t="array" ref="HM8">IF(LEN($DI8)=0,0.4,SUM(IF(([2]JOE_DATA!$C$2:$C$20002=$DI8)*([2]JOE_DATA!$B$2:$B$20002="Acting for")*([2]JOE_DATA!$A$2:$A$20002="Corporate"),0.4,0)))
+
IF(LEN($DJ8)=0,0.3,SUM(IF(([2]JOE_DATA!$C$2:$C$20002=$DJ8)*([2]JOE_DATA!$B$2:$B$20002="Acting for")*([2]JOE_DATA!$A$2:$A$20002="Corporate"),0.3,0)))
+
IF(LEN($DK8)=0,0.3,SUM(IF(([2]JOE_DATA!$C$2:$C$20002=$DK8)*([2]JOE_DATA!$B$2:$B$20002="Acting for")*([2]JOE_DATA!$A$2:$A$20002="Corporate"),0.3,0)))</f>
        <v>1</v>
      </c>
      <c r="HN8" s="3">
        <f t="array" ref="HN8">IF(LEN($DM8)=0,0.4,SUM(IF(([2]JOE_DATA!$C$2:$C$20002=$DM8)*([2]JOE_DATA!$B$2:$B$20002="Country of buyer")*([2]JOE_DATA!$A$2:$A$20002="Corporate"),0.4,0)))
+
IF(LEN($DN8)=0,0.3,SUM(IF(([2]JOE_DATA!$C$2:$C$20002=$DN8)*([2]JOE_DATA!$B$2:$B$20002="Country of buyer")*([2]JOE_DATA!$A$2:$A$20002="Corporate"),0.3,0)))
+
IF(LEN($DL8)=0,0.3,SUM(IF(([2]JOE_DATA!$C$2:$C$20002=$DL8)*([2]JOE_DATA!$B$2:$B$20002="Country of buyer")*([2]JOE_DATA!$A$2:$A$20002="Corporate"),0.3,0)))</f>
        <v>1</v>
      </c>
      <c r="HO8" s="3">
        <f t="array" ref="HO8">IF(LEN($DO8)=0,0.4,SUM(IF(([2]JOE_DATA!$C$2:$C$20002=$DO8)*([2]JOE_DATA!$B$2:$B$20002="Country of seller")*([2]JOE_DATA!$A$2:$A$20002="Corporate"),0.4,0)))
+
IF(LEN($DP8)=0,0.3,SUM(IF(([2]JOE_DATA!$C$2:$C$20002=$DP8)*([2]JOE_DATA!$B$2:$B$20002="Country of seller")*([2]JOE_DATA!$A$2:$A$20002="Corporate"),0.3,0)))
+
IF(LEN($DQ8)=0,0.3,SUM(IF(([2]JOE_DATA!$C$2:$C$20002=$DQ8)*([2]JOE_DATA!$B$2:$B$20002="Country of seller")*([2]JOE_DATA!$A$2:$A$20002="Corporate"),0.3,0)))</f>
        <v>1</v>
      </c>
      <c r="HP8" s="3">
        <f t="array" ref="HP8">IF(LEN($DR8)=0,0.4,SUM(IF(([2]JOE_DATA!$C$2:$C$20002=$DR8)*([2]JOE_DATA!$B$2:$B$20002="Country of target")*([2]JOE_DATA!$A$2:$A$20002="Corporate"),0.4,0)))
+
IF(LEN($DS8)=0,0.3,SUM(IF(([2]JOE_DATA!$C$2:$C$20002=$DS8)*([2]JOE_DATA!$B$2:$B$20002="Country of target")*([2]JOE_DATA!$A$2:$A$20002="Corporate"),0.3,0)))
+
IF(LEN($DT8)=0,0.3,SUM(IF(([2]JOE_DATA!$C$2:$C$20002=$DT8)*([2]JOE_DATA!$B$2:$B$20002="Country of target")*([2]JOE_DATA!$A$2:$A$20002="Corporate"),0.3,0)))</f>
        <v>1</v>
      </c>
      <c r="HQ8" s="3">
        <f t="array" ref="HQ8">IF(LEN($DU8)=0,1,SUM(IF(([2]JOE_DATA!$C$2:$C$20002=$DU8)*([2]JOE_DATA!$B$2:$B$20002="Value over US $5m")*([2]JOE_DATA!$A$2:$A$20002="Corporate"),1,0)))</f>
        <v>1</v>
      </c>
      <c r="HR8" s="3">
        <f t="array" ref="HR8">IF(LEN($DV8)=0,1,SUM(IF(([2]JOE_DATA!$C$2:$C$20002=$DV8)*([2]JOE_DATA!$B$2:$B$20002="Value over £500,000")*([2]JOE_DATA!$A$2:$A$20002="Corporate"),1,0)))</f>
        <v>1</v>
      </c>
      <c r="HS8" s="3">
        <f t="array" ref="HS8">IF(LEN($DW8)=0,1,SUM(IF(([2]JOE_DATA!$C$2:$C$20002=$DW8)*([2]JOE_DATA!$B$2:$B$20002="Value over Euro 5m")*([2]JOE_DATA!$A$2:$A$20002="Corporate"),1,0)))</f>
        <v>1</v>
      </c>
      <c r="HT8" s="3">
        <f t="array" ref="HT8">IF(LEN($DX8)=0,1,SUM(IF(([2]JOE_DATA!$C$2:$C$20002=$DX8)*([2]JOE_DATA!$B$2:$B$20002="Value range in euros")*([2]JOE_DATA!$A$2:$A$20002="Corporate"),1,0)))</f>
        <v>1</v>
      </c>
      <c r="HU8" s="3">
        <f t="array" ref="HU8">IF(LEN($DY8)=0,1,SUM(IF(([2]JOE_DATA!$C$2:$C$20002=$DY8)*([2]JOE_DATA!$B$2:$B$20002="Is the deal relevant for M&amp;A study")*([2]JOE_DATA!$A$2:$A$20002="Corporate"),1,0)))</f>
        <v>1</v>
      </c>
      <c r="HV8" s="3">
        <f t="array" ref="HV8">IF(LEN($DZ8)=0,1,SUM(IF(([2]JOE_DATA!$C$2:$C$20002=$DZ8)*([2]JOE_DATA!$B$2:$B$20002="Does the deal involve PE clients")*([2]JOE_DATA!$A$2:$A$20002="Corporate"),1,0)))</f>
        <v>1</v>
      </c>
      <c r="HW8" s="3">
        <f t="array" ref="HW8">IF(LEN($EA8)=0,1,SUM(IF(([2]JOE_DATA!$C$2:$C$20002=$EA8)*([2]JOE_DATA!$B$2:$B$20002="Quarter deal announced/signed")*([2]JOE_DATA!$A$2:$A$20002="Corporate"),1,0)))</f>
        <v>1</v>
      </c>
      <c r="HX8" s="3">
        <f t="array" ref="HX8">IF(LEN($EB8)=0,1,SUM(IF(([2]JOE_DATA!$C$2:$C$20002=$EB8)*([2]JOE_DATA!$B$2:$B$20002="Quarter deal completed")*([2]JOE_DATA!$A$2:$A$20002="Corporate"),1,0)))</f>
        <v>1</v>
      </c>
      <c r="HY8" s="3">
        <f t="array" ref="HY8">IF(LEN($EC8)=0,1,SUM(IF(([2]JOE_DATA!$C$2:$C$20002=$EC8)*([2]JOE_DATA!$B$2:$B$20002="Year deal announced/signed")*([2]JOE_DATA!$A$2:$A$20002="Corporate"),1,0)))</f>
        <v>1</v>
      </c>
      <c r="HZ8" s="3">
        <f t="array" ref="HZ8">IF(LEN($ED8)=0,1,SUM(IF(([2]JOE_DATA!$C$2:$C$20002=$ED8)*([2]JOE_DATA!$B$2:$B$20002="Year deal completed")*([2]JOE_DATA!$A$2:$A$20002="Corporate"),1,0)))</f>
        <v>1</v>
      </c>
      <c r="IA8" s="3">
        <v>1</v>
      </c>
      <c r="IB8" s="3">
        <f t="array" ref="IB8">IF(LEN($EF8)=0,1,SUM(IF(([2]JOE_DATA!$C$2:$C$20002=$EF8)*([2]JOE_DATA!$B$2:$B$20002="Work type")*([2]JOE_DATA!$A$2:$A$20002="Corporate Tax"),1,0)))</f>
        <v>1</v>
      </c>
      <c r="IC8" s="3">
        <f t="array" ref="IC8">IF(LEN($EG8)=0,0.4,SUM(IF(([2]JOE_DATA!$C$2:$C$20002=$EG8)*([2]JOE_DATA!$B$2:$B$20002="Work type")*([2]JOE_DATA!$A$2:$A$20002="EPC Construction"),0.4,0)))
+
IF(LEN($EH8)=0,0.3,SUM(IF(([2]JOE_DATA!$C$2:$C$20002=$EH8)*([2]JOE_DATA!$B$2:$B$20002="Work type")*([2]JOE_DATA!$A$2:$A$20002="EPC Construction"),0.3,0)))
+
IF(LEN($EI8)=0,0.3,SUM(IF(([2]JOE_DATA!$C$2:$C$20002=$EI8)*([2]JOE_DATA!$B$2:$B$20002="Work type")*([2]JOE_DATA!$A$2:$A$20002="EPC Construction"),0.3,0)))</f>
        <v>1</v>
      </c>
      <c r="ID8" s="3">
        <f t="array" ref="ID8">IF(LEN($EJ8)=0,0.4,SUM(IF(([2]JOE_DATA!$C$2:$C$20002=$EJ8)*([2]JOE_DATA!$B$2:$B$20002="Contract type")*([2]JOE_DATA!$A$2:$A$20002="EPC Construction"),0.4,0)))
+
IF(LEN($EK8)=0,0.3,SUM(IF(([2]JOE_DATA!$C$2:$C$20002=$EK8)*([2]JOE_DATA!$B$2:$B$20002="Contract type")*([2]JOE_DATA!$A$2:$A$20002="EPC Construction"),0.3,0)))
+
IF(LEN($EL8)=0,0.3,SUM(IF(([2]JOE_DATA!$C$2:$C$20002=$EL8)*([2]JOE_DATA!$B$2:$B$20002="Contract type")*([2]JOE_DATA!$A$2:$A$20002="EPC Construction"),0.3,0)))</f>
        <v>1</v>
      </c>
      <c r="IE8" s="3">
        <f t="array" ref="IE8">IF(LEN($EP8)=0,1,SUM(IF(([2]JOE_DATA!$C$2:$C$20002=$EP8)*([2]JOE_DATA!$B$2:$B$20002="Client type")*([2]JOE_DATA!$A$2:$A$20002="EPC Construction"),1,0)))</f>
        <v>1</v>
      </c>
      <c r="IF8" s="3">
        <f t="array" ref="IF8">IF(LEN($EN8)=0,1,SUM(IF(([2]JOE_DATA!$C$2:$C$20002=$EN8)*([2]JOE_DATA!$B$2:$B$20002="Subject matter")*([2]JOE_DATA!$A$2:$A$20002="EPC Construction"),1,0)))</f>
        <v>1</v>
      </c>
      <c r="IG8" s="3">
        <f t="array" ref="IG8">IF(LEN($ER8)=0,1,SUM(IF(([2]JOE_DATA!$C$2:$C$20002=$ER8)*([2]JOE_DATA!$B$2:$B$20002="Client scope")*([2]JOE_DATA!$A$2:$A$20002="EPC Construction"),1,0)))</f>
        <v>1</v>
      </c>
      <c r="IH8" s="3">
        <f t="array" ref="IH8">IF(LEN($ES8)=0,0.4,SUM(IF(([2]JOE_DATA!$C$2:$C$20002=$ES8)*([2]JOE_DATA!$B$2:$B$20002="Work type")*([2]JOE_DATA!$A$2:$A$20002="EPC Energy"),0.4,0)))
+
IF(LEN($ET8)=0,0.3,SUM(IF(([2]JOE_DATA!$C$2:$C$20002=$ET8)*([2]JOE_DATA!$B$2:$B$20002="Work type")*([2]JOE_DATA!$A$2:$A$20002="EPC Energy"),0.3,0)))
+
IF(LEN($EU8)=0,0.3,SUM(IF(([2]JOE_DATA!$C$2:$C$20002=$EU8)*([2]JOE_DATA!$B$2:$B$20002="Work type")*([2]JOE_DATA!$A$2:$A$20002="EPC Energy"),0.3,0)))</f>
        <v>1</v>
      </c>
      <c r="II8" s="3">
        <f t="array" ref="II8">IF(LEN($EV8)=0,1,SUM(IF(([2]JOE_DATA!$C$2:$C$20002=$EV8)*([2]JOE_DATA!$B$2:$B$20002="Work type")*([2]JOE_DATA!$A$2:$A$20002="EPC Energy"),1,0)))</f>
        <v>1</v>
      </c>
      <c r="IJ8" s="3">
        <f t="array" ref="IJ8">IF(LEN($EW8)=0,1,SUM(IF(([2]JOE_DATA!$C$2:$C$20002=$EW8)*([2]JOE_DATA!$B$2:$B$20002="Client type")*([2]JOE_DATA!$A$2:$A$20002="EPC Projects"),1,0)))</f>
        <v>1</v>
      </c>
      <c r="IK8" s="3">
        <f t="array" ref="IK8">IF(LEN($FE8)=0,0.4,SUM(IF(([2]JOE_DATA!$C$2:$C$20002=$FE8)*([2]JOE_DATA!$B$2:$B$20002="Client type")*([2]JOE_DATA!$A$2:$A$20002="Real Estate"),0.4,0)))
+
IF(LEN($FF8)=0,0.3,SUM(IF(([2]JOE_DATA!$C$2:$C$20002=$FF8)*([2]JOE_DATA!$B$2:$B$20002="Client type")*([2]JOE_DATA!$A$2:$A$20002="Real Estate"),0.3,0)))
+
IF(LEN($FG8)=0,0.3,SUM(IF(([2]JOE_DATA!$C$2:$C$20002=$FG8)*([2]JOE_DATA!$B$2:$B$20002="Client type")*([2]JOE_DATA!$A$2:$A$20002="Real Estate"),0.3,0)))</f>
        <v>1</v>
      </c>
      <c r="IL8" s="3">
        <f t="array" ref="IL8">IF(LEN($FH8)=0,0.4,SUM(IF(([2]JOE_DATA!$C$2:$C$20002=$FH8)*([2]JOE_DATA!$B$2:$B$20002="Work type")*([2]JOE_DATA!$A$2:$A$20002="Real Estate"),0.4,0)))
+
IF(LEN($FI8)=0,0.3,SUM(IF(([2]JOE_DATA!$C$2:$C$20002=$FI8)*([2]JOE_DATA!$B$2:$B$20002="Work type")*([2]JOE_DATA!$A$2:$A$20002="Real Estate"),0.3,0)))
+
IF(LEN($FJ8)=0,0.3,SUM(IF(([2]JOE_DATA!$C$2:$C$20002=$FJ8)*([2]JOE_DATA!$B$2:$B$20002="Work type")*([2]JOE_DATA!$A$2:$A$20002="Real Estate"),0.3,0)))</f>
        <v>1</v>
      </c>
      <c r="IM8" s="3">
        <f t="array" ref="IM8">IF(LEN($EX8)=0,0.4,SUM(IF(([2]JOE_DATA!$C$2:$C$20002=$EX8)*([2]JOE_DATA!$B$2:$B$20002="Work type")*([2]JOE_DATA!$A$2:$A$20002="Human Capital"),0.4,0)))
+
IF(LEN($EY8)=0,0.3,SUM(IF(([2]JOE_DATA!$C$2:$C$20002=$EY8)*([2]JOE_DATA!$B$2:$B$20002="Work type")*([2]JOE_DATA!$A$2:$A$20002="Human Capital"),0.3,0)))
+
IF(LEN($EZ8)=0,0.3,SUM(IF(([2]JOE_DATA!$C$2:$C$20002=$EZ8)*([2]JOE_DATA!$B$2:$B$20002="Work type")*([2]JOE_DATA!$A$2:$A$20002="Human Capital"),0.3,0)))</f>
        <v>1</v>
      </c>
      <c r="IN8" s="3">
        <f t="array" ref="IN8">IF(LEN($FA8)=0,0.4,SUM(IF(([2]JOE_DATA!$C$2:$C$20002=$FA8)*([2]JOE_DATA!$B$2:$B$20002="Sub-work types")*([2]JOE_DATA!$A$2:$A$20002="Human Capital"),0.4,0)))
+
IF(LEN($FB8)=0,0.3,SUM(IF(([2]JOE_DATA!$C$2:$C$20002=$FB8)*([2]JOE_DATA!$B$2:$B$20002="Sub-work types")*([2]JOE_DATA!$A$2:$A$20002="Human Capital"),0.3,0)))
+
IF(LEN($FC8)=0,0.3,SUM(IF(([2]JOE_DATA!$C$2:$C$20002=$FC8)*([2]JOE_DATA!$B$2:$B$20002="Sub-work types")*([2]JOE_DATA!$A$2:$A$20002="Human Capital"),0.3,0)))</f>
        <v>1</v>
      </c>
      <c r="IO8" s="15">
        <f t="array" ref="IO8">IF(LEN($FD8)=0,1,SUM(IF(([2]JOE_DATA!$C$2:$C$20002=$FD8)*([2]JOE_DATA!$B$2:$B$20002="Pension scheme")*([2]JOE_DATA!$A$2:$A$20002="Human Capital"),1,0)))</f>
        <v>1</v>
      </c>
      <c r="IP8" s="3">
        <f t="array" ref="IP8">IF(LEN($BT8)=0,0.4,SUM(IF(([2]JOE_DATA!$C$2:$C$20002=$BT8)*([2]JOE_DATA!$B$2:$B$20002="Other Matter Executive"),0.4,0)))
+
IF(LEN($BU8)=0,0.3,SUM(IF(([2]JOE_DATA!$C$2:$C$20002=$BU8)*([2]JOE_DATA!$B$2:$B$20002="Other Matter Executive"),0.3,0)))
+
IF(LEN($BV8)=0,0.3,SUM(IF(([2]JOE_DATA!$C$2:$C$20002=$BV8)*([2]JOE_DATA!$B$2:$B$20002="Other Matter Executive"),0.3,0)))</f>
        <v>1</v>
      </c>
    </row>
    <row r="9" spans="1:255" ht="38.25">
      <c r="A9" s="34" t="s">
        <v>246</v>
      </c>
      <c r="B9" s="35" t="s">
        <v>263</v>
      </c>
      <c r="C9" s="34" t="s">
        <v>248</v>
      </c>
      <c r="D9" s="34" t="s">
        <v>264</v>
      </c>
      <c r="E9" s="34" t="s">
        <v>248</v>
      </c>
      <c r="F9" s="36" t="s">
        <v>130</v>
      </c>
      <c r="G9" s="3"/>
      <c r="H9" s="3"/>
      <c r="I9" s="34" t="s">
        <v>265</v>
      </c>
      <c r="J9" s="3"/>
      <c r="K9" s="3"/>
      <c r="L9" s="34"/>
      <c r="M9" s="3"/>
      <c r="N9" s="3"/>
      <c r="O9" s="36" t="s">
        <v>99</v>
      </c>
      <c r="P9" s="34"/>
      <c r="Q9" s="34"/>
      <c r="R9" s="3"/>
      <c r="S9" s="37"/>
      <c r="T9" s="37" t="s">
        <v>252</v>
      </c>
      <c r="U9" s="34" t="s">
        <v>130</v>
      </c>
      <c r="V9" s="3"/>
      <c r="W9" s="3"/>
      <c r="X9" s="34"/>
      <c r="Y9" s="38"/>
      <c r="Z9" s="3"/>
      <c r="AA9" s="34" t="s">
        <v>266</v>
      </c>
      <c r="AB9" s="34"/>
      <c r="AC9" s="3"/>
      <c r="AD9" s="34"/>
      <c r="AE9" s="3"/>
      <c r="AF9" s="3"/>
      <c r="AG9" s="39"/>
      <c r="AH9" s="3"/>
      <c r="AI9" s="34"/>
      <c r="AJ9" s="3"/>
      <c r="AK9" s="3"/>
      <c r="AL9" s="34" t="s">
        <v>254</v>
      </c>
      <c r="AM9" s="3"/>
      <c r="AN9" s="3"/>
      <c r="AO9" s="34" t="s">
        <v>133</v>
      </c>
      <c r="AP9" s="3" t="s">
        <v>267</v>
      </c>
      <c r="AQ9" s="3"/>
      <c r="AR9" s="3"/>
      <c r="AS9" s="3"/>
      <c r="AT9" s="3"/>
      <c r="AU9" s="3"/>
      <c r="AV9" s="3"/>
      <c r="AW9" s="3"/>
      <c r="AX9" s="3"/>
      <c r="AY9" s="3"/>
      <c r="AZ9" s="3"/>
      <c r="BA9" s="3"/>
      <c r="BB9" s="3"/>
      <c r="BC9" s="3"/>
      <c r="BD9" s="3"/>
      <c r="BE9" s="40"/>
      <c r="BF9" s="34"/>
      <c r="BG9" s="34"/>
      <c r="BH9" s="3"/>
      <c r="BI9" s="41" t="s">
        <v>255</v>
      </c>
      <c r="BJ9" s="34"/>
      <c r="BK9" s="3"/>
      <c r="BL9" s="42" t="s">
        <v>256</v>
      </c>
      <c r="BM9" s="42"/>
      <c r="BN9" s="34"/>
      <c r="BO9" s="3"/>
      <c r="BP9" s="3"/>
      <c r="BQ9" s="3"/>
      <c r="BR9" s="3"/>
      <c r="BS9" s="3"/>
      <c r="BT9" s="34"/>
      <c r="BU9" s="34"/>
      <c r="BV9" s="34"/>
      <c r="BW9" s="3"/>
      <c r="BX9" s="3"/>
      <c r="BY9" s="3"/>
      <c r="BZ9" s="3"/>
      <c r="CA9" s="3"/>
      <c r="CB9" s="3"/>
      <c r="CC9" s="3"/>
      <c r="CD9" s="36"/>
      <c r="CE9" s="34"/>
      <c r="CF9" s="3"/>
      <c r="CG9" s="36"/>
      <c r="CH9" s="34"/>
      <c r="CI9" s="3"/>
      <c r="CJ9" s="3"/>
      <c r="CK9" s="36"/>
      <c r="CL9" s="3"/>
      <c r="CM9" s="3"/>
      <c r="CN9" s="3"/>
      <c r="CO9" s="3"/>
      <c r="CP9" s="3"/>
      <c r="CQ9" s="34"/>
      <c r="CR9" s="34"/>
      <c r="CS9" s="34"/>
      <c r="CT9" s="34"/>
      <c r="CU9" s="34"/>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6"/>
      <c r="EH9" s="3"/>
      <c r="EI9" s="3"/>
      <c r="EJ9" s="3"/>
      <c r="EK9" s="3"/>
      <c r="EL9" s="3"/>
      <c r="EM9" s="3"/>
      <c r="EN9" s="3"/>
      <c r="EO9" s="3"/>
      <c r="EP9" s="3"/>
      <c r="EQ9" s="3"/>
      <c r="ER9" s="3"/>
      <c r="ES9" s="3"/>
      <c r="ET9" s="3"/>
      <c r="EU9" s="3"/>
      <c r="EV9" s="3"/>
      <c r="EW9" s="3"/>
      <c r="EX9" s="3"/>
      <c r="EY9" s="3"/>
      <c r="EZ9" s="3"/>
      <c r="FA9" s="3"/>
      <c r="FB9" s="3"/>
      <c r="FC9" s="3"/>
      <c r="FD9" s="3"/>
      <c r="FE9" s="34"/>
      <c r="FF9" s="34"/>
      <c r="FG9" s="34"/>
      <c r="FH9" s="34"/>
      <c r="FI9" s="34"/>
      <c r="FJ9" s="3"/>
      <c r="FK9" s="3"/>
      <c r="FL9" s="3"/>
      <c r="FM9" s="3"/>
      <c r="FO9" s="3"/>
      <c r="FP9" s="3"/>
      <c r="FQ9" s="3" t="str">
        <f t="array" ref="FQ9">IF(SUM($FU9:$IP9)=74,"PASS","FAIL")</f>
        <v>PASS</v>
      </c>
      <c r="FR9" s="3">
        <f t="shared" si="5"/>
        <v>0</v>
      </c>
      <c r="FS9" s="3">
        <f t="shared" si="6"/>
        <v>1</v>
      </c>
      <c r="FT9" s="3"/>
      <c r="FU9" s="3">
        <f t="array" ref="FU9">SUM(IF(([2]JOE_DATA!$C$2:$C$20002=$C9)*([2]JOE_DATA!$B$2:$B$20002="Client Name Confidential"),1,0))</f>
        <v>1</v>
      </c>
      <c r="FV9" s="3">
        <f t="array" ref="FV9">IF(ISBLANK($E9),1,SUM(IF(([2]JOE_DATA!$C$2:$C$20002=$E9)*([2]JOE_DATA!$B$2:$B$20002="Client name confidential on completion"),1,0)))</f>
        <v>1</v>
      </c>
      <c r="FW9" s="3">
        <f t="array" ref="FW9">IF(LEN($F9)=0,0.5,SUM(IF(([2]JOE_DATA!$C$2:$C$20002=$F9)*([2]JOE_DATA!$B$2:$B$20002="Client sector group"),0.5,0)))
+
IF(LEN($G9)=0,0.25,SUM(IF(([2]JOE_DATA!$C$2:$C$20002=$G9)*([2]JOE_DATA!$B$2:$B$20002="Client sector group"),0.25,0)))
+
IF(LEN($H9)=0,0.25,SUM(IF(([2]JOE_DATA!$C$2:$C$20002=$H9)*([2]JOE_DATA!$B$2:$B$20002="Client sector group"),0.25,0)))</f>
        <v>1</v>
      </c>
      <c r="FX9" s="3">
        <f t="array" ref="FX9">IF(ISBLANK($I9),0.5,SUM(IF(([2]JOE_DATA!$C$2:$C$20002=$I9)*([2]JOE_DATA!$B$2:$B$20002="Client sub-sector group"),0.5,0)))
+
IF(ISBLANK($J9),0.25,SUM(IF(([2]JOE_DATA!$C$2:$C$20002=$J9)*([2]JOE_DATA!$B$2:$B$20002="Client sub-sector group"),0.25,0)))
+
IF(ISBLANK($K9),0.25,SUM(IF(([2]JOE_DATA!$C$2:$C$20002=$K9)*([2]JOE_DATA!$B$2:$B$20002="Client sub-sector group"),0.25,0)))</f>
        <v>1</v>
      </c>
      <c r="FY9" s="3">
        <f t="array" ref="FY9">IF(LEN($L9)=0,0.4,SUM(IF(([2]JOE_DATA!$C$2:$C$20002=$L9)*([2]JOE_DATA!$B$2:$B$20002="Predominant Country of Client"),0.4,0)))
+
IF(LEN($M9)=0,0.3,SUM(IF(([2]JOE_DATA!$C$2:$C$20002=$M9)*([2]JOE_DATA!$B$2:$B$20002="Predominant Country of Client"),0.3,0)))
+
IF(LEN($N9)=0,0.3,SUM(IF(([2]JOE_DATA!$C$2:$C$20002=$N9)*([2]JOE_DATA!$B$2:$B$20002="Predominant Country of Client"),0.3,0)))</f>
        <v>1</v>
      </c>
      <c r="FZ9" s="3">
        <f t="array" ref="FZ9">IF(LEN($O9)=0,0.4,SUM(IF(([2]JOE_DATA!$C$2:$C$20002=$O9)*([2]JOE_DATA!$B$2:$B$20002="Main practice group"),0.4,0)))
+
IF(LEN($P9)=0,0.3,SUM(IF(([2]JOE_DATA!$C$2:$C$20002=$P9)*([2]JOE_DATA!$B$2:$B$20002="Main practice group"),0.3,0)))
+
IF(LEN($Q9)=0,0.3,SUM(IF(([2]JOE_DATA!$C$2:$C$20002=$Q9)*([2]JOE_DATA!$B$2:$B$20002="Main practice group"),0.3,0)))</f>
        <v>1</v>
      </c>
      <c r="GA9" s="3">
        <f t="shared" si="7"/>
        <v>1</v>
      </c>
      <c r="GB9" s="3">
        <f t="shared" si="8"/>
        <v>1</v>
      </c>
      <c r="GC9" s="3">
        <f t="array" ref="GC9">IF(LEN($U9)=0,0.4,SUM(IF(([2]JOE_DATA!$C$2:$C$20002=$U9)*([2]JOE_DATA!$B$2:$B$20002="Matter sector group"),0.4,0)))
+
IF(LEN($V9)=0,0.3,SUM(IF(([2]JOE_DATA!$C$2:$C$20002=$V9)*([2]JOE_DATA!$B$2:$B$20002="Matter sector group"),0.3,0)))
+
IF(LEN($W9)=0,0.3,SUM(IF(([2]JOE_DATA!$C$2:$C$20002=$W9)*([2]JOE_DATA!$B$2:$B$20002="Matter sector group"),0.3,0)))</f>
        <v>1</v>
      </c>
      <c r="GD9" s="3">
        <f t="array" ref="GD9">IF(LEN($X9)=0,0.4,SUM(IF(([2]JOE_DATA!$C$2:$C$20002=$X9)*([2]JOE_DATA!$B$2:$B$20002="Matter sub-sector group"),0.4,0)))
+
IF(LEN($Y9)=0,0.3,SUM(IF(([2]JOE_DATA!$C$2:$C$20002=$Y9)*([2]JOE_DATA!$B$2:$B$20002="Matter sub-sector group"),0.3,0)))
+
IF(LEN($Z9)=0,0.3,SUM(IF(([2]JOE_DATA!$C$2:$C$20002=$Z9)*([2]JOE_DATA!$B$2:$B$20002="Matter sub-sector group"),0.3,0)))</f>
        <v>1</v>
      </c>
      <c r="GE9" s="3">
        <f t="array" ref="GE9">IF(ISBLANK($AD9),1,SUM(IF(([2]JOE_DATA!$C$2:$C$20002=$AD9)*([2]JOE_DATA!$B$2:$B$20002="Matter confidential"),1,0)))</f>
        <v>1</v>
      </c>
      <c r="GF9" s="3">
        <f t="array" ref="GF9">IF(ISBLANK($AE9),1,SUM(IF(([2]JOE_DATA!$C$2:$C$20002=$AE9)*([2]JOE_DATA!$B$2:$B$20002="Matter confidential on completion"),1,0)))</f>
        <v>1</v>
      </c>
      <c r="GG9" s="3">
        <f t="array" ref="GG9">IF(ISBLANK($AG9),1,SUM(IF(([2]JOE_DATA!$C$2:$C$20002=$AG9)*([2]JOE_DATA!$B$2:$B$20002="Applicable law"),1,0)))</f>
        <v>1</v>
      </c>
      <c r="GH9" s="3">
        <f t="array" ref="GH9">IF(ISBLANK($AO9),1,SUM(IF(([2]JOE_DATA!$C$2:$C$20002=$AO9)*([2]JOE_DATA!$B$2:$B$20002="Contentious"),1,0)))</f>
        <v>1</v>
      </c>
      <c r="GI9" s="3">
        <f t="array" ref="GI9">IF(ISBLANK($AP9),1,SUM(IF(([2]JOE_DATA!$C$2:$C$20002=$AP9)*([2]JOE_DATA!$B$2:$B$20002="Dispute resolution"),1,0)))</f>
        <v>1</v>
      </c>
      <c r="GJ9" s="3">
        <f t="array" ref="GJ9">IF(ISBLANK($AQ9),1,SUM(IF(([2]JOE_DATA!$C$2:$C$20002=$AQ9)*([2]JOE_DATA!$B$2:$B$20002="Language of dispute"),1,0)))</f>
        <v>1</v>
      </c>
      <c r="GK9" s="3">
        <f t="array" ref="GK9">IF(LEN($AW9)=0,0.4,SUM(IF(([2]JOE_DATA!$C$2:$C$20002=$AW9)*([2]JOE_DATA!$B$2:$B$20002="Country Of Arbitration"),0.4,0)))
+
IF(LEN($AX9)=0,0.3,SUM(IF(([2]JOE_DATA!$C$2:$C$20002=$AX9)*([2]JOE_DATA!$B$2:$B$20002="Country Of Arbitration"),0.3,0)))
+
IF(LEN($AY9)=0,0.3,SUM(IF(([2]JOE_DATA!$C$2:$C$20002=$AY9)*([2]JOE_DATA!$B$2:$B$20002="Country Of Arbitration"),0.3,0)))</f>
        <v>1</v>
      </c>
      <c r="GL9" s="3">
        <f t="array" ref="GL9">IF(LEN($AT9)=0,0.4,SUM(IF(([2]JOE_DATA!$C$2:$C$20002=$AT9)*([2]JOE_DATA!$B$2:$B$20002="Jurisdiction of dispute"),0.4,0)))
+
IF(LEN($AU9)=0,0.3,SUM(IF(([2]JOE_DATA!$C$2:$C$20002=$AU9)*([2]JOE_DATA!$B$2:$B$20002="Jurisdiction of dispute"),0.3,0)))
+
IF(LEN($AV9)=0,0.3,SUM(IF(([2]JOE_DATA!$C$2:$C$20002=$AV9)*([2]JOE_DATA!$B$2:$B$20002="Jurisdiction of dispute"),0.3,0)))</f>
        <v>1</v>
      </c>
      <c r="GM9" s="3">
        <f t="array" ref="GM9">IF(LEN($AZ9)=0,0.6,SUM(IF(([2]JOE_DATA!$C$2:$C$20002=$AZ9)*([2]JOE_DATA!$B$2:$B$20002="Seat of arbitration"),0.6,0)))
+
IF(LEN($BA9)=0,0.4,SUM(IF(([2]JOE_DATA!$C$2:$C$20002=$BA9)*([2]JOE_DATA!$B$2:$B$20002="Seat of arbitration"),0.4,0)))</f>
        <v>1</v>
      </c>
      <c r="GN9" s="3">
        <f t="array" ref="GN9">IF(ISBLANK($BB9),1,SUM(IF(([2]JOE_DATA!$C$2:$C$20002=$BB9)*([2]JOE_DATA!$B$2:$B$20002="Arbitral rules"),1,0)))</f>
        <v>1</v>
      </c>
      <c r="GO9" s="3">
        <f t="array" ref="GO9">IF(ISBLANK($BC9),1,SUM(IF(([2]JOE_DATA!$C$2:$C$20002=$BC9)*([2]JOE_DATA!$B$2:$B$20002="Investment treaty"),1,0)))</f>
        <v>1</v>
      </c>
      <c r="GP9" s="3">
        <f t="array" ref="GP9">IF(ISBLANK($BD9),1,SUM(IF(([2]JOE_DATA!$C$2:$C$20002=$BD9)*([2]JOE_DATA!$B$2:$B$20002="Investigation type"),1,0)))</f>
        <v>1</v>
      </c>
      <c r="GQ9" s="3">
        <f t="array" ref="GQ9">IF(ISBLANK($BF9),1,SUM(IF(([2]JOE_DATA!$C$2:$C$20002=$BF9)*([2]JOE_DATA!$B$2:$B$20002="Currency of deal"),1,0)))</f>
        <v>1</v>
      </c>
      <c r="GR9" s="3">
        <f t="array" ref="GR9">IF(ISBLANK($BG9),1,SUM(IF(([2]JOE_DATA!$C$2:$C$20002=$BG9)*([2]JOE_DATA!$B$2:$B$20002="Value confidential"),1,0)))</f>
        <v>1</v>
      </c>
      <c r="GS9" s="3">
        <f t="array" ref="GS9">IF(ISBLANK($BH9),1,SUM(IF(([2]JOE_DATA!$C$2:$C$20002=$BH9)*([2]JOE_DATA!$B$2:$B$20002="Value confidential on completion"),1,0)))</f>
        <v>1</v>
      </c>
      <c r="GT9" s="3">
        <f t="array" ref="GT9">IF(LEN($BI9)=0,0.4,SUM(IF(([2]JOE_DATA!$C$2:$C$20002=$BI9)*([2]JOE_DATA!$B$2:$B$20002="Teams"),0.4,0)))
+
IF(LEN($BJ9)=0,0.3,SUM(IF(([2]JOE_DATA!$C$2:$C$20002=$BJ9)*([2]JOE_DATA!$B$2:$B$20002="Teams"),0.3,0)))
+
IF(LEN($BK9)=0,0.3,SUM(IF(([2]JOE_DATA!$C$2:$C$20002=$BK9)*([2]JOE_DATA!$B$2:$B$20002="Teams"),0.3,0)))</f>
        <v>1</v>
      </c>
      <c r="GU9" s="3">
        <f t="array" ref="GU9">IF(LEN($BL9)=0,0.4,SUM(IF(([2]JOE_DATA!$C$2:$C$20002=$BL9)*([2]JOE_DATA!$B$2:$B$20002="Lead Matter Partner"),0.4,0)))
+
IF(LEN($BM9)=0,0.3,SUM(IF(([2]JOE_DATA!$C$2:$C$20002=$BM9)*([2]JOE_DATA!$B$2:$B$20002="Lead Matter Partner"),0.3,0)))
+
IF(LEN($BN9)=0,0.3,SUM(IF(([2]JOE_DATA!$C$2:$C$20002=$BN9)*([2]JOE_DATA!$B$2:$B$20002="Lead Matter Partner"),0.3,0)))</f>
        <v>1</v>
      </c>
      <c r="GV9" s="3">
        <f t="array" ref="GV9">IF(LEN($BP9)=0,0.4,SUM(IF(([2]JOE_DATA!$C$2:$C$20002=$BP9)*([2]JOE_DATA!$B$2:$B$20002="Source of credential"),0.4,0)))
+
IF(LEN($BQ9)=0,0.3,SUM(IF(([2]JOE_DATA!$C$2:$C$20002=$BQ9)*([2]JOE_DATA!$B$2:$B$20002="Source of credential"),0.3,0)))
+
IF(LEN($BR9)=0,0.3,SUM(IF(([2]JOE_DATA!$C$2:$C$20002=$BR9)*([2]JOE_DATA!$B$2:$B$20002="Source of credential"),0.3,0)))</f>
        <v>1</v>
      </c>
      <c r="GW9" s="3">
        <f t="array" ref="GW9">IF(LEN($BX9)=0,0.4,SUM(IF(([2]JOE_DATA!$C$2:$C$20002=$BX9)*([2]JOE_DATA!$B$2:$B$20002="CMS firms involved"),0.4,0)))
+
IF(LEN($BY9)=0,0.6,SUM(IF(([2]JOE_DATA!$C$2:$C$20002=$BY9)*([2]JOE_DATA!$B$2:$B$20002="CMS firms involved"),0.6,0)))</f>
        <v>1</v>
      </c>
      <c r="GX9" s="3">
        <f t="array" ref="GX9">IF(ISBLANK($BZ9),1,SUM(IF(([2]JOE_DATA!$C$2:$C$20002=$BZ9)*([2]JOE_DATA!$B$2:$B$20002="Lead CMS firm"),1,0)))</f>
        <v>1</v>
      </c>
      <c r="GY9" s="3">
        <f t="array" ref="GY9">IF(LEN($CA9)=0,0.4,SUM(IF(([2]JOE_DATA!$C$2:$C$20002=$CA9)*([2]JOE_DATA!$B$2:$B$20002="Countries of other CMS firms"),0.4,0)))
+
IF(LEN($CB9)=0,0.3,SUM(IF(([2]JOE_DATA!$C$2:$C$20002=$CB9)*([2]JOE_DATA!$B$2:$B$20002="Countries of other CMS firms"),0.3,0)))
+
IF(LEN($CC9)=0,0.3,SUM(IF(([2]JOE_DATA!$C$2:$C$20002=$CC9)*([2]JOE_DATA!$B$2:$B$20002="Countries of other CMS firms"),0.3,0)))</f>
        <v>1</v>
      </c>
      <c r="GZ9" s="3">
        <f t="array" ref="GZ9">IF(ISBLANK($CD9),1,SUM(IF(([2]JOE_DATA!$C$2:$C$20002=$CD9)*([2]JOE_DATA!$B$2:$B$20002="Credential status"),1,0)))</f>
        <v>1</v>
      </c>
      <c r="HA9" s="3">
        <f t="array" ref="HA9">IF(ISBLANK($CE9),1,SUM(IF(([2]JOE_DATA!$C$2:$C$20002=$CE9)*([2]JOE_DATA!$B$2:$B$20002="Credential version"),1,0)))</f>
        <v>1</v>
      </c>
      <c r="HB9" s="3">
        <f t="array" ref="HB9">IF(ISBLANK($CG9),1,SUM(IF(([2]JOE_DATA!$C$2:$C$20002=$CG9)*([2]JOE_DATA!$B$2:$B$20002="Credential type "),1,0)))</f>
        <v>1</v>
      </c>
      <c r="HC9" s="3">
        <f t="array" ref="HC9">IF(ISBLANK($CH9),1,SUM(IF(([2]JOE_DATA!$C$2:$C$20002=$CH9)*([2]JOE_DATA!$B$2:$B$20002="Other uses"),1,0)))</f>
        <v>1</v>
      </c>
      <c r="HD9" s="3">
        <f t="array" ref="HD9">IF(ISBLANK($CK9),1,SUM(IF(([2]JOE_DATA!$C$2:$C$20002=$CK9)*([2]JOE_DATA!$B$2:$B$20002="Priority"),1,0)))</f>
        <v>1</v>
      </c>
      <c r="HE9" s="3">
        <f t="array" ref="HE9">IF(LEN($CM9)=0,0.4,SUM(IF(([2]JOE_DATA!$C$2:$C$20002=$CM9)*([2]JOE_DATA!$B$2:$B$20002="Know how"),0.4,0)))
+
IF(LEN($CN9)=0,0.3,SUM(IF(([2]JOE_DATA!$C$2:$C$20002=$CN9)*([2]JOE_DATA!$B$2:$B$20002="Know how"),0.3,0)))
+
IF(LEN($CO9)=0,0.3,SUM(IF(([2]JOE_DATA!$C$2:$C$20002=$CO9)*([2]JOE_DATA!$B$2:$B$20002="Know how"),0.3,0)))</f>
        <v>1</v>
      </c>
      <c r="HF9" s="3">
        <f t="array" ref="HF9">IF(LEN($CS9)=0,0.4,SUM(IF(([2]JOE_DATA!$C$2:$C$20002=$CS9)*([2]JOE_DATA!$B$2:$B$20002="Work type")*([2]JOE_DATA!$A$2:$A$20002="BAIF"),0.4,0)))
+
IF(LEN($CT9)=0,0.3,SUM(IF(([2]JOE_DATA!$C$2:$C$20002=$CT9)*([2]JOE_DATA!$B$2:$B$20002="Work type")*([2]JOE_DATA!$A$2:$A$20002="BAIF"),0.3,0)))
+
IF(LEN($CU9)=0,0.3,SUM(IF(([2]JOE_DATA!$C$2:$C$20002=$CU9)*([2]JOE_DATA!$B$2:$B$20002="Work type")*([2]JOE_DATA!$A$2:$A$20002="BAIF"),0.3,0)))</f>
        <v>1</v>
      </c>
      <c r="HG9" s="3">
        <f t="array" ref="HG9">IF(LEN($CQ9)=0,1,SUM(IF(([2]JOE_DATA!$C$2:$C$20002=$CQ9)*([2]JOE_DATA!$B$2:$B$20002="Client type")*([2]JOE_DATA!$A$2:$A$20002="BAIF"),1,0)))</f>
        <v>1</v>
      </c>
      <c r="HH9" s="3">
        <f t="array" ref="HH9">IF(LEN($CW9)=0,0.4,SUM(IF(([2]JOE_DATA!$C$2:$C$20002=$CW9)*([2]JOE_DATA!$B$2:$B$20002="Work type")*([2]JOE_DATA!$A$2:$A$20002="CRD"),0.4,0)))
+
IF(LEN($CX9)=0,0.3,SUM(IF(([2]JOE_DATA!$C$2:$C$20002=$CX9)*([2]JOE_DATA!$B$2:$B$20002="Work type")*([2]JOE_DATA!$A$2:$A$20002="CRD"),0.3,0)))
+
IF(LEN($CY9)=0,0.3,SUM(IF(([2]JOE_DATA!$C$2:$C$20002=$CY9)*([2]JOE_DATA!$B$2:$B$20002="Work type")*([2]JOE_DATA!$A$2:$A$20002="CRD"),0.3,0)))</f>
        <v>1</v>
      </c>
      <c r="HI9" s="3">
        <f t="array" ref="HI9">IF(LEN($CZ9)=0,0.4,SUM(IF(([2]JOE_DATA!$C$2:$C$20002=$CZ9)*([2]JOE_DATA!$B$2:$B$20002="Sub-work type")*([2]JOE_DATA!$A$2:$A$20002="CRD"),0.4,0)))
+
IF(LEN($DA9)=0,0.3,SUM(IF(([2]JOE_DATA!$C$2:$C$20002=$DA9)*([2]JOE_DATA!$B$2:$B$20002="Sub-work type")*([2]JOE_DATA!$A$2:$A$20002="CRD"),0.3,0)))
+
IF(LEN($DB9)=0,0.3,SUM(IF(([2]JOE_DATA!$C$2:$C$20002=$DB9)*([2]JOE_DATA!$B$2:$B$20002="Sub-work type")*([2]JOE_DATA!$A$2:$A$20002="CRD"),0.3,0)))</f>
        <v>1</v>
      </c>
      <c r="HJ9" s="3">
        <f t="array" ref="HJ9">IF(LEN($CV9)=0,1,SUM(IF(([2]JOE_DATA!$C$2:$C$20002=$CV9)*([2]JOE_DATA!$B$2:$B$20002="Client type")*([2]JOE_DATA!$A$2:$A$20002="CRD"),1,0)))</f>
        <v>1</v>
      </c>
      <c r="HK9" s="3">
        <f t="array" ref="HK9">IF(LEN($DC9)=0,0.4,SUM(IF(([2]JOE_DATA!$C$2:$C$20002=$DC9)*([2]JOE_DATA!$B$2:$B$20002="Work type")*([2]JOE_DATA!$A$2:$A$20002="Corporate"),0.4,0)))
+
IF(LEN($DD9)=0,0.3,SUM(IF(([2]JOE_DATA!$C$2:$C$20002=$DD9)*([2]JOE_DATA!$B$2:$B$20002="Work type")*([2]JOE_DATA!$A$2:$A$20002="Corporate"),0.3,0)))
+
IF(LEN($DE9)=0,0.3,SUM(IF(([2]JOE_DATA!$C$2:$C$20002=$DE9)*([2]JOE_DATA!$B$2:$B$20002="Work type")*([2]JOE_DATA!$A$2:$A$20002="Corporate"),0.3,0)))</f>
        <v>1</v>
      </c>
      <c r="HL9" s="3">
        <f t="array" ref="HL9">IF(LEN($DF9)=0,0.4,SUM(IF(([2]JOE_DATA!$C$2:$C$20002=$DF9)*([2]JOE_DATA!$B$2:$B$20002="Sub-work type")*([2]JOE_DATA!$A$2:$A$20002="Corporate"),0.4,0)))
+
IF(LEN($DG9)=0,0.3,SUM(IF(([2]JOE_DATA!$C$2:$C$20002=$DG9)*([2]JOE_DATA!$B$2:$B$20002="Sub-work type")*([2]JOE_DATA!$A$2:$A$20002="Corporate"),0.3,0)))
+
IF(LEN($DH9)=0,0.3,SUM(IF(([2]JOE_DATA!$C$2:$C$20002=$DH9)*([2]JOE_DATA!$B$2:$B$20002="Sub-work type")*([2]JOE_DATA!$A$2:$A$20002="Corporate"),0.3,0)))</f>
        <v>1</v>
      </c>
      <c r="HM9" s="3">
        <f t="array" ref="HM9">IF(LEN($DI9)=0,0.4,SUM(IF(([2]JOE_DATA!$C$2:$C$20002=$DI9)*([2]JOE_DATA!$B$2:$B$20002="Acting for")*([2]JOE_DATA!$A$2:$A$20002="Corporate"),0.4,0)))
+
IF(LEN($DJ9)=0,0.3,SUM(IF(([2]JOE_DATA!$C$2:$C$20002=$DJ9)*([2]JOE_DATA!$B$2:$B$20002="Acting for")*([2]JOE_DATA!$A$2:$A$20002="Corporate"),0.3,0)))
+
IF(LEN($DK9)=0,0.3,SUM(IF(([2]JOE_DATA!$C$2:$C$20002=$DK9)*([2]JOE_DATA!$B$2:$B$20002="Acting for")*([2]JOE_DATA!$A$2:$A$20002="Corporate"),0.3,0)))</f>
        <v>1</v>
      </c>
      <c r="HN9" s="3">
        <f t="array" ref="HN9">IF(LEN($DM9)=0,0.4,SUM(IF(([2]JOE_DATA!$C$2:$C$20002=$DM9)*([2]JOE_DATA!$B$2:$B$20002="Country of buyer")*([2]JOE_DATA!$A$2:$A$20002="Corporate"),0.4,0)))
+
IF(LEN($DN9)=0,0.3,SUM(IF(([2]JOE_DATA!$C$2:$C$20002=$DN9)*([2]JOE_DATA!$B$2:$B$20002="Country of buyer")*([2]JOE_DATA!$A$2:$A$20002="Corporate"),0.3,0)))
+
IF(LEN($DL9)=0,0.3,SUM(IF(([2]JOE_DATA!$C$2:$C$20002=$DL9)*([2]JOE_DATA!$B$2:$B$20002="Country of buyer")*([2]JOE_DATA!$A$2:$A$20002="Corporate"),0.3,0)))</f>
        <v>1</v>
      </c>
      <c r="HO9" s="3">
        <f t="array" ref="HO9">IF(LEN($DO9)=0,0.4,SUM(IF(([2]JOE_DATA!$C$2:$C$20002=$DO9)*([2]JOE_DATA!$B$2:$B$20002="Country of seller")*([2]JOE_DATA!$A$2:$A$20002="Corporate"),0.4,0)))
+
IF(LEN($DP9)=0,0.3,SUM(IF(([2]JOE_DATA!$C$2:$C$20002=$DP9)*([2]JOE_DATA!$B$2:$B$20002="Country of seller")*([2]JOE_DATA!$A$2:$A$20002="Corporate"),0.3,0)))
+
IF(LEN($DQ9)=0,0.3,SUM(IF(([2]JOE_DATA!$C$2:$C$20002=$DQ9)*([2]JOE_DATA!$B$2:$B$20002="Country of seller")*([2]JOE_DATA!$A$2:$A$20002="Corporate"),0.3,0)))</f>
        <v>1</v>
      </c>
      <c r="HP9" s="3">
        <f t="array" ref="HP9">IF(LEN($DR9)=0,0.4,SUM(IF(([2]JOE_DATA!$C$2:$C$20002=$DR9)*([2]JOE_DATA!$B$2:$B$20002="Country of target")*([2]JOE_DATA!$A$2:$A$20002="Corporate"),0.4,0)))
+
IF(LEN($DS9)=0,0.3,SUM(IF(([2]JOE_DATA!$C$2:$C$20002=$DS9)*([2]JOE_DATA!$B$2:$B$20002="Country of target")*([2]JOE_DATA!$A$2:$A$20002="Corporate"),0.3,0)))
+
IF(LEN($DT9)=0,0.3,SUM(IF(([2]JOE_DATA!$C$2:$C$20002=$DT9)*([2]JOE_DATA!$B$2:$B$20002="Country of target")*([2]JOE_DATA!$A$2:$A$20002="Corporate"),0.3,0)))</f>
        <v>1</v>
      </c>
      <c r="HQ9" s="3">
        <f t="array" ref="HQ9">IF(LEN($DU9)=0,1,SUM(IF(([2]JOE_DATA!$C$2:$C$20002=$DU9)*([2]JOE_DATA!$B$2:$B$20002="Value over US $5m")*([2]JOE_DATA!$A$2:$A$20002="Corporate"),1,0)))</f>
        <v>1</v>
      </c>
      <c r="HR9" s="3">
        <f t="array" ref="HR9">IF(LEN($DV9)=0,1,SUM(IF(([2]JOE_DATA!$C$2:$C$20002=$DV9)*([2]JOE_DATA!$B$2:$B$20002="Value over £500,000")*([2]JOE_DATA!$A$2:$A$20002="Corporate"),1,0)))</f>
        <v>1</v>
      </c>
      <c r="HS9" s="3">
        <f t="array" ref="HS9">IF(LEN($DW9)=0,1,SUM(IF(([2]JOE_DATA!$C$2:$C$20002=$DW9)*([2]JOE_DATA!$B$2:$B$20002="Value over Euro 5m")*([2]JOE_DATA!$A$2:$A$20002="Corporate"),1,0)))</f>
        <v>1</v>
      </c>
      <c r="HT9" s="3">
        <f t="array" ref="HT9">IF(LEN($DX9)=0,1,SUM(IF(([2]JOE_DATA!$C$2:$C$20002=$DX9)*([2]JOE_DATA!$B$2:$B$20002="Value range in euros")*([2]JOE_DATA!$A$2:$A$20002="Corporate"),1,0)))</f>
        <v>1</v>
      </c>
      <c r="HU9" s="3">
        <f t="array" ref="HU9">IF(LEN($DY9)=0,1,SUM(IF(([2]JOE_DATA!$C$2:$C$20002=$DY9)*([2]JOE_DATA!$B$2:$B$20002="Is the deal relevant for M&amp;A study")*([2]JOE_DATA!$A$2:$A$20002="Corporate"),1,0)))</f>
        <v>1</v>
      </c>
      <c r="HV9" s="3">
        <f t="array" ref="HV9">IF(LEN($DZ9)=0,1,SUM(IF(([2]JOE_DATA!$C$2:$C$20002=$DZ9)*([2]JOE_DATA!$B$2:$B$20002="Does the deal involve PE clients")*([2]JOE_DATA!$A$2:$A$20002="Corporate"),1,0)))</f>
        <v>1</v>
      </c>
      <c r="HW9" s="3">
        <f t="array" ref="HW9">IF(LEN($EA9)=0,1,SUM(IF(([2]JOE_DATA!$C$2:$C$20002=$EA9)*([2]JOE_DATA!$B$2:$B$20002="Quarter deal announced/signed")*([2]JOE_DATA!$A$2:$A$20002="Corporate"),1,0)))</f>
        <v>1</v>
      </c>
      <c r="HX9" s="3">
        <f t="array" ref="HX9">IF(LEN($EB9)=0,1,SUM(IF(([2]JOE_DATA!$C$2:$C$20002=$EB9)*([2]JOE_DATA!$B$2:$B$20002="Quarter deal completed")*([2]JOE_DATA!$A$2:$A$20002="Corporate"),1,0)))</f>
        <v>1</v>
      </c>
      <c r="HY9" s="3">
        <f t="array" ref="HY9">IF(LEN($EC9)=0,1,SUM(IF(([2]JOE_DATA!$C$2:$C$20002=$EC9)*([2]JOE_DATA!$B$2:$B$20002="Year deal announced/signed")*([2]JOE_DATA!$A$2:$A$20002="Corporate"),1,0)))</f>
        <v>1</v>
      </c>
      <c r="HZ9" s="3">
        <f t="array" ref="HZ9">IF(LEN($ED9)=0,1,SUM(IF(([2]JOE_DATA!$C$2:$C$20002=$ED9)*([2]JOE_DATA!$B$2:$B$20002="Year deal completed")*([2]JOE_DATA!$A$2:$A$20002="Corporate"),1,0)))</f>
        <v>1</v>
      </c>
      <c r="IA9" s="3">
        <v>1</v>
      </c>
      <c r="IB9" s="3">
        <f t="array" ref="IB9">IF(LEN($EF9)=0,1,SUM(IF(([2]JOE_DATA!$C$2:$C$20002=$EF9)*([2]JOE_DATA!$B$2:$B$20002="Work type")*([2]JOE_DATA!$A$2:$A$20002="Corporate Tax"),1,0)))</f>
        <v>1</v>
      </c>
      <c r="IC9" s="3">
        <f t="array" ref="IC9">IF(LEN($EG9)=0,0.4,SUM(IF(([2]JOE_DATA!$C$2:$C$20002=$EG9)*([2]JOE_DATA!$B$2:$B$20002="Work type")*([2]JOE_DATA!$A$2:$A$20002="EPC Construction"),0.4,0)))
+
IF(LEN($EH9)=0,0.3,SUM(IF(([2]JOE_DATA!$C$2:$C$20002=$EH9)*([2]JOE_DATA!$B$2:$B$20002="Work type")*([2]JOE_DATA!$A$2:$A$20002="EPC Construction"),0.3,0)))
+
IF(LEN($EI9)=0,0.3,SUM(IF(([2]JOE_DATA!$C$2:$C$20002=$EI9)*([2]JOE_DATA!$B$2:$B$20002="Work type")*([2]JOE_DATA!$A$2:$A$20002="EPC Construction"),0.3,0)))</f>
        <v>1</v>
      </c>
      <c r="ID9" s="3">
        <f t="array" ref="ID9">IF(LEN($EJ9)=0,0.4,SUM(IF(([2]JOE_DATA!$C$2:$C$20002=$EJ9)*([2]JOE_DATA!$B$2:$B$20002="Contract type")*([2]JOE_DATA!$A$2:$A$20002="EPC Construction"),0.4,0)))
+
IF(LEN($EK9)=0,0.3,SUM(IF(([2]JOE_DATA!$C$2:$C$20002=$EK9)*([2]JOE_DATA!$B$2:$B$20002="Contract type")*([2]JOE_DATA!$A$2:$A$20002="EPC Construction"),0.3,0)))
+
IF(LEN($EL9)=0,0.3,SUM(IF(([2]JOE_DATA!$C$2:$C$20002=$EL9)*([2]JOE_DATA!$B$2:$B$20002="Contract type")*([2]JOE_DATA!$A$2:$A$20002="EPC Construction"),0.3,0)))</f>
        <v>1</v>
      </c>
      <c r="IE9" s="3">
        <f t="array" ref="IE9">IF(LEN($EP9)=0,1,SUM(IF(([2]JOE_DATA!$C$2:$C$20002=$EP9)*([2]JOE_DATA!$B$2:$B$20002="Client type")*([2]JOE_DATA!$A$2:$A$20002="EPC Construction"),1,0)))</f>
        <v>1</v>
      </c>
      <c r="IF9" s="3">
        <f t="array" ref="IF9">IF(LEN($EN9)=0,1,SUM(IF(([2]JOE_DATA!$C$2:$C$20002=$EN9)*([2]JOE_DATA!$B$2:$B$20002="Subject matter")*([2]JOE_DATA!$A$2:$A$20002="EPC Construction"),1,0)))</f>
        <v>1</v>
      </c>
      <c r="IG9" s="3">
        <f t="array" ref="IG9">IF(LEN($ER9)=0,1,SUM(IF(([2]JOE_DATA!$C$2:$C$20002=$ER9)*([2]JOE_DATA!$B$2:$B$20002="Client scope")*([2]JOE_DATA!$A$2:$A$20002="EPC Construction"),1,0)))</f>
        <v>1</v>
      </c>
      <c r="IH9" s="3">
        <f t="array" ref="IH9">IF(LEN($ES9)=0,0.4,SUM(IF(([2]JOE_DATA!$C$2:$C$20002=$ES9)*([2]JOE_DATA!$B$2:$B$20002="Work type")*([2]JOE_DATA!$A$2:$A$20002="EPC Energy"),0.4,0)))
+
IF(LEN($ET9)=0,0.3,SUM(IF(([2]JOE_DATA!$C$2:$C$20002=$ET9)*([2]JOE_DATA!$B$2:$B$20002="Work type")*([2]JOE_DATA!$A$2:$A$20002="EPC Energy"),0.3,0)))
+
IF(LEN($EU9)=0,0.3,SUM(IF(([2]JOE_DATA!$C$2:$C$20002=$EU9)*([2]JOE_DATA!$B$2:$B$20002="Work type")*([2]JOE_DATA!$A$2:$A$20002="EPC Energy"),0.3,0)))</f>
        <v>1</v>
      </c>
      <c r="II9" s="3">
        <f t="array" ref="II9">IF(LEN($EV9)=0,1,SUM(IF(([2]JOE_DATA!$C$2:$C$20002=$EV9)*([2]JOE_DATA!$B$2:$B$20002="Work type")*([2]JOE_DATA!$A$2:$A$20002="EPC Energy"),1,0)))</f>
        <v>1</v>
      </c>
      <c r="IJ9" s="3">
        <f t="array" ref="IJ9">IF(LEN($EW9)=0,1,SUM(IF(([2]JOE_DATA!$C$2:$C$20002=$EW9)*([2]JOE_DATA!$B$2:$B$20002="Client type")*([2]JOE_DATA!$A$2:$A$20002="EPC Projects"),1,0)))</f>
        <v>1</v>
      </c>
      <c r="IK9" s="3">
        <f t="array" ref="IK9">IF(LEN($FE9)=0,0.4,SUM(IF(([2]JOE_DATA!$C$2:$C$20002=$FE9)*([2]JOE_DATA!$B$2:$B$20002="Client type")*([2]JOE_DATA!$A$2:$A$20002="Real Estate"),0.4,0)))
+
IF(LEN($FF9)=0,0.3,SUM(IF(([2]JOE_DATA!$C$2:$C$20002=$FF9)*([2]JOE_DATA!$B$2:$B$20002="Client type")*([2]JOE_DATA!$A$2:$A$20002="Real Estate"),0.3,0)))
+
IF(LEN($FG9)=0,0.3,SUM(IF(([2]JOE_DATA!$C$2:$C$20002=$FG9)*([2]JOE_DATA!$B$2:$B$20002="Client type")*([2]JOE_DATA!$A$2:$A$20002="Real Estate"),0.3,0)))</f>
        <v>1</v>
      </c>
      <c r="IL9" s="3">
        <f t="array" ref="IL9">IF(LEN($FH9)=0,0.4,SUM(IF(([2]JOE_DATA!$C$2:$C$20002=$FH9)*([2]JOE_DATA!$B$2:$B$20002="Work type")*([2]JOE_DATA!$A$2:$A$20002="Real Estate"),0.4,0)))
+
IF(LEN($FI9)=0,0.3,SUM(IF(([2]JOE_DATA!$C$2:$C$20002=$FI9)*([2]JOE_DATA!$B$2:$B$20002="Work type")*([2]JOE_DATA!$A$2:$A$20002="Real Estate"),0.3,0)))
+
IF(LEN($FJ9)=0,0.3,SUM(IF(([2]JOE_DATA!$C$2:$C$20002=$FJ9)*([2]JOE_DATA!$B$2:$B$20002="Work type")*([2]JOE_DATA!$A$2:$A$20002="Real Estate"),0.3,0)))</f>
        <v>1</v>
      </c>
      <c r="IM9" s="3">
        <f t="array" ref="IM9">IF(LEN($EX9)=0,0.4,SUM(IF(([2]JOE_DATA!$C$2:$C$20002=$EX9)*([2]JOE_DATA!$B$2:$B$20002="Work type")*([2]JOE_DATA!$A$2:$A$20002="Human Capital"),0.4,0)))
+
IF(LEN($EY9)=0,0.3,SUM(IF(([2]JOE_DATA!$C$2:$C$20002=$EY9)*([2]JOE_DATA!$B$2:$B$20002="Work type")*([2]JOE_DATA!$A$2:$A$20002="Human Capital"),0.3,0)))
+
IF(LEN($EZ9)=0,0.3,SUM(IF(([2]JOE_DATA!$C$2:$C$20002=$EZ9)*([2]JOE_DATA!$B$2:$B$20002="Work type")*([2]JOE_DATA!$A$2:$A$20002="Human Capital"),0.3,0)))</f>
        <v>1</v>
      </c>
      <c r="IN9" s="3">
        <f t="array" ref="IN9">IF(LEN($FA9)=0,0.4,SUM(IF(([2]JOE_DATA!$C$2:$C$20002=$FA9)*([2]JOE_DATA!$B$2:$B$20002="Sub-work types")*([2]JOE_DATA!$A$2:$A$20002="Human Capital"),0.4,0)))
+
IF(LEN($FB9)=0,0.3,SUM(IF(([2]JOE_DATA!$C$2:$C$20002=$FB9)*([2]JOE_DATA!$B$2:$B$20002="Sub-work types")*([2]JOE_DATA!$A$2:$A$20002="Human Capital"),0.3,0)))
+
IF(LEN($FC9)=0,0.3,SUM(IF(([2]JOE_DATA!$C$2:$C$20002=$FC9)*([2]JOE_DATA!$B$2:$B$20002="Sub-work types")*([2]JOE_DATA!$A$2:$A$20002="Human Capital"),0.3,0)))</f>
        <v>1</v>
      </c>
      <c r="IO9" s="15">
        <f t="array" ref="IO9">IF(LEN($FD9)=0,1,SUM(IF(([2]JOE_DATA!$C$2:$C$20002=$FD9)*([2]JOE_DATA!$B$2:$B$20002="Pension scheme")*([2]JOE_DATA!$A$2:$A$20002="Human Capital"),1,0)))</f>
        <v>1</v>
      </c>
      <c r="IP9" s="3">
        <f t="array" ref="IP9">IF(LEN($BT9)=0,0.4,SUM(IF(([2]JOE_DATA!$C$2:$C$20002=$BT9)*([2]JOE_DATA!$B$2:$B$20002="Other Matter Executive"),0.4,0)))
+
IF(LEN($BU9)=0,0.3,SUM(IF(([2]JOE_DATA!$C$2:$C$20002=$BU9)*([2]JOE_DATA!$B$2:$B$20002="Other Matter Executive"),0.3,0)))
+
IF(LEN($BV9)=0,0.3,SUM(IF(([2]JOE_DATA!$C$2:$C$20002=$BV9)*([2]JOE_DATA!$B$2:$B$20002="Other Matter Executive"),0.3,0)))</f>
        <v>1</v>
      </c>
    </row>
    <row r="10" spans="1:255" ht="102">
      <c r="A10" s="34" t="s">
        <v>246</v>
      </c>
      <c r="B10" s="35" t="s">
        <v>268</v>
      </c>
      <c r="C10" s="34" t="s">
        <v>248</v>
      </c>
      <c r="D10" s="34" t="s">
        <v>269</v>
      </c>
      <c r="E10" s="34" t="s">
        <v>248</v>
      </c>
      <c r="F10" s="36" t="s">
        <v>270</v>
      </c>
      <c r="G10" s="3"/>
      <c r="H10" s="3"/>
      <c r="I10" s="34" t="s">
        <v>271</v>
      </c>
      <c r="J10" s="3"/>
      <c r="K10" s="3"/>
      <c r="L10" s="34"/>
      <c r="M10" s="3"/>
      <c r="N10" s="3"/>
      <c r="O10" s="36" t="s">
        <v>99</v>
      </c>
      <c r="P10" s="34" t="s">
        <v>98</v>
      </c>
      <c r="Q10" s="34"/>
      <c r="R10" s="3"/>
      <c r="S10" s="37"/>
      <c r="T10" s="37">
        <v>41274</v>
      </c>
      <c r="U10" s="34" t="s">
        <v>270</v>
      </c>
      <c r="V10" s="3"/>
      <c r="W10" s="3"/>
      <c r="X10" s="34" t="s">
        <v>272</v>
      </c>
      <c r="Y10" s="38"/>
      <c r="Z10" s="3"/>
      <c r="AA10" s="34" t="s">
        <v>273</v>
      </c>
      <c r="AB10" s="34" t="s">
        <v>274</v>
      </c>
      <c r="AC10" s="3" t="s">
        <v>275</v>
      </c>
      <c r="AD10" s="34"/>
      <c r="AE10" s="3"/>
      <c r="AF10" s="3"/>
      <c r="AG10" s="39"/>
      <c r="AH10" s="3"/>
      <c r="AI10" s="34"/>
      <c r="AJ10" s="3"/>
      <c r="AK10" s="3"/>
      <c r="AL10" s="34" t="s">
        <v>254</v>
      </c>
      <c r="AM10" s="3"/>
      <c r="AN10" s="3"/>
      <c r="AO10" s="34" t="s">
        <v>133</v>
      </c>
      <c r="AP10" s="3" t="s">
        <v>276</v>
      </c>
      <c r="AQ10" s="3"/>
      <c r="AR10" s="3"/>
      <c r="AS10" s="3"/>
      <c r="AT10" s="3"/>
      <c r="AU10" s="3"/>
      <c r="AV10" s="3"/>
      <c r="AW10" s="3"/>
      <c r="AX10" s="3"/>
      <c r="AY10" s="3"/>
      <c r="AZ10" s="3"/>
      <c r="BA10" s="3"/>
      <c r="BB10" s="3"/>
      <c r="BC10" s="3"/>
      <c r="BD10" s="3"/>
      <c r="BE10" s="40"/>
      <c r="BF10" s="34"/>
      <c r="BG10" s="34"/>
      <c r="BH10" s="3"/>
      <c r="BI10" s="34" t="s">
        <v>277</v>
      </c>
      <c r="BJ10" s="41" t="s">
        <v>255</v>
      </c>
      <c r="BK10" s="3"/>
      <c r="BL10" s="42" t="s">
        <v>256</v>
      </c>
      <c r="BM10" s="42"/>
      <c r="BN10" s="34"/>
      <c r="BO10" s="3"/>
      <c r="BP10" s="3"/>
      <c r="BQ10" s="3"/>
      <c r="BR10" s="3"/>
      <c r="BS10" s="3"/>
      <c r="BT10" s="34"/>
      <c r="BU10" s="34"/>
      <c r="BV10" s="34"/>
      <c r="BW10" s="3"/>
      <c r="BX10" s="3"/>
      <c r="BY10" s="3"/>
      <c r="BZ10" s="3"/>
      <c r="CA10" s="3"/>
      <c r="CB10" s="3"/>
      <c r="CC10" s="3"/>
      <c r="CD10" s="36"/>
      <c r="CE10" s="34"/>
      <c r="CF10" s="3"/>
      <c r="CG10" s="36"/>
      <c r="CH10" s="34"/>
      <c r="CI10" s="3"/>
      <c r="CJ10" s="3"/>
      <c r="CK10" s="36"/>
      <c r="CL10" s="3"/>
      <c r="CM10" s="3"/>
      <c r="CN10" s="3"/>
      <c r="CO10" s="3"/>
      <c r="CP10" s="3"/>
      <c r="CQ10" s="34"/>
      <c r="CR10" s="34"/>
      <c r="CS10" s="34"/>
      <c r="CT10" s="34"/>
      <c r="CU10" s="34"/>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6"/>
      <c r="EH10" s="3"/>
      <c r="EI10" s="3"/>
      <c r="EJ10" s="3"/>
      <c r="EK10" s="3"/>
      <c r="EL10" s="3"/>
      <c r="EM10" s="3"/>
      <c r="EN10" s="3"/>
      <c r="EO10" s="3"/>
      <c r="EP10" s="3"/>
      <c r="EQ10" s="3"/>
      <c r="ER10" s="3"/>
      <c r="ES10" s="3"/>
      <c r="ET10" s="3"/>
      <c r="EU10" s="3"/>
      <c r="EV10" s="3"/>
      <c r="EW10" s="3"/>
      <c r="EX10" s="3"/>
      <c r="EY10" s="3"/>
      <c r="EZ10" s="3"/>
      <c r="FA10" s="3"/>
      <c r="FB10" s="3"/>
      <c r="FC10" s="3"/>
      <c r="FD10" s="3"/>
      <c r="FE10" s="34"/>
      <c r="FF10" s="34"/>
      <c r="FG10" s="34"/>
      <c r="FH10" s="34"/>
      <c r="FI10" s="34"/>
      <c r="FJ10" s="3"/>
      <c r="FK10" s="3"/>
      <c r="FL10" s="3"/>
      <c r="FM10" s="3"/>
      <c r="FO10" s="3"/>
      <c r="FP10" s="3"/>
      <c r="FQ10" s="3" t="str">
        <f t="array" ref="FQ10">IF(SUM($FU10:$IP10)=74,"PASS","FAIL")</f>
        <v>FAIL</v>
      </c>
      <c r="FR10" s="3">
        <f t="shared" si="5"/>
        <v>1</v>
      </c>
      <c r="FS10" s="3">
        <f t="shared" si="6"/>
        <v>1</v>
      </c>
      <c r="FT10" s="3"/>
      <c r="FU10" s="3">
        <f t="array" ref="FU10">SUM(IF(([2]JOE_DATA!$C$2:$C$20002=$C10)*([2]JOE_DATA!$B$2:$B$20002="Client Name Confidential"),1,0))</f>
        <v>1</v>
      </c>
      <c r="FV10" s="3">
        <f t="array" ref="FV10">IF(ISBLANK($E10),1,SUM(IF(([2]JOE_DATA!$C$2:$C$20002=$E10)*([2]JOE_DATA!$B$2:$B$20002="Client name confidential on completion"),1,0)))</f>
        <v>1</v>
      </c>
      <c r="FW10" s="3">
        <f t="array" ref="FW10">IF(LEN($F10)=0,0.5,SUM(IF(([2]JOE_DATA!$C$2:$C$20002=$F10)*([2]JOE_DATA!$B$2:$B$20002="Client sector group"),0.5,0)))
+
IF(LEN($G10)=0,0.25,SUM(IF(([2]JOE_DATA!$C$2:$C$20002=$G10)*([2]JOE_DATA!$B$2:$B$20002="Client sector group"),0.25,0)))
+
IF(LEN($H10)=0,0.25,SUM(IF(([2]JOE_DATA!$C$2:$C$20002=$H10)*([2]JOE_DATA!$B$2:$B$20002="Client sector group"),0.25,0)))</f>
        <v>1</v>
      </c>
      <c r="FX10" s="3">
        <f t="array" ref="FX10">IF(ISBLANK($I10),0.5,SUM(IF(([2]JOE_DATA!$C$2:$C$20002=$I10)*([2]JOE_DATA!$B$2:$B$20002="Client sub-sector group"),0.5,0)))
+
IF(ISBLANK($J10),0.25,SUM(IF(([2]JOE_DATA!$C$2:$C$20002=$J10)*([2]JOE_DATA!$B$2:$B$20002="Client sub-sector group"),0.25,0)))
+
IF(ISBLANK($K10),0.25,SUM(IF(([2]JOE_DATA!$C$2:$C$20002=$K10)*([2]JOE_DATA!$B$2:$B$20002="Client sub-sector group"),0.25,0)))</f>
        <v>1</v>
      </c>
      <c r="FY10" s="3">
        <f t="array" ref="FY10">IF(LEN($L10)=0,0.4,SUM(IF(([2]JOE_DATA!$C$2:$C$20002=$L10)*([2]JOE_DATA!$B$2:$B$20002="Predominant Country of Client"),0.4,0)))
+
IF(LEN($M10)=0,0.3,SUM(IF(([2]JOE_DATA!$C$2:$C$20002=$M10)*([2]JOE_DATA!$B$2:$B$20002="Predominant Country of Client"),0.3,0)))
+
IF(LEN($N10)=0,0.3,SUM(IF(([2]JOE_DATA!$C$2:$C$20002=$N10)*([2]JOE_DATA!$B$2:$B$20002="Predominant Country of Client"),0.3,0)))</f>
        <v>1</v>
      </c>
      <c r="FZ10" s="3">
        <f t="array" ref="FZ10">IF(LEN($O10)=0,0.4,SUM(IF(([2]JOE_DATA!$C$2:$C$20002=$O10)*([2]JOE_DATA!$B$2:$B$20002="Main practice group"),0.4,0)))
+
IF(LEN($P10)=0,0.3,SUM(IF(([2]JOE_DATA!$C$2:$C$20002=$P10)*([2]JOE_DATA!$B$2:$B$20002="Main practice group"),0.3,0)))
+
IF(LEN($Q10)=0,0.3,SUM(IF(([2]JOE_DATA!$C$2:$C$20002=$Q10)*([2]JOE_DATA!$B$2:$B$20002="Main practice group"),0.3,0)))</f>
        <v>1</v>
      </c>
      <c r="GA10" s="3">
        <f t="shared" si="7"/>
        <v>1</v>
      </c>
      <c r="GB10" s="3">
        <f t="shared" si="8"/>
        <v>1</v>
      </c>
      <c r="GC10" s="3">
        <f t="array" ref="GC10">IF(LEN($U10)=0,0.4,SUM(IF(([2]JOE_DATA!$C$2:$C$20002=$U10)*([2]JOE_DATA!$B$2:$B$20002="Matter sector group"),0.4,0)))
+
IF(LEN($V10)=0,0.3,SUM(IF(([2]JOE_DATA!$C$2:$C$20002=$V10)*([2]JOE_DATA!$B$2:$B$20002="Matter sector group"),0.3,0)))
+
IF(LEN($W10)=0,0.3,SUM(IF(([2]JOE_DATA!$C$2:$C$20002=$W10)*([2]JOE_DATA!$B$2:$B$20002="Matter sector group"),0.3,0)))</f>
        <v>1</v>
      </c>
      <c r="GD10" s="3">
        <f t="array" ref="GD10">IF(LEN($X10)=0,0.4,SUM(IF(([2]JOE_DATA!$C$2:$C$20002=$X10)*([2]JOE_DATA!$B$2:$B$20002="Matter sub-sector group"),0.4,0)))
+
IF(LEN($Y10)=0,0.3,SUM(IF(([2]JOE_DATA!$C$2:$C$20002=$Y10)*([2]JOE_DATA!$B$2:$B$20002="Matter sub-sector group"),0.3,0)))
+
IF(LEN($Z10)=0,0.3,SUM(IF(([2]JOE_DATA!$C$2:$C$20002=$Z10)*([2]JOE_DATA!$B$2:$B$20002="Matter sub-sector group"),0.3,0)))</f>
        <v>0.6</v>
      </c>
      <c r="GE10" s="3">
        <f t="array" ref="GE10">IF(ISBLANK($AD10),1,SUM(IF(([2]JOE_DATA!$C$2:$C$20002=$AD10)*([2]JOE_DATA!$B$2:$B$20002="Matter confidential"),1,0)))</f>
        <v>1</v>
      </c>
      <c r="GF10" s="3">
        <f t="array" ref="GF10">IF(ISBLANK($AE10),1,SUM(IF(([2]JOE_DATA!$C$2:$C$20002=$AE10)*([2]JOE_DATA!$B$2:$B$20002="Matter confidential on completion"),1,0)))</f>
        <v>1</v>
      </c>
      <c r="GG10" s="3">
        <f t="array" ref="GG10">IF(ISBLANK($AG10),1,SUM(IF(([2]JOE_DATA!$C$2:$C$20002=$AG10)*([2]JOE_DATA!$B$2:$B$20002="Applicable law"),1,0)))</f>
        <v>1</v>
      </c>
      <c r="GH10" s="3">
        <f t="array" ref="GH10">IF(ISBLANK($AO10),1,SUM(IF(([2]JOE_DATA!$C$2:$C$20002=$AO10)*([2]JOE_DATA!$B$2:$B$20002="Contentious"),1,0)))</f>
        <v>1</v>
      </c>
      <c r="GI10" s="3">
        <f t="array" ref="GI10">IF(ISBLANK($AP10),1,SUM(IF(([2]JOE_DATA!$C$2:$C$20002=$AP10)*([2]JOE_DATA!$B$2:$B$20002="Dispute resolution"),1,0)))</f>
        <v>1</v>
      </c>
      <c r="GJ10" s="3">
        <f t="array" ref="GJ10">IF(ISBLANK($AQ10),1,SUM(IF(([2]JOE_DATA!$C$2:$C$20002=$AQ10)*([2]JOE_DATA!$B$2:$B$20002="Language of dispute"),1,0)))</f>
        <v>1</v>
      </c>
      <c r="GK10" s="3">
        <f t="array" ref="GK10">IF(LEN($AW10)=0,0.4,SUM(IF(([2]JOE_DATA!$C$2:$C$20002=$AW10)*([2]JOE_DATA!$B$2:$B$20002="Country Of Arbitration"),0.4,0)))
+
IF(LEN($AX10)=0,0.3,SUM(IF(([2]JOE_DATA!$C$2:$C$20002=$AX10)*([2]JOE_DATA!$B$2:$B$20002="Country Of Arbitration"),0.3,0)))
+
IF(LEN($AY10)=0,0.3,SUM(IF(([2]JOE_DATA!$C$2:$C$20002=$AY10)*([2]JOE_DATA!$B$2:$B$20002="Country Of Arbitration"),0.3,0)))</f>
        <v>1</v>
      </c>
      <c r="GL10" s="3">
        <f t="array" ref="GL10">IF(LEN($AT10)=0,0.4,SUM(IF(([2]JOE_DATA!$C$2:$C$20002=$AT10)*([2]JOE_DATA!$B$2:$B$20002="Jurisdiction of dispute"),0.4,0)))
+
IF(LEN($AU10)=0,0.3,SUM(IF(([2]JOE_DATA!$C$2:$C$20002=$AU10)*([2]JOE_DATA!$B$2:$B$20002="Jurisdiction of dispute"),0.3,0)))
+
IF(LEN($AV10)=0,0.3,SUM(IF(([2]JOE_DATA!$C$2:$C$20002=$AV10)*([2]JOE_DATA!$B$2:$B$20002="Jurisdiction of dispute"),0.3,0)))</f>
        <v>1</v>
      </c>
      <c r="GM10" s="3">
        <f t="array" ref="GM10">IF(LEN($AZ10)=0,0.6,SUM(IF(([2]JOE_DATA!$C$2:$C$20002=$AZ10)*([2]JOE_DATA!$B$2:$B$20002="Seat of arbitration"),0.6,0)))
+
IF(LEN($BA10)=0,0.4,SUM(IF(([2]JOE_DATA!$C$2:$C$20002=$BA10)*([2]JOE_DATA!$B$2:$B$20002="Seat of arbitration"),0.4,0)))</f>
        <v>1</v>
      </c>
      <c r="GN10" s="3">
        <f t="array" ref="GN10">IF(ISBLANK($BB10),1,SUM(IF(([2]JOE_DATA!$C$2:$C$20002=$BB10)*([2]JOE_DATA!$B$2:$B$20002="Arbitral rules"),1,0)))</f>
        <v>1</v>
      </c>
      <c r="GO10" s="3">
        <f t="array" ref="GO10">IF(ISBLANK($BC10),1,SUM(IF(([2]JOE_DATA!$C$2:$C$20002=$BC10)*([2]JOE_DATA!$B$2:$B$20002="Investment treaty"),1,0)))</f>
        <v>1</v>
      </c>
      <c r="GP10" s="3">
        <f t="array" ref="GP10">IF(ISBLANK($BD10),1,SUM(IF(([2]JOE_DATA!$C$2:$C$20002=$BD10)*([2]JOE_DATA!$B$2:$B$20002="Investigation type"),1,0)))</f>
        <v>1</v>
      </c>
      <c r="GQ10" s="3">
        <f t="array" ref="GQ10">IF(ISBLANK($BF10),1,SUM(IF(([2]JOE_DATA!$C$2:$C$20002=$BF10)*([2]JOE_DATA!$B$2:$B$20002="Currency of deal"),1,0)))</f>
        <v>1</v>
      </c>
      <c r="GR10" s="3">
        <f t="array" ref="GR10">IF(ISBLANK($BG10),1,SUM(IF(([2]JOE_DATA!$C$2:$C$20002=$BG10)*([2]JOE_DATA!$B$2:$B$20002="Value confidential"),1,0)))</f>
        <v>1</v>
      </c>
      <c r="GS10" s="3">
        <f t="array" ref="GS10">IF(ISBLANK($BH10),1,SUM(IF(([2]JOE_DATA!$C$2:$C$20002=$BH10)*([2]JOE_DATA!$B$2:$B$20002="Value confidential on completion"),1,0)))</f>
        <v>1</v>
      </c>
      <c r="GT10" s="3">
        <f t="array" ref="GT10">IF(LEN($BI10)=0,0.4,SUM(IF(([2]JOE_DATA!$C$2:$C$20002=$BI10)*([2]JOE_DATA!$B$2:$B$20002="Teams"),0.4,0)))
+
IF(LEN($BJ10)=0,0.3,SUM(IF(([2]JOE_DATA!$C$2:$C$20002=$BJ10)*([2]JOE_DATA!$B$2:$B$20002="Teams"),0.3,0)))
+
IF(LEN($BK10)=0,0.3,SUM(IF(([2]JOE_DATA!$C$2:$C$20002=$BK10)*([2]JOE_DATA!$B$2:$B$20002="Teams"),0.3,0)))</f>
        <v>1</v>
      </c>
      <c r="GU10" s="3">
        <f t="array" ref="GU10">IF(LEN($BL10)=0,0.4,SUM(IF(([2]JOE_DATA!$C$2:$C$20002=$BL10)*([2]JOE_DATA!$B$2:$B$20002="Lead Matter Partner"),0.4,0)))
+
IF(LEN($BM10)=0,0.3,SUM(IF(([2]JOE_DATA!$C$2:$C$20002=$BM10)*([2]JOE_DATA!$B$2:$B$20002="Lead Matter Partner"),0.3,0)))
+
IF(LEN($BN10)=0,0.3,SUM(IF(([2]JOE_DATA!$C$2:$C$20002=$BN10)*([2]JOE_DATA!$B$2:$B$20002="Lead Matter Partner"),0.3,0)))</f>
        <v>1</v>
      </c>
      <c r="GV10" s="3">
        <f t="array" ref="GV10">IF(LEN($BP10)=0,0.4,SUM(IF(([2]JOE_DATA!$C$2:$C$20002=$BP10)*([2]JOE_DATA!$B$2:$B$20002="Source of credential"),0.4,0)))
+
IF(LEN($BQ10)=0,0.3,SUM(IF(([2]JOE_DATA!$C$2:$C$20002=$BQ10)*([2]JOE_DATA!$B$2:$B$20002="Source of credential"),0.3,0)))
+
IF(LEN($BR10)=0,0.3,SUM(IF(([2]JOE_DATA!$C$2:$C$20002=$BR10)*([2]JOE_DATA!$B$2:$B$20002="Source of credential"),0.3,0)))</f>
        <v>1</v>
      </c>
      <c r="GW10" s="3">
        <f t="array" ref="GW10">IF(LEN($BX10)=0,0.4,SUM(IF(([2]JOE_DATA!$C$2:$C$20002=$BX10)*([2]JOE_DATA!$B$2:$B$20002="CMS firms involved"),0.4,0)))
+
IF(LEN($BY10)=0,0.6,SUM(IF(([2]JOE_DATA!$C$2:$C$20002=$BY10)*([2]JOE_DATA!$B$2:$B$20002="CMS firms involved"),0.6,0)))</f>
        <v>1</v>
      </c>
      <c r="GX10" s="3">
        <f t="array" ref="GX10">IF(ISBLANK($BZ10),1,SUM(IF(([2]JOE_DATA!$C$2:$C$20002=$BZ10)*([2]JOE_DATA!$B$2:$B$20002="Lead CMS firm"),1,0)))</f>
        <v>1</v>
      </c>
      <c r="GY10" s="3">
        <f t="array" ref="GY10">IF(LEN($CA10)=0,0.4,SUM(IF(([2]JOE_DATA!$C$2:$C$20002=$CA10)*([2]JOE_DATA!$B$2:$B$20002="Countries of other CMS firms"),0.4,0)))
+
IF(LEN($CB10)=0,0.3,SUM(IF(([2]JOE_DATA!$C$2:$C$20002=$CB10)*([2]JOE_DATA!$B$2:$B$20002="Countries of other CMS firms"),0.3,0)))
+
IF(LEN($CC10)=0,0.3,SUM(IF(([2]JOE_DATA!$C$2:$C$20002=$CC10)*([2]JOE_DATA!$B$2:$B$20002="Countries of other CMS firms"),0.3,0)))</f>
        <v>1</v>
      </c>
      <c r="GZ10" s="3">
        <f t="array" ref="GZ10">IF(ISBLANK($CD10),1,SUM(IF(([2]JOE_DATA!$C$2:$C$20002=$CD10)*([2]JOE_DATA!$B$2:$B$20002="Credential status"),1,0)))</f>
        <v>1</v>
      </c>
      <c r="HA10" s="3">
        <f t="array" ref="HA10">IF(ISBLANK($CE10),1,SUM(IF(([2]JOE_DATA!$C$2:$C$20002=$CE10)*([2]JOE_DATA!$B$2:$B$20002="Credential version"),1,0)))</f>
        <v>1</v>
      </c>
      <c r="HB10" s="3">
        <f t="array" ref="HB10">IF(ISBLANK($CG10),1,SUM(IF(([2]JOE_DATA!$C$2:$C$20002=$CG10)*([2]JOE_DATA!$B$2:$B$20002="Credential type "),1,0)))</f>
        <v>1</v>
      </c>
      <c r="HC10" s="3">
        <f t="array" ref="HC10">IF(ISBLANK($CH10),1,SUM(IF(([2]JOE_DATA!$C$2:$C$20002=$CH10)*([2]JOE_DATA!$B$2:$B$20002="Other uses"),1,0)))</f>
        <v>1</v>
      </c>
      <c r="HD10" s="3">
        <f t="array" ref="HD10">IF(ISBLANK($CK10),1,SUM(IF(([2]JOE_DATA!$C$2:$C$20002=$CK10)*([2]JOE_DATA!$B$2:$B$20002="Priority"),1,0)))</f>
        <v>1</v>
      </c>
      <c r="HE10" s="3">
        <f t="array" ref="HE10">IF(LEN($CM10)=0,0.4,SUM(IF(([2]JOE_DATA!$C$2:$C$20002=$CM10)*([2]JOE_DATA!$B$2:$B$20002="Know how"),0.4,0)))
+
IF(LEN($CN10)=0,0.3,SUM(IF(([2]JOE_DATA!$C$2:$C$20002=$CN10)*([2]JOE_DATA!$B$2:$B$20002="Know how"),0.3,0)))
+
IF(LEN($CO10)=0,0.3,SUM(IF(([2]JOE_DATA!$C$2:$C$20002=$CO10)*([2]JOE_DATA!$B$2:$B$20002="Know how"),0.3,0)))</f>
        <v>1</v>
      </c>
      <c r="HF10" s="3">
        <f t="array" ref="HF10">IF(LEN($CS10)=0,0.4,SUM(IF(([2]JOE_DATA!$C$2:$C$20002=$CS10)*([2]JOE_DATA!$B$2:$B$20002="Work type")*([2]JOE_DATA!$A$2:$A$20002="BAIF"),0.4,0)))
+
IF(LEN($CT10)=0,0.3,SUM(IF(([2]JOE_DATA!$C$2:$C$20002=$CT10)*([2]JOE_DATA!$B$2:$B$20002="Work type")*([2]JOE_DATA!$A$2:$A$20002="BAIF"),0.3,0)))
+
IF(LEN($CU10)=0,0.3,SUM(IF(([2]JOE_DATA!$C$2:$C$20002=$CU10)*([2]JOE_DATA!$B$2:$B$20002="Work type")*([2]JOE_DATA!$A$2:$A$20002="BAIF"),0.3,0)))</f>
        <v>1</v>
      </c>
      <c r="HG10" s="3">
        <f t="array" ref="HG10">IF(LEN($CQ10)=0,1,SUM(IF(([2]JOE_DATA!$C$2:$C$20002=$CQ10)*([2]JOE_DATA!$B$2:$B$20002="Client type")*([2]JOE_DATA!$A$2:$A$20002="BAIF"),1,0)))</f>
        <v>1</v>
      </c>
      <c r="HH10" s="3">
        <f t="array" ref="HH10">IF(LEN($CW10)=0,0.4,SUM(IF(([2]JOE_DATA!$C$2:$C$20002=$CW10)*([2]JOE_DATA!$B$2:$B$20002="Work type")*([2]JOE_DATA!$A$2:$A$20002="CRD"),0.4,0)))
+
IF(LEN($CX10)=0,0.3,SUM(IF(([2]JOE_DATA!$C$2:$C$20002=$CX10)*([2]JOE_DATA!$B$2:$B$20002="Work type")*([2]JOE_DATA!$A$2:$A$20002="CRD"),0.3,0)))
+
IF(LEN($CY10)=0,0.3,SUM(IF(([2]JOE_DATA!$C$2:$C$20002=$CY10)*([2]JOE_DATA!$B$2:$B$20002="Work type")*([2]JOE_DATA!$A$2:$A$20002="CRD"),0.3,0)))</f>
        <v>1</v>
      </c>
      <c r="HI10" s="3">
        <f t="array" ref="HI10">IF(LEN($CZ10)=0,0.4,SUM(IF(([2]JOE_DATA!$C$2:$C$20002=$CZ10)*([2]JOE_DATA!$B$2:$B$20002="Sub-work type")*([2]JOE_DATA!$A$2:$A$20002="CRD"),0.4,0)))
+
IF(LEN($DA10)=0,0.3,SUM(IF(([2]JOE_DATA!$C$2:$C$20002=$DA10)*([2]JOE_DATA!$B$2:$B$20002="Sub-work type")*([2]JOE_DATA!$A$2:$A$20002="CRD"),0.3,0)))
+
IF(LEN($DB10)=0,0.3,SUM(IF(([2]JOE_DATA!$C$2:$C$20002=$DB10)*([2]JOE_DATA!$B$2:$B$20002="Sub-work type")*([2]JOE_DATA!$A$2:$A$20002="CRD"),0.3,0)))</f>
        <v>1</v>
      </c>
      <c r="HJ10" s="3">
        <f t="array" ref="HJ10">IF(LEN($CV10)=0,1,SUM(IF(([2]JOE_DATA!$C$2:$C$20002=$CV10)*([2]JOE_DATA!$B$2:$B$20002="Client type")*([2]JOE_DATA!$A$2:$A$20002="CRD"),1,0)))</f>
        <v>1</v>
      </c>
      <c r="HK10" s="3">
        <f t="array" ref="HK10">IF(LEN($DC10)=0,0.4,SUM(IF(([2]JOE_DATA!$C$2:$C$20002=$DC10)*([2]JOE_DATA!$B$2:$B$20002="Work type")*([2]JOE_DATA!$A$2:$A$20002="Corporate"),0.4,0)))
+
IF(LEN($DD10)=0,0.3,SUM(IF(([2]JOE_DATA!$C$2:$C$20002=$DD10)*([2]JOE_DATA!$B$2:$B$20002="Work type")*([2]JOE_DATA!$A$2:$A$20002="Corporate"),0.3,0)))
+
IF(LEN($DE10)=0,0.3,SUM(IF(([2]JOE_DATA!$C$2:$C$20002=$DE10)*([2]JOE_DATA!$B$2:$B$20002="Work type")*([2]JOE_DATA!$A$2:$A$20002="Corporate"),0.3,0)))</f>
        <v>1</v>
      </c>
      <c r="HL10" s="3">
        <f t="array" ref="HL10">IF(LEN($DF10)=0,0.4,SUM(IF(([2]JOE_DATA!$C$2:$C$20002=$DF10)*([2]JOE_DATA!$B$2:$B$20002="Sub-work type")*([2]JOE_DATA!$A$2:$A$20002="Corporate"),0.4,0)))
+
IF(LEN($DG10)=0,0.3,SUM(IF(([2]JOE_DATA!$C$2:$C$20002=$DG10)*([2]JOE_DATA!$B$2:$B$20002="Sub-work type")*([2]JOE_DATA!$A$2:$A$20002="Corporate"),0.3,0)))
+
IF(LEN($DH10)=0,0.3,SUM(IF(([2]JOE_DATA!$C$2:$C$20002=$DH10)*([2]JOE_DATA!$B$2:$B$20002="Sub-work type")*([2]JOE_DATA!$A$2:$A$20002="Corporate"),0.3,0)))</f>
        <v>1</v>
      </c>
      <c r="HM10" s="3">
        <f t="array" ref="HM10">IF(LEN($DI10)=0,0.4,SUM(IF(([2]JOE_DATA!$C$2:$C$20002=$DI10)*([2]JOE_DATA!$B$2:$B$20002="Acting for")*([2]JOE_DATA!$A$2:$A$20002="Corporate"),0.4,0)))
+
IF(LEN($DJ10)=0,0.3,SUM(IF(([2]JOE_DATA!$C$2:$C$20002=$DJ10)*([2]JOE_DATA!$B$2:$B$20002="Acting for")*([2]JOE_DATA!$A$2:$A$20002="Corporate"),0.3,0)))
+
IF(LEN($DK10)=0,0.3,SUM(IF(([2]JOE_DATA!$C$2:$C$20002=$DK10)*([2]JOE_DATA!$B$2:$B$20002="Acting for")*([2]JOE_DATA!$A$2:$A$20002="Corporate"),0.3,0)))</f>
        <v>1</v>
      </c>
      <c r="HN10" s="3">
        <f t="array" ref="HN10">IF(LEN($DM10)=0,0.4,SUM(IF(([2]JOE_DATA!$C$2:$C$20002=$DM10)*([2]JOE_DATA!$B$2:$B$20002="Country of buyer")*([2]JOE_DATA!$A$2:$A$20002="Corporate"),0.4,0)))
+
IF(LEN($DN10)=0,0.3,SUM(IF(([2]JOE_DATA!$C$2:$C$20002=$DN10)*([2]JOE_DATA!$B$2:$B$20002="Country of buyer")*([2]JOE_DATA!$A$2:$A$20002="Corporate"),0.3,0)))
+
IF(LEN($DL10)=0,0.3,SUM(IF(([2]JOE_DATA!$C$2:$C$20002=$DL10)*([2]JOE_DATA!$B$2:$B$20002="Country of buyer")*([2]JOE_DATA!$A$2:$A$20002="Corporate"),0.3,0)))</f>
        <v>1</v>
      </c>
      <c r="HO10" s="3">
        <f t="array" ref="HO10">IF(LEN($DO10)=0,0.4,SUM(IF(([2]JOE_DATA!$C$2:$C$20002=$DO10)*([2]JOE_DATA!$B$2:$B$20002="Country of seller")*([2]JOE_DATA!$A$2:$A$20002="Corporate"),0.4,0)))
+
IF(LEN($DP10)=0,0.3,SUM(IF(([2]JOE_DATA!$C$2:$C$20002=$DP10)*([2]JOE_DATA!$B$2:$B$20002="Country of seller")*([2]JOE_DATA!$A$2:$A$20002="Corporate"),0.3,0)))
+
IF(LEN($DQ10)=0,0.3,SUM(IF(([2]JOE_DATA!$C$2:$C$20002=$DQ10)*([2]JOE_DATA!$B$2:$B$20002="Country of seller")*([2]JOE_DATA!$A$2:$A$20002="Corporate"),0.3,0)))</f>
        <v>1</v>
      </c>
      <c r="HP10" s="3">
        <f t="array" ref="HP10">IF(LEN($DR10)=0,0.4,SUM(IF(([2]JOE_DATA!$C$2:$C$20002=$DR10)*([2]JOE_DATA!$B$2:$B$20002="Country of target")*([2]JOE_DATA!$A$2:$A$20002="Corporate"),0.4,0)))
+
IF(LEN($DS10)=0,0.3,SUM(IF(([2]JOE_DATA!$C$2:$C$20002=$DS10)*([2]JOE_DATA!$B$2:$B$20002="Country of target")*([2]JOE_DATA!$A$2:$A$20002="Corporate"),0.3,0)))
+
IF(LEN($DT10)=0,0.3,SUM(IF(([2]JOE_DATA!$C$2:$C$20002=$DT10)*([2]JOE_DATA!$B$2:$B$20002="Country of target")*([2]JOE_DATA!$A$2:$A$20002="Corporate"),0.3,0)))</f>
        <v>1</v>
      </c>
      <c r="HQ10" s="3">
        <f t="array" ref="HQ10">IF(LEN($DU10)=0,1,SUM(IF(([2]JOE_DATA!$C$2:$C$20002=$DU10)*([2]JOE_DATA!$B$2:$B$20002="Value over US $5m")*([2]JOE_DATA!$A$2:$A$20002="Corporate"),1,0)))</f>
        <v>1</v>
      </c>
      <c r="HR10" s="3">
        <f t="array" ref="HR10">IF(LEN($DV10)=0,1,SUM(IF(([2]JOE_DATA!$C$2:$C$20002=$DV10)*([2]JOE_DATA!$B$2:$B$20002="Value over £500,000")*([2]JOE_DATA!$A$2:$A$20002="Corporate"),1,0)))</f>
        <v>1</v>
      </c>
      <c r="HS10" s="3">
        <f t="array" ref="HS10">IF(LEN($DW10)=0,1,SUM(IF(([2]JOE_DATA!$C$2:$C$20002=$DW10)*([2]JOE_DATA!$B$2:$B$20002="Value over Euro 5m")*([2]JOE_DATA!$A$2:$A$20002="Corporate"),1,0)))</f>
        <v>1</v>
      </c>
      <c r="HT10" s="3">
        <f t="array" ref="HT10">IF(LEN($DX10)=0,1,SUM(IF(([2]JOE_DATA!$C$2:$C$20002=$DX10)*([2]JOE_DATA!$B$2:$B$20002="Value range in euros")*([2]JOE_DATA!$A$2:$A$20002="Corporate"),1,0)))</f>
        <v>1</v>
      </c>
      <c r="HU10" s="3">
        <f t="array" ref="HU10">IF(LEN($DY10)=0,1,SUM(IF(([2]JOE_DATA!$C$2:$C$20002=$DY10)*([2]JOE_DATA!$B$2:$B$20002="Is the deal relevant for M&amp;A study")*([2]JOE_DATA!$A$2:$A$20002="Corporate"),1,0)))</f>
        <v>1</v>
      </c>
      <c r="HV10" s="3">
        <f t="array" ref="HV10">IF(LEN($DZ10)=0,1,SUM(IF(([2]JOE_DATA!$C$2:$C$20002=$DZ10)*([2]JOE_DATA!$B$2:$B$20002="Does the deal involve PE clients")*([2]JOE_DATA!$A$2:$A$20002="Corporate"),1,0)))</f>
        <v>1</v>
      </c>
      <c r="HW10" s="3">
        <f t="array" ref="HW10">IF(LEN($EA10)=0,1,SUM(IF(([2]JOE_DATA!$C$2:$C$20002=$EA10)*([2]JOE_DATA!$B$2:$B$20002="Quarter deal announced/signed")*([2]JOE_DATA!$A$2:$A$20002="Corporate"),1,0)))</f>
        <v>1</v>
      </c>
      <c r="HX10" s="3">
        <f t="array" ref="HX10">IF(LEN($EB10)=0,1,SUM(IF(([2]JOE_DATA!$C$2:$C$20002=$EB10)*([2]JOE_DATA!$B$2:$B$20002="Quarter deal completed")*([2]JOE_DATA!$A$2:$A$20002="Corporate"),1,0)))</f>
        <v>1</v>
      </c>
      <c r="HY10" s="3">
        <f t="array" ref="HY10">IF(LEN($EC10)=0,1,SUM(IF(([2]JOE_DATA!$C$2:$C$20002=$EC10)*([2]JOE_DATA!$B$2:$B$20002="Year deal announced/signed")*([2]JOE_DATA!$A$2:$A$20002="Corporate"),1,0)))</f>
        <v>1</v>
      </c>
      <c r="HZ10" s="3">
        <f t="array" ref="HZ10">IF(LEN($ED10)=0,1,SUM(IF(([2]JOE_DATA!$C$2:$C$20002=$ED10)*([2]JOE_DATA!$B$2:$B$20002="Year deal completed")*([2]JOE_DATA!$A$2:$A$20002="Corporate"),1,0)))</f>
        <v>1</v>
      </c>
      <c r="IA10" s="3">
        <v>1</v>
      </c>
      <c r="IB10" s="3">
        <f t="array" ref="IB10">IF(LEN($EF10)=0,1,SUM(IF(([2]JOE_DATA!$C$2:$C$20002=$EF10)*([2]JOE_DATA!$B$2:$B$20002="Work type")*([2]JOE_DATA!$A$2:$A$20002="Corporate Tax"),1,0)))</f>
        <v>1</v>
      </c>
      <c r="IC10" s="3">
        <f t="array" ref="IC10">IF(LEN($EG10)=0,0.4,SUM(IF(([2]JOE_DATA!$C$2:$C$20002=$EG10)*([2]JOE_DATA!$B$2:$B$20002="Work type")*([2]JOE_DATA!$A$2:$A$20002="EPC Construction"),0.4,0)))
+
IF(LEN($EH10)=0,0.3,SUM(IF(([2]JOE_DATA!$C$2:$C$20002=$EH10)*([2]JOE_DATA!$B$2:$B$20002="Work type")*([2]JOE_DATA!$A$2:$A$20002="EPC Construction"),0.3,0)))
+
IF(LEN($EI10)=0,0.3,SUM(IF(([2]JOE_DATA!$C$2:$C$20002=$EI10)*([2]JOE_DATA!$B$2:$B$20002="Work type")*([2]JOE_DATA!$A$2:$A$20002="EPC Construction"),0.3,0)))</f>
        <v>1</v>
      </c>
      <c r="ID10" s="3">
        <f t="array" ref="ID10">IF(LEN($EJ10)=0,0.4,SUM(IF(([2]JOE_DATA!$C$2:$C$20002=$EJ10)*([2]JOE_DATA!$B$2:$B$20002="Contract type")*([2]JOE_DATA!$A$2:$A$20002="EPC Construction"),0.4,0)))
+
IF(LEN($EK10)=0,0.3,SUM(IF(([2]JOE_DATA!$C$2:$C$20002=$EK10)*([2]JOE_DATA!$B$2:$B$20002="Contract type")*([2]JOE_DATA!$A$2:$A$20002="EPC Construction"),0.3,0)))
+
IF(LEN($EL10)=0,0.3,SUM(IF(([2]JOE_DATA!$C$2:$C$20002=$EL10)*([2]JOE_DATA!$B$2:$B$20002="Contract type")*([2]JOE_DATA!$A$2:$A$20002="EPC Construction"),0.3,0)))</f>
        <v>1</v>
      </c>
      <c r="IE10" s="3">
        <f t="array" ref="IE10">IF(LEN($EP10)=0,1,SUM(IF(([2]JOE_DATA!$C$2:$C$20002=$EP10)*([2]JOE_DATA!$B$2:$B$20002="Client type")*([2]JOE_DATA!$A$2:$A$20002="EPC Construction"),1,0)))</f>
        <v>1</v>
      </c>
      <c r="IF10" s="3">
        <f t="array" ref="IF10">IF(LEN($EN10)=0,1,SUM(IF(([2]JOE_DATA!$C$2:$C$20002=$EN10)*([2]JOE_DATA!$B$2:$B$20002="Subject matter")*([2]JOE_DATA!$A$2:$A$20002="EPC Construction"),1,0)))</f>
        <v>1</v>
      </c>
      <c r="IG10" s="3">
        <f t="array" ref="IG10">IF(LEN($ER10)=0,1,SUM(IF(([2]JOE_DATA!$C$2:$C$20002=$ER10)*([2]JOE_DATA!$B$2:$B$20002="Client scope")*([2]JOE_DATA!$A$2:$A$20002="EPC Construction"),1,0)))</f>
        <v>1</v>
      </c>
      <c r="IH10" s="3">
        <f t="array" ref="IH10">IF(LEN($ES10)=0,0.4,SUM(IF(([2]JOE_DATA!$C$2:$C$20002=$ES10)*([2]JOE_DATA!$B$2:$B$20002="Work type")*([2]JOE_DATA!$A$2:$A$20002="EPC Energy"),0.4,0)))
+
IF(LEN($ET10)=0,0.3,SUM(IF(([2]JOE_DATA!$C$2:$C$20002=$ET10)*([2]JOE_DATA!$B$2:$B$20002="Work type")*([2]JOE_DATA!$A$2:$A$20002="EPC Energy"),0.3,0)))
+
IF(LEN($EU10)=0,0.3,SUM(IF(([2]JOE_DATA!$C$2:$C$20002=$EU10)*([2]JOE_DATA!$B$2:$B$20002="Work type")*([2]JOE_DATA!$A$2:$A$20002="EPC Energy"),0.3,0)))</f>
        <v>1</v>
      </c>
      <c r="II10" s="3">
        <f t="array" ref="II10">IF(LEN($EV10)=0,1,SUM(IF(([2]JOE_DATA!$C$2:$C$20002=$EV10)*([2]JOE_DATA!$B$2:$B$20002="Work type")*([2]JOE_DATA!$A$2:$A$20002="EPC Energy"),1,0)))</f>
        <v>1</v>
      </c>
      <c r="IJ10" s="3">
        <f t="array" ref="IJ10">IF(LEN($EW10)=0,1,SUM(IF(([2]JOE_DATA!$C$2:$C$20002=$EW10)*([2]JOE_DATA!$B$2:$B$20002="Client type")*([2]JOE_DATA!$A$2:$A$20002="EPC Projects"),1,0)))</f>
        <v>1</v>
      </c>
      <c r="IK10" s="3">
        <f t="array" ref="IK10">IF(LEN($FE10)=0,0.4,SUM(IF(([2]JOE_DATA!$C$2:$C$20002=$FE10)*([2]JOE_DATA!$B$2:$B$20002="Client type")*([2]JOE_DATA!$A$2:$A$20002="Real Estate"),0.4,0)))
+
IF(LEN($FF10)=0,0.3,SUM(IF(([2]JOE_DATA!$C$2:$C$20002=$FF10)*([2]JOE_DATA!$B$2:$B$20002="Client type")*([2]JOE_DATA!$A$2:$A$20002="Real Estate"),0.3,0)))
+
IF(LEN($FG10)=0,0.3,SUM(IF(([2]JOE_DATA!$C$2:$C$20002=$FG10)*([2]JOE_DATA!$B$2:$B$20002="Client type")*([2]JOE_DATA!$A$2:$A$20002="Real Estate"),0.3,0)))</f>
        <v>1</v>
      </c>
      <c r="IL10" s="3">
        <f t="array" ref="IL10">IF(LEN($FH10)=0,0.4,SUM(IF(([2]JOE_DATA!$C$2:$C$20002=$FH10)*([2]JOE_DATA!$B$2:$B$20002="Work type")*([2]JOE_DATA!$A$2:$A$20002="Real Estate"),0.4,0)))
+
IF(LEN($FI10)=0,0.3,SUM(IF(([2]JOE_DATA!$C$2:$C$20002=$FI10)*([2]JOE_DATA!$B$2:$B$20002="Work type")*([2]JOE_DATA!$A$2:$A$20002="Real Estate"),0.3,0)))
+
IF(LEN($FJ10)=0,0.3,SUM(IF(([2]JOE_DATA!$C$2:$C$20002=$FJ10)*([2]JOE_DATA!$B$2:$B$20002="Work type")*([2]JOE_DATA!$A$2:$A$20002="Real Estate"),0.3,0)))</f>
        <v>1</v>
      </c>
      <c r="IM10" s="3">
        <f t="array" ref="IM10">IF(LEN($EX10)=0,0.4,SUM(IF(([2]JOE_DATA!$C$2:$C$20002=$EX10)*([2]JOE_DATA!$B$2:$B$20002="Work type")*([2]JOE_DATA!$A$2:$A$20002="Human Capital"),0.4,0)))
+
IF(LEN($EY10)=0,0.3,SUM(IF(([2]JOE_DATA!$C$2:$C$20002=$EY10)*([2]JOE_DATA!$B$2:$B$20002="Work type")*([2]JOE_DATA!$A$2:$A$20002="Human Capital"),0.3,0)))
+
IF(LEN($EZ10)=0,0.3,SUM(IF(([2]JOE_DATA!$C$2:$C$20002=$EZ10)*([2]JOE_DATA!$B$2:$B$20002="Work type")*([2]JOE_DATA!$A$2:$A$20002="Human Capital"),0.3,0)))</f>
        <v>1</v>
      </c>
      <c r="IN10" s="3">
        <f t="array" ref="IN10">IF(LEN($FA10)=0,0.4,SUM(IF(([2]JOE_DATA!$C$2:$C$20002=$FA10)*([2]JOE_DATA!$B$2:$B$20002="Sub-work types")*([2]JOE_DATA!$A$2:$A$20002="Human Capital"),0.4,0)))
+
IF(LEN($FB10)=0,0.3,SUM(IF(([2]JOE_DATA!$C$2:$C$20002=$FB10)*([2]JOE_DATA!$B$2:$B$20002="Sub-work types")*([2]JOE_DATA!$A$2:$A$20002="Human Capital"),0.3,0)))
+
IF(LEN($FC10)=0,0.3,SUM(IF(([2]JOE_DATA!$C$2:$C$20002=$FC10)*([2]JOE_DATA!$B$2:$B$20002="Sub-work types")*([2]JOE_DATA!$A$2:$A$20002="Human Capital"),0.3,0)))</f>
        <v>1</v>
      </c>
      <c r="IO10" s="15">
        <f t="array" ref="IO10">IF(LEN($FD10)=0,1,SUM(IF(([2]JOE_DATA!$C$2:$C$20002=$FD10)*([2]JOE_DATA!$B$2:$B$20002="Pension scheme")*([2]JOE_DATA!$A$2:$A$20002="Human Capital"),1,0)))</f>
        <v>1</v>
      </c>
      <c r="IP10" s="3">
        <f t="array" ref="IP10">IF(LEN($BT10)=0,0.4,SUM(IF(([2]JOE_DATA!$C$2:$C$20002=$BT10)*([2]JOE_DATA!$B$2:$B$20002="Other Matter Executive"),0.4,0)))
+
IF(LEN($BU10)=0,0.3,SUM(IF(([2]JOE_DATA!$C$2:$C$20002=$BU10)*([2]JOE_DATA!$B$2:$B$20002="Other Matter Executive"),0.3,0)))
+
IF(LEN($BV10)=0,0.3,SUM(IF(([2]JOE_DATA!$C$2:$C$20002=$BV10)*([2]JOE_DATA!$B$2:$B$20002="Other Matter Executive"),0.3,0)))</f>
        <v>1</v>
      </c>
    </row>
    <row r="11" spans="1:255" ht="51">
      <c r="A11" s="34" t="s">
        <v>246</v>
      </c>
      <c r="B11" s="35" t="s">
        <v>268</v>
      </c>
      <c r="C11" s="34" t="s">
        <v>248</v>
      </c>
      <c r="D11" s="34" t="s">
        <v>278</v>
      </c>
      <c r="E11" s="34" t="s">
        <v>248</v>
      </c>
      <c r="F11" s="36" t="s">
        <v>270</v>
      </c>
      <c r="G11" s="3"/>
      <c r="H11" s="3"/>
      <c r="I11" s="34" t="s">
        <v>271</v>
      </c>
      <c r="J11" s="3"/>
      <c r="K11" s="3"/>
      <c r="L11" s="34"/>
      <c r="M11" s="3"/>
      <c r="N11" s="3"/>
      <c r="O11" s="36" t="s">
        <v>99</v>
      </c>
      <c r="P11" s="34"/>
      <c r="Q11" s="34"/>
      <c r="R11" s="3"/>
      <c r="S11" s="37"/>
      <c r="T11" s="37" t="s">
        <v>252</v>
      </c>
      <c r="U11" s="34" t="s">
        <v>270</v>
      </c>
      <c r="V11" s="3"/>
      <c r="W11" s="3"/>
      <c r="X11" s="34" t="s">
        <v>272</v>
      </c>
      <c r="Y11" s="38"/>
      <c r="Z11" s="3"/>
      <c r="AA11" s="34" t="s">
        <v>279</v>
      </c>
      <c r="AB11" s="34" t="s">
        <v>280</v>
      </c>
      <c r="AC11" s="3"/>
      <c r="AD11" s="34"/>
      <c r="AE11" s="3"/>
      <c r="AF11" s="3"/>
      <c r="AG11" s="39"/>
      <c r="AH11" s="3"/>
      <c r="AI11" s="34"/>
      <c r="AJ11" s="3"/>
      <c r="AK11" s="3"/>
      <c r="AL11" s="34" t="s">
        <v>254</v>
      </c>
      <c r="AM11" s="3"/>
      <c r="AN11" s="3"/>
      <c r="AO11" s="34" t="s">
        <v>133</v>
      </c>
      <c r="AP11" s="3" t="s">
        <v>267</v>
      </c>
      <c r="AQ11" s="3"/>
      <c r="AR11" s="3"/>
      <c r="AS11" s="3"/>
      <c r="AT11" s="3"/>
      <c r="AU11" s="3"/>
      <c r="AV11" s="3"/>
      <c r="AW11" s="3"/>
      <c r="AX11" s="3"/>
      <c r="AY11" s="3"/>
      <c r="AZ11" s="3"/>
      <c r="BA11" s="3"/>
      <c r="BB11" s="3"/>
      <c r="BC11" s="3"/>
      <c r="BD11" s="3"/>
      <c r="BE11" s="40"/>
      <c r="BF11" s="34"/>
      <c r="BG11" s="34"/>
      <c r="BH11" s="3"/>
      <c r="BI11" s="41" t="s">
        <v>255</v>
      </c>
      <c r="BJ11" s="34"/>
      <c r="BK11" s="3"/>
      <c r="BL11" s="42" t="s">
        <v>256</v>
      </c>
      <c r="BM11" s="42"/>
      <c r="BN11" s="34"/>
      <c r="BO11" s="3"/>
      <c r="BP11" s="3"/>
      <c r="BQ11" s="3"/>
      <c r="BR11" s="3"/>
      <c r="BS11" s="3"/>
      <c r="BT11" s="34"/>
      <c r="BU11" s="34"/>
      <c r="BV11" s="34"/>
      <c r="BW11" s="3"/>
      <c r="BX11" s="3"/>
      <c r="BY11" s="3"/>
      <c r="BZ11" s="3"/>
      <c r="CA11" s="3"/>
      <c r="CB11" s="3"/>
      <c r="CC11" s="3"/>
      <c r="CD11" s="36"/>
      <c r="CE11" s="34"/>
      <c r="CF11" s="3"/>
      <c r="CG11" s="36"/>
      <c r="CH11" s="34"/>
      <c r="CI11" s="3"/>
      <c r="CJ11" s="3"/>
      <c r="CK11" s="36"/>
      <c r="CL11" s="3"/>
      <c r="CM11" s="3"/>
      <c r="CN11" s="3"/>
      <c r="CO11" s="3"/>
      <c r="CP11" s="3"/>
      <c r="CQ11" s="34"/>
      <c r="CR11" s="34"/>
      <c r="CS11" s="34"/>
      <c r="CT11" s="34"/>
      <c r="CU11" s="34"/>
      <c r="CV11" s="3"/>
      <c r="CW11" s="3" t="s">
        <v>262</v>
      </c>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6"/>
      <c r="EH11" s="3"/>
      <c r="EI11" s="3"/>
      <c r="EJ11" s="3"/>
      <c r="EK11" s="3"/>
      <c r="EL11" s="3"/>
      <c r="EM11" s="3"/>
      <c r="EN11" s="3"/>
      <c r="EO11" s="3"/>
      <c r="EP11" s="3"/>
      <c r="EQ11" s="3"/>
      <c r="ER11" s="3"/>
      <c r="ES11" s="3"/>
      <c r="ET11" s="3"/>
      <c r="EU11" s="3"/>
      <c r="EV11" s="3"/>
      <c r="EW11" s="3"/>
      <c r="EX11" s="3"/>
      <c r="EY11" s="3"/>
      <c r="EZ11" s="3"/>
      <c r="FA11" s="3"/>
      <c r="FB11" s="3"/>
      <c r="FC11" s="3"/>
      <c r="FD11" s="3"/>
      <c r="FE11" s="34"/>
      <c r="FF11" s="34"/>
      <c r="FG11" s="34"/>
      <c r="FH11" s="34"/>
      <c r="FI11" s="34"/>
      <c r="FJ11" s="3"/>
      <c r="FK11" s="3"/>
      <c r="FL11" s="3"/>
      <c r="FM11" s="3"/>
      <c r="FO11" s="3"/>
      <c r="FP11" s="3"/>
      <c r="FQ11" s="3" t="str">
        <f t="array" ref="FQ11">IF(SUM($FU11:$IP11)=74,"PASS","FAIL")</f>
        <v>FAIL</v>
      </c>
      <c r="FR11" s="3">
        <f t="shared" si="5"/>
        <v>1</v>
      </c>
      <c r="FS11" s="3">
        <f t="shared" si="6"/>
        <v>1</v>
      </c>
      <c r="FT11" s="3"/>
      <c r="FU11" s="3">
        <f t="array" ref="FU11">SUM(IF(([2]JOE_DATA!$C$2:$C$20002=$C11)*([2]JOE_DATA!$B$2:$B$20002="Client Name Confidential"),1,0))</f>
        <v>1</v>
      </c>
      <c r="FV11" s="3">
        <f t="array" ref="FV11">IF(ISBLANK($E11),1,SUM(IF(([2]JOE_DATA!$C$2:$C$20002=$E11)*([2]JOE_DATA!$B$2:$B$20002="Client name confidential on completion"),1,0)))</f>
        <v>1</v>
      </c>
      <c r="FW11" s="3">
        <f t="array" ref="FW11">IF(LEN($F11)=0,0.5,SUM(IF(([2]JOE_DATA!$C$2:$C$20002=$F11)*([2]JOE_DATA!$B$2:$B$20002="Client sector group"),0.5,0)))
+
IF(LEN($G11)=0,0.25,SUM(IF(([2]JOE_DATA!$C$2:$C$20002=$G11)*([2]JOE_DATA!$B$2:$B$20002="Client sector group"),0.25,0)))
+
IF(LEN($H11)=0,0.25,SUM(IF(([2]JOE_DATA!$C$2:$C$20002=$H11)*([2]JOE_DATA!$B$2:$B$20002="Client sector group"),0.25,0)))</f>
        <v>1</v>
      </c>
      <c r="FX11" s="3">
        <f t="array" ref="FX11">IF(ISBLANK($I11),0.5,SUM(IF(([2]JOE_DATA!$C$2:$C$20002=$I11)*([2]JOE_DATA!$B$2:$B$20002="Client sub-sector group"),0.5,0)))
+
IF(ISBLANK($J11),0.25,SUM(IF(([2]JOE_DATA!$C$2:$C$20002=$J11)*([2]JOE_DATA!$B$2:$B$20002="Client sub-sector group"),0.25,0)))
+
IF(ISBLANK($K11),0.25,SUM(IF(([2]JOE_DATA!$C$2:$C$20002=$K11)*([2]JOE_DATA!$B$2:$B$20002="Client sub-sector group"),0.25,0)))</f>
        <v>1</v>
      </c>
      <c r="FY11" s="3">
        <f t="array" ref="FY11">IF(LEN($L11)=0,0.4,SUM(IF(([2]JOE_DATA!$C$2:$C$20002=$L11)*([2]JOE_DATA!$B$2:$B$20002="Predominant Country of Client"),0.4,0)))
+
IF(LEN($M11)=0,0.3,SUM(IF(([2]JOE_DATA!$C$2:$C$20002=$M11)*([2]JOE_DATA!$B$2:$B$20002="Predominant Country of Client"),0.3,0)))
+
IF(LEN($N11)=0,0.3,SUM(IF(([2]JOE_DATA!$C$2:$C$20002=$N11)*([2]JOE_DATA!$B$2:$B$20002="Predominant Country of Client"),0.3,0)))</f>
        <v>1</v>
      </c>
      <c r="FZ11" s="3">
        <f t="array" ref="FZ11">IF(LEN($O11)=0,0.4,SUM(IF(([2]JOE_DATA!$C$2:$C$20002=$O11)*([2]JOE_DATA!$B$2:$B$20002="Main practice group"),0.4,0)))
+
IF(LEN($P11)=0,0.3,SUM(IF(([2]JOE_DATA!$C$2:$C$20002=$P11)*([2]JOE_DATA!$B$2:$B$20002="Main practice group"),0.3,0)))
+
IF(LEN($Q11)=0,0.3,SUM(IF(([2]JOE_DATA!$C$2:$C$20002=$Q11)*([2]JOE_DATA!$B$2:$B$20002="Main practice group"),0.3,0)))</f>
        <v>1</v>
      </c>
      <c r="GA11" s="3">
        <f t="shared" si="7"/>
        <v>1</v>
      </c>
      <c r="GB11" s="3">
        <f t="shared" si="8"/>
        <v>1</v>
      </c>
      <c r="GC11" s="3">
        <f t="array" ref="GC11">IF(LEN($U11)=0,0.4,SUM(IF(([2]JOE_DATA!$C$2:$C$20002=$U11)*([2]JOE_DATA!$B$2:$B$20002="Matter sector group"),0.4,0)))
+
IF(LEN($V11)=0,0.3,SUM(IF(([2]JOE_DATA!$C$2:$C$20002=$V11)*([2]JOE_DATA!$B$2:$B$20002="Matter sector group"),0.3,0)))
+
IF(LEN($W11)=0,0.3,SUM(IF(([2]JOE_DATA!$C$2:$C$20002=$W11)*([2]JOE_DATA!$B$2:$B$20002="Matter sector group"),0.3,0)))</f>
        <v>1</v>
      </c>
      <c r="GD11" s="3">
        <f t="array" ref="GD11">IF(LEN($X11)=0,0.4,SUM(IF(([2]JOE_DATA!$C$2:$C$20002=$X11)*([2]JOE_DATA!$B$2:$B$20002="Matter sub-sector group"),0.4,0)))
+
IF(LEN($Y11)=0,0.3,SUM(IF(([2]JOE_DATA!$C$2:$C$20002=$Y11)*([2]JOE_DATA!$B$2:$B$20002="Matter sub-sector group"),0.3,0)))
+
IF(LEN($Z11)=0,0.3,SUM(IF(([2]JOE_DATA!$C$2:$C$20002=$Z11)*([2]JOE_DATA!$B$2:$B$20002="Matter sub-sector group"),0.3,0)))</f>
        <v>0.6</v>
      </c>
      <c r="GE11" s="3">
        <f t="array" ref="GE11">IF(ISBLANK($AD11),1,SUM(IF(([2]JOE_DATA!$C$2:$C$20002=$AD11)*([2]JOE_DATA!$B$2:$B$20002="Matter confidential"),1,0)))</f>
        <v>1</v>
      </c>
      <c r="GF11" s="3">
        <f t="array" ref="GF11">IF(ISBLANK($AE11),1,SUM(IF(([2]JOE_DATA!$C$2:$C$20002=$AE11)*([2]JOE_DATA!$B$2:$B$20002="Matter confidential on completion"),1,0)))</f>
        <v>1</v>
      </c>
      <c r="GG11" s="3">
        <f t="array" ref="GG11">IF(ISBLANK($AG11),1,SUM(IF(([2]JOE_DATA!$C$2:$C$20002=$AG11)*([2]JOE_DATA!$B$2:$B$20002="Applicable law"),1,0)))</f>
        <v>1</v>
      </c>
      <c r="GH11" s="3">
        <f t="array" ref="GH11">IF(ISBLANK($AO11),1,SUM(IF(([2]JOE_DATA!$C$2:$C$20002=$AO11)*([2]JOE_DATA!$B$2:$B$20002="Contentious"),1,0)))</f>
        <v>1</v>
      </c>
      <c r="GI11" s="3">
        <f t="array" ref="GI11">IF(ISBLANK($AP11),1,SUM(IF(([2]JOE_DATA!$C$2:$C$20002=$AP11)*([2]JOE_DATA!$B$2:$B$20002="Dispute resolution"),1,0)))</f>
        <v>1</v>
      </c>
      <c r="GJ11" s="3">
        <f t="array" ref="GJ11">IF(ISBLANK($AQ11),1,SUM(IF(([2]JOE_DATA!$C$2:$C$20002=$AQ11)*([2]JOE_DATA!$B$2:$B$20002="Language of dispute"),1,0)))</f>
        <v>1</v>
      </c>
      <c r="GK11" s="3">
        <f t="array" ref="GK11">IF(LEN($AW11)=0,0.4,SUM(IF(([2]JOE_DATA!$C$2:$C$20002=$AW11)*([2]JOE_DATA!$B$2:$B$20002="Country Of Arbitration"),0.4,0)))
+
IF(LEN($AX11)=0,0.3,SUM(IF(([2]JOE_DATA!$C$2:$C$20002=$AX11)*([2]JOE_DATA!$B$2:$B$20002="Country Of Arbitration"),0.3,0)))
+
IF(LEN($AY11)=0,0.3,SUM(IF(([2]JOE_DATA!$C$2:$C$20002=$AY11)*([2]JOE_DATA!$B$2:$B$20002="Country Of Arbitration"),0.3,0)))</f>
        <v>1</v>
      </c>
      <c r="GL11" s="3">
        <f t="array" ref="GL11">IF(LEN($AT11)=0,0.4,SUM(IF(([2]JOE_DATA!$C$2:$C$20002=$AT11)*([2]JOE_DATA!$B$2:$B$20002="Jurisdiction of dispute"),0.4,0)))
+
IF(LEN($AU11)=0,0.3,SUM(IF(([2]JOE_DATA!$C$2:$C$20002=$AU11)*([2]JOE_DATA!$B$2:$B$20002="Jurisdiction of dispute"),0.3,0)))
+
IF(LEN($AV11)=0,0.3,SUM(IF(([2]JOE_DATA!$C$2:$C$20002=$AV11)*([2]JOE_DATA!$B$2:$B$20002="Jurisdiction of dispute"),0.3,0)))</f>
        <v>1</v>
      </c>
      <c r="GM11" s="3">
        <f t="array" ref="GM11">IF(LEN($AZ11)=0,0.6,SUM(IF(([2]JOE_DATA!$C$2:$C$20002=$AZ11)*([2]JOE_DATA!$B$2:$B$20002="Seat of arbitration"),0.6,0)))
+
IF(LEN($BA11)=0,0.4,SUM(IF(([2]JOE_DATA!$C$2:$C$20002=$BA11)*([2]JOE_DATA!$B$2:$B$20002="Seat of arbitration"),0.4,0)))</f>
        <v>1</v>
      </c>
      <c r="GN11" s="3">
        <f t="array" ref="GN11">IF(ISBLANK($BB11),1,SUM(IF(([2]JOE_DATA!$C$2:$C$20002=$BB11)*([2]JOE_DATA!$B$2:$B$20002="Arbitral rules"),1,0)))</f>
        <v>1</v>
      </c>
      <c r="GO11" s="3">
        <f t="array" ref="GO11">IF(ISBLANK($BC11),1,SUM(IF(([2]JOE_DATA!$C$2:$C$20002=$BC11)*([2]JOE_DATA!$B$2:$B$20002="Investment treaty"),1,0)))</f>
        <v>1</v>
      </c>
      <c r="GP11" s="3">
        <f t="array" ref="GP11">IF(ISBLANK($BD11),1,SUM(IF(([2]JOE_DATA!$C$2:$C$20002=$BD11)*([2]JOE_DATA!$B$2:$B$20002="Investigation type"),1,0)))</f>
        <v>1</v>
      </c>
      <c r="GQ11" s="3">
        <f t="array" ref="GQ11">IF(ISBLANK($BF11),1,SUM(IF(([2]JOE_DATA!$C$2:$C$20002=$BF11)*([2]JOE_DATA!$B$2:$B$20002="Currency of deal"),1,0)))</f>
        <v>1</v>
      </c>
      <c r="GR11" s="3">
        <f t="array" ref="GR11">IF(ISBLANK($BG11),1,SUM(IF(([2]JOE_DATA!$C$2:$C$20002=$BG11)*([2]JOE_DATA!$B$2:$B$20002="Value confidential"),1,0)))</f>
        <v>1</v>
      </c>
      <c r="GS11" s="3">
        <f t="array" ref="GS11">IF(ISBLANK($BH11),1,SUM(IF(([2]JOE_DATA!$C$2:$C$20002=$BH11)*([2]JOE_DATA!$B$2:$B$20002="Value confidential on completion"),1,0)))</f>
        <v>1</v>
      </c>
      <c r="GT11" s="3">
        <f t="array" ref="GT11">IF(LEN($BI11)=0,0.4,SUM(IF(([2]JOE_DATA!$C$2:$C$20002=$BI11)*([2]JOE_DATA!$B$2:$B$20002="Teams"),0.4,0)))
+
IF(LEN($BJ11)=0,0.3,SUM(IF(([2]JOE_DATA!$C$2:$C$20002=$BJ11)*([2]JOE_DATA!$B$2:$B$20002="Teams"),0.3,0)))
+
IF(LEN($BK11)=0,0.3,SUM(IF(([2]JOE_DATA!$C$2:$C$20002=$BK11)*([2]JOE_DATA!$B$2:$B$20002="Teams"),0.3,0)))</f>
        <v>1</v>
      </c>
      <c r="GU11" s="3">
        <f t="array" ref="GU11">IF(LEN($BL11)=0,0.4,SUM(IF(([2]JOE_DATA!$C$2:$C$20002=$BL11)*([2]JOE_DATA!$B$2:$B$20002="Lead Matter Partner"),0.4,0)))
+
IF(LEN($BM11)=0,0.3,SUM(IF(([2]JOE_DATA!$C$2:$C$20002=$BM11)*([2]JOE_DATA!$B$2:$B$20002="Lead Matter Partner"),0.3,0)))
+
IF(LEN($BN11)=0,0.3,SUM(IF(([2]JOE_DATA!$C$2:$C$20002=$BN11)*([2]JOE_DATA!$B$2:$B$20002="Lead Matter Partner"),0.3,0)))</f>
        <v>1</v>
      </c>
      <c r="GV11" s="3">
        <f t="array" ref="GV11">IF(LEN($BP11)=0,0.4,SUM(IF(([2]JOE_DATA!$C$2:$C$20002=$BP11)*([2]JOE_DATA!$B$2:$B$20002="Source of credential"),0.4,0)))
+
IF(LEN($BQ11)=0,0.3,SUM(IF(([2]JOE_DATA!$C$2:$C$20002=$BQ11)*([2]JOE_DATA!$B$2:$B$20002="Source of credential"),0.3,0)))
+
IF(LEN($BR11)=0,0.3,SUM(IF(([2]JOE_DATA!$C$2:$C$20002=$BR11)*([2]JOE_DATA!$B$2:$B$20002="Source of credential"),0.3,0)))</f>
        <v>1</v>
      </c>
      <c r="GW11" s="3">
        <f t="array" ref="GW11">IF(LEN($BX11)=0,0.4,SUM(IF(([2]JOE_DATA!$C$2:$C$20002=$BX11)*([2]JOE_DATA!$B$2:$B$20002="CMS firms involved"),0.4,0)))
+
IF(LEN($BY11)=0,0.6,SUM(IF(([2]JOE_DATA!$C$2:$C$20002=$BY11)*([2]JOE_DATA!$B$2:$B$20002="CMS firms involved"),0.6,0)))</f>
        <v>1</v>
      </c>
      <c r="GX11" s="3">
        <f t="array" ref="GX11">IF(ISBLANK($BZ11),1,SUM(IF(([2]JOE_DATA!$C$2:$C$20002=$BZ11)*([2]JOE_DATA!$B$2:$B$20002="Lead CMS firm"),1,0)))</f>
        <v>1</v>
      </c>
      <c r="GY11" s="3">
        <f t="array" ref="GY11">IF(LEN($CA11)=0,0.4,SUM(IF(([2]JOE_DATA!$C$2:$C$20002=$CA11)*([2]JOE_DATA!$B$2:$B$20002="Countries of other CMS firms"),0.4,0)))
+
IF(LEN($CB11)=0,0.3,SUM(IF(([2]JOE_DATA!$C$2:$C$20002=$CB11)*([2]JOE_DATA!$B$2:$B$20002="Countries of other CMS firms"),0.3,0)))
+
IF(LEN($CC11)=0,0.3,SUM(IF(([2]JOE_DATA!$C$2:$C$20002=$CC11)*([2]JOE_DATA!$B$2:$B$20002="Countries of other CMS firms"),0.3,0)))</f>
        <v>1</v>
      </c>
      <c r="GZ11" s="3">
        <f t="array" ref="GZ11">IF(ISBLANK($CD11),1,SUM(IF(([2]JOE_DATA!$C$2:$C$20002=$CD11)*([2]JOE_DATA!$B$2:$B$20002="Credential status"),1,0)))</f>
        <v>1</v>
      </c>
      <c r="HA11" s="3">
        <f t="array" ref="HA11">IF(ISBLANK($CE11),1,SUM(IF(([2]JOE_DATA!$C$2:$C$20002=$CE11)*([2]JOE_DATA!$B$2:$B$20002="Credential version"),1,0)))</f>
        <v>1</v>
      </c>
      <c r="HB11" s="3">
        <f t="array" ref="HB11">IF(ISBLANK($CG11),1,SUM(IF(([2]JOE_DATA!$C$2:$C$20002=$CG11)*([2]JOE_DATA!$B$2:$B$20002="Credential type "),1,0)))</f>
        <v>1</v>
      </c>
      <c r="HC11" s="3">
        <f t="array" ref="HC11">IF(ISBLANK($CH11),1,SUM(IF(([2]JOE_DATA!$C$2:$C$20002=$CH11)*([2]JOE_DATA!$B$2:$B$20002="Other uses"),1,0)))</f>
        <v>1</v>
      </c>
      <c r="HD11" s="3">
        <f t="array" ref="HD11">IF(ISBLANK($CK11),1,SUM(IF(([2]JOE_DATA!$C$2:$C$20002=$CK11)*([2]JOE_DATA!$B$2:$B$20002="Priority"),1,0)))</f>
        <v>1</v>
      </c>
      <c r="HE11" s="3">
        <f t="array" ref="HE11">IF(LEN($CM11)=0,0.4,SUM(IF(([2]JOE_DATA!$C$2:$C$20002=$CM11)*([2]JOE_DATA!$B$2:$B$20002="Know how"),0.4,0)))
+
IF(LEN($CN11)=0,0.3,SUM(IF(([2]JOE_DATA!$C$2:$C$20002=$CN11)*([2]JOE_DATA!$B$2:$B$20002="Know how"),0.3,0)))
+
IF(LEN($CO11)=0,0.3,SUM(IF(([2]JOE_DATA!$C$2:$C$20002=$CO11)*([2]JOE_DATA!$B$2:$B$20002="Know how"),0.3,0)))</f>
        <v>1</v>
      </c>
      <c r="HF11" s="3">
        <f t="array" ref="HF11">IF(LEN($CS11)=0,0.4,SUM(IF(([2]JOE_DATA!$C$2:$C$20002=$CS11)*([2]JOE_DATA!$B$2:$B$20002="Work type")*([2]JOE_DATA!$A$2:$A$20002="BAIF"),0.4,0)))
+
IF(LEN($CT11)=0,0.3,SUM(IF(([2]JOE_DATA!$C$2:$C$20002=$CT11)*([2]JOE_DATA!$B$2:$B$20002="Work type")*([2]JOE_DATA!$A$2:$A$20002="BAIF"),0.3,0)))
+
IF(LEN($CU11)=0,0.3,SUM(IF(([2]JOE_DATA!$C$2:$C$20002=$CU11)*([2]JOE_DATA!$B$2:$B$20002="Work type")*([2]JOE_DATA!$A$2:$A$20002="BAIF"),0.3,0)))</f>
        <v>1</v>
      </c>
      <c r="HG11" s="3">
        <f t="array" ref="HG11">IF(LEN($CQ11)=0,1,SUM(IF(([2]JOE_DATA!$C$2:$C$20002=$CQ11)*([2]JOE_DATA!$B$2:$B$20002="Client type")*([2]JOE_DATA!$A$2:$A$20002="BAIF"),1,0)))</f>
        <v>1</v>
      </c>
      <c r="HH11" s="3">
        <f t="array" ref="HH11">IF(LEN($CW11)=0,0.4,SUM(IF(([2]JOE_DATA!$C$2:$C$20002=$CW11)*([2]JOE_DATA!$B$2:$B$20002="Work type")*([2]JOE_DATA!$A$2:$A$20002="CRD"),0.4,0)))
+
IF(LEN($CX11)=0,0.3,SUM(IF(([2]JOE_DATA!$C$2:$C$20002=$CX11)*([2]JOE_DATA!$B$2:$B$20002="Work type")*([2]JOE_DATA!$A$2:$A$20002="CRD"),0.3,0)))
+
IF(LEN($CY11)=0,0.3,SUM(IF(([2]JOE_DATA!$C$2:$C$20002=$CY11)*([2]JOE_DATA!$B$2:$B$20002="Work type")*([2]JOE_DATA!$A$2:$A$20002="CRD"),0.3,0)))</f>
        <v>1</v>
      </c>
      <c r="HI11" s="3">
        <f t="array" ref="HI11">IF(LEN($CZ11)=0,0.4,SUM(IF(([2]JOE_DATA!$C$2:$C$20002=$CZ11)*([2]JOE_DATA!$B$2:$B$20002="Sub-work type")*([2]JOE_DATA!$A$2:$A$20002="CRD"),0.4,0)))
+
IF(LEN($DA11)=0,0.3,SUM(IF(([2]JOE_DATA!$C$2:$C$20002=$DA11)*([2]JOE_DATA!$B$2:$B$20002="Sub-work type")*([2]JOE_DATA!$A$2:$A$20002="CRD"),0.3,0)))
+
IF(LEN($DB11)=0,0.3,SUM(IF(([2]JOE_DATA!$C$2:$C$20002=$DB11)*([2]JOE_DATA!$B$2:$B$20002="Sub-work type")*([2]JOE_DATA!$A$2:$A$20002="CRD"),0.3,0)))</f>
        <v>1</v>
      </c>
      <c r="HJ11" s="3">
        <f t="array" ref="HJ11">IF(LEN($CV11)=0,1,SUM(IF(([2]JOE_DATA!$C$2:$C$20002=$CV11)*([2]JOE_DATA!$B$2:$B$20002="Client type")*([2]JOE_DATA!$A$2:$A$20002="CRD"),1,0)))</f>
        <v>1</v>
      </c>
      <c r="HK11" s="3">
        <f t="array" ref="HK11">IF(LEN($DC11)=0,0.4,SUM(IF(([2]JOE_DATA!$C$2:$C$20002=$DC11)*([2]JOE_DATA!$B$2:$B$20002="Work type")*([2]JOE_DATA!$A$2:$A$20002="Corporate"),0.4,0)))
+
IF(LEN($DD11)=0,0.3,SUM(IF(([2]JOE_DATA!$C$2:$C$20002=$DD11)*([2]JOE_DATA!$B$2:$B$20002="Work type")*([2]JOE_DATA!$A$2:$A$20002="Corporate"),0.3,0)))
+
IF(LEN($DE11)=0,0.3,SUM(IF(([2]JOE_DATA!$C$2:$C$20002=$DE11)*([2]JOE_DATA!$B$2:$B$20002="Work type")*([2]JOE_DATA!$A$2:$A$20002="Corporate"),0.3,0)))</f>
        <v>1</v>
      </c>
      <c r="HL11" s="3">
        <f t="array" ref="HL11">IF(LEN($DF11)=0,0.4,SUM(IF(([2]JOE_DATA!$C$2:$C$20002=$DF11)*([2]JOE_DATA!$B$2:$B$20002="Sub-work type")*([2]JOE_DATA!$A$2:$A$20002="Corporate"),0.4,0)))
+
IF(LEN($DG11)=0,0.3,SUM(IF(([2]JOE_DATA!$C$2:$C$20002=$DG11)*([2]JOE_DATA!$B$2:$B$20002="Sub-work type")*([2]JOE_DATA!$A$2:$A$20002="Corporate"),0.3,0)))
+
IF(LEN($DH11)=0,0.3,SUM(IF(([2]JOE_DATA!$C$2:$C$20002=$DH11)*([2]JOE_DATA!$B$2:$B$20002="Sub-work type")*([2]JOE_DATA!$A$2:$A$20002="Corporate"),0.3,0)))</f>
        <v>1</v>
      </c>
      <c r="HM11" s="3">
        <f t="array" ref="HM11">IF(LEN($DI11)=0,0.4,SUM(IF(([2]JOE_DATA!$C$2:$C$20002=$DI11)*([2]JOE_DATA!$B$2:$B$20002="Acting for")*([2]JOE_DATA!$A$2:$A$20002="Corporate"),0.4,0)))
+
IF(LEN($DJ11)=0,0.3,SUM(IF(([2]JOE_DATA!$C$2:$C$20002=$DJ11)*([2]JOE_DATA!$B$2:$B$20002="Acting for")*([2]JOE_DATA!$A$2:$A$20002="Corporate"),0.3,0)))
+
IF(LEN($DK11)=0,0.3,SUM(IF(([2]JOE_DATA!$C$2:$C$20002=$DK11)*([2]JOE_DATA!$B$2:$B$20002="Acting for")*([2]JOE_DATA!$A$2:$A$20002="Corporate"),0.3,0)))</f>
        <v>1</v>
      </c>
      <c r="HN11" s="3">
        <f t="array" ref="HN11">IF(LEN($DM11)=0,0.4,SUM(IF(([2]JOE_DATA!$C$2:$C$20002=$DM11)*([2]JOE_DATA!$B$2:$B$20002="Country of buyer")*([2]JOE_DATA!$A$2:$A$20002="Corporate"),0.4,0)))
+
IF(LEN($DN11)=0,0.3,SUM(IF(([2]JOE_DATA!$C$2:$C$20002=$DN11)*([2]JOE_DATA!$B$2:$B$20002="Country of buyer")*([2]JOE_DATA!$A$2:$A$20002="Corporate"),0.3,0)))
+
IF(LEN($DL11)=0,0.3,SUM(IF(([2]JOE_DATA!$C$2:$C$20002=$DL11)*([2]JOE_DATA!$B$2:$B$20002="Country of buyer")*([2]JOE_DATA!$A$2:$A$20002="Corporate"),0.3,0)))</f>
        <v>1</v>
      </c>
      <c r="HO11" s="3">
        <f t="array" ref="HO11">IF(LEN($DO11)=0,0.4,SUM(IF(([2]JOE_DATA!$C$2:$C$20002=$DO11)*([2]JOE_DATA!$B$2:$B$20002="Country of seller")*([2]JOE_DATA!$A$2:$A$20002="Corporate"),0.4,0)))
+
IF(LEN($DP11)=0,0.3,SUM(IF(([2]JOE_DATA!$C$2:$C$20002=$DP11)*([2]JOE_DATA!$B$2:$B$20002="Country of seller")*([2]JOE_DATA!$A$2:$A$20002="Corporate"),0.3,0)))
+
IF(LEN($DQ11)=0,0.3,SUM(IF(([2]JOE_DATA!$C$2:$C$20002=$DQ11)*([2]JOE_DATA!$B$2:$B$20002="Country of seller")*([2]JOE_DATA!$A$2:$A$20002="Corporate"),0.3,0)))</f>
        <v>1</v>
      </c>
      <c r="HP11" s="3">
        <f t="array" ref="HP11">IF(LEN($DR11)=0,0.4,SUM(IF(([2]JOE_DATA!$C$2:$C$20002=$DR11)*([2]JOE_DATA!$B$2:$B$20002="Country of target")*([2]JOE_DATA!$A$2:$A$20002="Corporate"),0.4,0)))
+
IF(LEN($DS11)=0,0.3,SUM(IF(([2]JOE_DATA!$C$2:$C$20002=$DS11)*([2]JOE_DATA!$B$2:$B$20002="Country of target")*([2]JOE_DATA!$A$2:$A$20002="Corporate"),0.3,0)))
+
IF(LEN($DT11)=0,0.3,SUM(IF(([2]JOE_DATA!$C$2:$C$20002=$DT11)*([2]JOE_DATA!$B$2:$B$20002="Country of target")*([2]JOE_DATA!$A$2:$A$20002="Corporate"),0.3,0)))</f>
        <v>1</v>
      </c>
      <c r="HQ11" s="3">
        <f t="array" ref="HQ11">IF(LEN($DU11)=0,1,SUM(IF(([2]JOE_DATA!$C$2:$C$20002=$DU11)*([2]JOE_DATA!$B$2:$B$20002="Value over US $5m")*([2]JOE_DATA!$A$2:$A$20002="Corporate"),1,0)))</f>
        <v>1</v>
      </c>
      <c r="HR11" s="3">
        <f t="array" ref="HR11">IF(LEN($DV11)=0,1,SUM(IF(([2]JOE_DATA!$C$2:$C$20002=$DV11)*([2]JOE_DATA!$B$2:$B$20002="Value over £500,000")*([2]JOE_DATA!$A$2:$A$20002="Corporate"),1,0)))</f>
        <v>1</v>
      </c>
      <c r="HS11" s="3">
        <f t="array" ref="HS11">IF(LEN($DW11)=0,1,SUM(IF(([2]JOE_DATA!$C$2:$C$20002=$DW11)*([2]JOE_DATA!$B$2:$B$20002="Value over Euro 5m")*([2]JOE_DATA!$A$2:$A$20002="Corporate"),1,0)))</f>
        <v>1</v>
      </c>
      <c r="HT11" s="3">
        <f t="array" ref="HT11">IF(LEN($DX11)=0,1,SUM(IF(([2]JOE_DATA!$C$2:$C$20002=$DX11)*([2]JOE_DATA!$B$2:$B$20002="Value range in euros")*([2]JOE_DATA!$A$2:$A$20002="Corporate"),1,0)))</f>
        <v>1</v>
      </c>
      <c r="HU11" s="3">
        <f t="array" ref="HU11">IF(LEN($DY11)=0,1,SUM(IF(([2]JOE_DATA!$C$2:$C$20002=$DY11)*([2]JOE_DATA!$B$2:$B$20002="Is the deal relevant for M&amp;A study")*([2]JOE_DATA!$A$2:$A$20002="Corporate"),1,0)))</f>
        <v>1</v>
      </c>
      <c r="HV11" s="3">
        <f t="array" ref="HV11">IF(LEN($DZ11)=0,1,SUM(IF(([2]JOE_DATA!$C$2:$C$20002=$DZ11)*([2]JOE_DATA!$B$2:$B$20002="Does the deal involve PE clients")*([2]JOE_DATA!$A$2:$A$20002="Corporate"),1,0)))</f>
        <v>1</v>
      </c>
      <c r="HW11" s="3">
        <f t="array" ref="HW11">IF(LEN($EA11)=0,1,SUM(IF(([2]JOE_DATA!$C$2:$C$20002=$EA11)*([2]JOE_DATA!$B$2:$B$20002="Quarter deal announced/signed")*([2]JOE_DATA!$A$2:$A$20002="Corporate"),1,0)))</f>
        <v>1</v>
      </c>
      <c r="HX11" s="3">
        <f t="array" ref="HX11">IF(LEN($EB11)=0,1,SUM(IF(([2]JOE_DATA!$C$2:$C$20002=$EB11)*([2]JOE_DATA!$B$2:$B$20002="Quarter deal completed")*([2]JOE_DATA!$A$2:$A$20002="Corporate"),1,0)))</f>
        <v>1</v>
      </c>
      <c r="HY11" s="3">
        <f t="array" ref="HY11">IF(LEN($EC11)=0,1,SUM(IF(([2]JOE_DATA!$C$2:$C$20002=$EC11)*([2]JOE_DATA!$B$2:$B$20002="Year deal announced/signed")*([2]JOE_DATA!$A$2:$A$20002="Corporate"),1,0)))</f>
        <v>1</v>
      </c>
      <c r="HZ11" s="3">
        <f t="array" ref="HZ11">IF(LEN($ED11)=0,1,SUM(IF(([2]JOE_DATA!$C$2:$C$20002=$ED11)*([2]JOE_DATA!$B$2:$B$20002="Year deal completed")*([2]JOE_DATA!$A$2:$A$20002="Corporate"),1,0)))</f>
        <v>1</v>
      </c>
      <c r="IA11" s="3">
        <v>1</v>
      </c>
      <c r="IB11" s="3">
        <f t="array" ref="IB11">IF(LEN($EF11)=0,1,SUM(IF(([2]JOE_DATA!$C$2:$C$20002=$EF11)*([2]JOE_DATA!$B$2:$B$20002="Work type")*([2]JOE_DATA!$A$2:$A$20002="Corporate Tax"),1,0)))</f>
        <v>1</v>
      </c>
      <c r="IC11" s="3">
        <f t="array" ref="IC11">IF(LEN($EG11)=0,0.4,SUM(IF(([2]JOE_DATA!$C$2:$C$20002=$EG11)*([2]JOE_DATA!$B$2:$B$20002="Work type")*([2]JOE_DATA!$A$2:$A$20002="EPC Construction"),0.4,0)))
+
IF(LEN($EH11)=0,0.3,SUM(IF(([2]JOE_DATA!$C$2:$C$20002=$EH11)*([2]JOE_DATA!$B$2:$B$20002="Work type")*([2]JOE_DATA!$A$2:$A$20002="EPC Construction"),0.3,0)))
+
IF(LEN($EI11)=0,0.3,SUM(IF(([2]JOE_DATA!$C$2:$C$20002=$EI11)*([2]JOE_DATA!$B$2:$B$20002="Work type")*([2]JOE_DATA!$A$2:$A$20002="EPC Construction"),0.3,0)))</f>
        <v>1</v>
      </c>
      <c r="ID11" s="3">
        <f t="array" ref="ID11">IF(LEN($EJ11)=0,0.4,SUM(IF(([2]JOE_DATA!$C$2:$C$20002=$EJ11)*([2]JOE_DATA!$B$2:$B$20002="Contract type")*([2]JOE_DATA!$A$2:$A$20002="EPC Construction"),0.4,0)))
+
IF(LEN($EK11)=0,0.3,SUM(IF(([2]JOE_DATA!$C$2:$C$20002=$EK11)*([2]JOE_DATA!$B$2:$B$20002="Contract type")*([2]JOE_DATA!$A$2:$A$20002="EPC Construction"),0.3,0)))
+
IF(LEN($EL11)=0,0.3,SUM(IF(([2]JOE_DATA!$C$2:$C$20002=$EL11)*([2]JOE_DATA!$B$2:$B$20002="Contract type")*([2]JOE_DATA!$A$2:$A$20002="EPC Construction"),0.3,0)))</f>
        <v>1</v>
      </c>
      <c r="IE11" s="3">
        <f t="array" ref="IE11">IF(LEN($EP11)=0,1,SUM(IF(([2]JOE_DATA!$C$2:$C$20002=$EP11)*([2]JOE_DATA!$B$2:$B$20002="Client type")*([2]JOE_DATA!$A$2:$A$20002="EPC Construction"),1,0)))</f>
        <v>1</v>
      </c>
      <c r="IF11" s="3">
        <f t="array" ref="IF11">IF(LEN($EN11)=0,1,SUM(IF(([2]JOE_DATA!$C$2:$C$20002=$EN11)*([2]JOE_DATA!$B$2:$B$20002="Subject matter")*([2]JOE_DATA!$A$2:$A$20002="EPC Construction"),1,0)))</f>
        <v>1</v>
      </c>
      <c r="IG11" s="3">
        <f t="array" ref="IG11">IF(LEN($ER11)=0,1,SUM(IF(([2]JOE_DATA!$C$2:$C$20002=$ER11)*([2]JOE_DATA!$B$2:$B$20002="Client scope")*([2]JOE_DATA!$A$2:$A$20002="EPC Construction"),1,0)))</f>
        <v>1</v>
      </c>
      <c r="IH11" s="3">
        <f t="array" ref="IH11">IF(LEN($ES11)=0,0.4,SUM(IF(([2]JOE_DATA!$C$2:$C$20002=$ES11)*([2]JOE_DATA!$B$2:$B$20002="Work type")*([2]JOE_DATA!$A$2:$A$20002="EPC Energy"),0.4,0)))
+
IF(LEN($ET11)=0,0.3,SUM(IF(([2]JOE_DATA!$C$2:$C$20002=$ET11)*([2]JOE_DATA!$B$2:$B$20002="Work type")*([2]JOE_DATA!$A$2:$A$20002="EPC Energy"),0.3,0)))
+
IF(LEN($EU11)=0,0.3,SUM(IF(([2]JOE_DATA!$C$2:$C$20002=$EU11)*([2]JOE_DATA!$B$2:$B$20002="Work type")*([2]JOE_DATA!$A$2:$A$20002="EPC Energy"),0.3,0)))</f>
        <v>1</v>
      </c>
      <c r="II11" s="3">
        <f t="array" ref="II11">IF(LEN($EV11)=0,1,SUM(IF(([2]JOE_DATA!$C$2:$C$20002=$EV11)*([2]JOE_DATA!$B$2:$B$20002="Work type")*([2]JOE_DATA!$A$2:$A$20002="EPC Energy"),1,0)))</f>
        <v>1</v>
      </c>
      <c r="IJ11" s="3">
        <f t="array" ref="IJ11">IF(LEN($EW11)=0,1,SUM(IF(([2]JOE_DATA!$C$2:$C$20002=$EW11)*([2]JOE_DATA!$B$2:$B$20002="Client type")*([2]JOE_DATA!$A$2:$A$20002="EPC Projects"),1,0)))</f>
        <v>1</v>
      </c>
      <c r="IK11" s="3">
        <f t="array" ref="IK11">IF(LEN($FE11)=0,0.4,SUM(IF(([2]JOE_DATA!$C$2:$C$20002=$FE11)*([2]JOE_DATA!$B$2:$B$20002="Client type")*([2]JOE_DATA!$A$2:$A$20002="Real Estate"),0.4,0)))
+
IF(LEN($FF11)=0,0.3,SUM(IF(([2]JOE_DATA!$C$2:$C$20002=$FF11)*([2]JOE_DATA!$B$2:$B$20002="Client type")*([2]JOE_DATA!$A$2:$A$20002="Real Estate"),0.3,0)))
+
IF(LEN($FG11)=0,0.3,SUM(IF(([2]JOE_DATA!$C$2:$C$20002=$FG11)*([2]JOE_DATA!$B$2:$B$20002="Client type")*([2]JOE_DATA!$A$2:$A$20002="Real Estate"),0.3,0)))</f>
        <v>1</v>
      </c>
      <c r="IL11" s="3">
        <f t="array" ref="IL11">IF(LEN($FH11)=0,0.4,SUM(IF(([2]JOE_DATA!$C$2:$C$20002=$FH11)*([2]JOE_DATA!$B$2:$B$20002="Work type")*([2]JOE_DATA!$A$2:$A$20002="Real Estate"),0.4,0)))
+
IF(LEN($FI11)=0,0.3,SUM(IF(([2]JOE_DATA!$C$2:$C$20002=$FI11)*([2]JOE_DATA!$B$2:$B$20002="Work type")*([2]JOE_DATA!$A$2:$A$20002="Real Estate"),0.3,0)))
+
IF(LEN($FJ11)=0,0.3,SUM(IF(([2]JOE_DATA!$C$2:$C$20002=$FJ11)*([2]JOE_DATA!$B$2:$B$20002="Work type")*([2]JOE_DATA!$A$2:$A$20002="Real Estate"),0.3,0)))</f>
        <v>1</v>
      </c>
      <c r="IM11" s="3">
        <f t="array" ref="IM11">IF(LEN($EX11)=0,0.4,SUM(IF(([2]JOE_DATA!$C$2:$C$20002=$EX11)*([2]JOE_DATA!$B$2:$B$20002="Work type")*([2]JOE_DATA!$A$2:$A$20002="Human Capital"),0.4,0)))
+
IF(LEN($EY11)=0,0.3,SUM(IF(([2]JOE_DATA!$C$2:$C$20002=$EY11)*([2]JOE_DATA!$B$2:$B$20002="Work type")*([2]JOE_DATA!$A$2:$A$20002="Human Capital"),0.3,0)))
+
IF(LEN($EZ11)=0,0.3,SUM(IF(([2]JOE_DATA!$C$2:$C$20002=$EZ11)*([2]JOE_DATA!$B$2:$B$20002="Work type")*([2]JOE_DATA!$A$2:$A$20002="Human Capital"),0.3,0)))</f>
        <v>1</v>
      </c>
      <c r="IN11" s="3">
        <f t="array" ref="IN11">IF(LEN($FA11)=0,0.4,SUM(IF(([2]JOE_DATA!$C$2:$C$20002=$FA11)*([2]JOE_DATA!$B$2:$B$20002="Sub-work types")*([2]JOE_DATA!$A$2:$A$20002="Human Capital"),0.4,0)))
+
IF(LEN($FB11)=0,0.3,SUM(IF(([2]JOE_DATA!$C$2:$C$20002=$FB11)*([2]JOE_DATA!$B$2:$B$20002="Sub-work types")*([2]JOE_DATA!$A$2:$A$20002="Human Capital"),0.3,0)))
+
IF(LEN($FC11)=0,0.3,SUM(IF(([2]JOE_DATA!$C$2:$C$20002=$FC11)*([2]JOE_DATA!$B$2:$B$20002="Sub-work types")*([2]JOE_DATA!$A$2:$A$20002="Human Capital"),0.3,0)))</f>
        <v>1</v>
      </c>
      <c r="IO11" s="15">
        <f t="array" ref="IO11">IF(LEN($FD11)=0,1,SUM(IF(([2]JOE_DATA!$C$2:$C$20002=$FD11)*([2]JOE_DATA!$B$2:$B$20002="Pension scheme")*([2]JOE_DATA!$A$2:$A$20002="Human Capital"),1,0)))</f>
        <v>1</v>
      </c>
      <c r="IP11" s="3">
        <f t="array" ref="IP11">IF(LEN($BT11)=0,0.4,SUM(IF(([2]JOE_DATA!$C$2:$C$20002=$BT11)*([2]JOE_DATA!$B$2:$B$20002="Other Matter Executive"),0.4,0)))
+
IF(LEN($BU11)=0,0.3,SUM(IF(([2]JOE_DATA!$C$2:$C$20002=$BU11)*([2]JOE_DATA!$B$2:$B$20002="Other Matter Executive"),0.3,0)))
+
IF(LEN($BV11)=0,0.3,SUM(IF(([2]JOE_DATA!$C$2:$C$20002=$BV11)*([2]JOE_DATA!$B$2:$B$20002="Other Matter Executive"),0.3,0)))</f>
        <v>1</v>
      </c>
    </row>
    <row r="12" spans="1:255" ht="63.75">
      <c r="A12" s="34" t="s">
        <v>246</v>
      </c>
      <c r="B12" s="35" t="s">
        <v>268</v>
      </c>
      <c r="C12" s="34" t="s">
        <v>248</v>
      </c>
      <c r="D12" s="34" t="s">
        <v>281</v>
      </c>
      <c r="E12" s="34" t="s">
        <v>248</v>
      </c>
      <c r="F12" s="36" t="s">
        <v>270</v>
      </c>
      <c r="G12" s="3"/>
      <c r="H12" s="3"/>
      <c r="I12" s="34" t="s">
        <v>282</v>
      </c>
      <c r="J12" s="3"/>
      <c r="K12" s="3"/>
      <c r="L12" s="34"/>
      <c r="M12" s="3"/>
      <c r="N12" s="3"/>
      <c r="O12" s="36" t="s">
        <v>99</v>
      </c>
      <c r="P12" s="34"/>
      <c r="Q12" s="34"/>
      <c r="R12" s="3"/>
      <c r="S12" s="37"/>
      <c r="T12" s="37">
        <v>40908</v>
      </c>
      <c r="U12" s="34" t="s">
        <v>270</v>
      </c>
      <c r="V12" s="3"/>
      <c r="W12" s="3"/>
      <c r="X12" s="36" t="s">
        <v>130</v>
      </c>
      <c r="Y12" s="38"/>
      <c r="Z12" s="3"/>
      <c r="AA12" s="34" t="s">
        <v>283</v>
      </c>
      <c r="AB12" s="34"/>
      <c r="AC12" s="3"/>
      <c r="AD12" s="34"/>
      <c r="AE12" s="3"/>
      <c r="AF12" s="3"/>
      <c r="AG12" s="39"/>
      <c r="AH12" s="3"/>
      <c r="AI12" s="34"/>
      <c r="AJ12" s="3"/>
      <c r="AK12" s="3"/>
      <c r="AL12" s="34" t="s">
        <v>254</v>
      </c>
      <c r="AM12" s="3"/>
      <c r="AN12" s="3"/>
      <c r="AO12" s="34" t="s">
        <v>133</v>
      </c>
      <c r="AP12" s="3" t="s">
        <v>276</v>
      </c>
      <c r="AQ12" s="3"/>
      <c r="AR12" s="3"/>
      <c r="AS12" s="3"/>
      <c r="AT12" s="3"/>
      <c r="AU12" s="3"/>
      <c r="AV12" s="3"/>
      <c r="AW12" s="3"/>
      <c r="AX12" s="3"/>
      <c r="AY12" s="3"/>
      <c r="AZ12" s="3"/>
      <c r="BA12" s="3"/>
      <c r="BB12" s="3"/>
      <c r="BC12" s="3"/>
      <c r="BD12" s="3"/>
      <c r="BE12" s="40"/>
      <c r="BF12" s="34"/>
      <c r="BG12" s="34"/>
      <c r="BH12" s="3"/>
      <c r="BI12" s="41" t="s">
        <v>255</v>
      </c>
      <c r="BJ12" s="34"/>
      <c r="BK12" s="3"/>
      <c r="BL12" s="42" t="s">
        <v>256</v>
      </c>
      <c r="BM12" s="42"/>
      <c r="BN12" s="34"/>
      <c r="BO12" s="3"/>
      <c r="BP12" s="3"/>
      <c r="BQ12" s="3"/>
      <c r="BR12" s="3"/>
      <c r="BS12" s="3"/>
      <c r="BT12" s="34"/>
      <c r="BU12" s="34"/>
      <c r="BV12" s="34"/>
      <c r="BW12" s="3"/>
      <c r="BX12" s="3"/>
      <c r="BY12" s="3"/>
      <c r="BZ12" s="3"/>
      <c r="CA12" s="3"/>
      <c r="CB12" s="3"/>
      <c r="CC12" s="3"/>
      <c r="CD12" s="36"/>
      <c r="CE12" s="34"/>
      <c r="CF12" s="3"/>
      <c r="CG12" s="36"/>
      <c r="CH12" s="34"/>
      <c r="CI12" s="3"/>
      <c r="CJ12" s="3"/>
      <c r="CK12" s="36"/>
      <c r="CL12" s="3"/>
      <c r="CM12" s="3"/>
      <c r="CN12" s="3"/>
      <c r="CO12" s="3"/>
      <c r="CP12" s="3"/>
      <c r="CQ12" s="34"/>
      <c r="CR12" s="34"/>
      <c r="CS12" s="34"/>
      <c r="CT12" s="34"/>
      <c r="CU12" s="34"/>
      <c r="CV12" s="3"/>
      <c r="CW12" s="3" t="s">
        <v>262</v>
      </c>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6"/>
      <c r="EH12" s="3"/>
      <c r="EI12" s="3"/>
      <c r="EJ12" s="3"/>
      <c r="EK12" s="3"/>
      <c r="EL12" s="3"/>
      <c r="EM12" s="3"/>
      <c r="EN12" s="3"/>
      <c r="EO12" s="3"/>
      <c r="EP12" s="3"/>
      <c r="EQ12" s="3"/>
      <c r="ER12" s="3"/>
      <c r="ES12" s="3"/>
      <c r="ET12" s="3"/>
      <c r="EU12" s="3"/>
      <c r="EV12" s="3"/>
      <c r="EW12" s="3"/>
      <c r="EX12" s="3"/>
      <c r="EY12" s="3"/>
      <c r="EZ12" s="3"/>
      <c r="FA12" s="3"/>
      <c r="FB12" s="3"/>
      <c r="FC12" s="3"/>
      <c r="FD12" s="3"/>
      <c r="FE12" s="34"/>
      <c r="FF12" s="34"/>
      <c r="FG12" s="34"/>
      <c r="FH12" s="34"/>
      <c r="FI12" s="34"/>
      <c r="FJ12" s="3"/>
      <c r="FK12" s="3"/>
      <c r="FL12" s="3"/>
      <c r="FM12" s="3"/>
      <c r="FO12" s="3"/>
      <c r="FP12" s="3"/>
      <c r="FQ12" s="3" t="str">
        <f t="array" ref="FQ12">IF(SUM($FU12:$IP12)=74,"PASS","FAIL")</f>
        <v>FAIL</v>
      </c>
      <c r="FR12" s="3">
        <f t="shared" si="5"/>
        <v>1</v>
      </c>
      <c r="FS12" s="3">
        <f t="shared" si="6"/>
        <v>1</v>
      </c>
      <c r="FT12" s="3"/>
      <c r="FU12" s="3">
        <f t="array" ref="FU12">SUM(IF(([2]JOE_DATA!$C$2:$C$20002=$C12)*([2]JOE_DATA!$B$2:$B$20002="Client Name Confidential"),1,0))</f>
        <v>1</v>
      </c>
      <c r="FV12" s="3">
        <f t="array" ref="FV12">IF(ISBLANK($E12),1,SUM(IF(([2]JOE_DATA!$C$2:$C$20002=$E12)*([2]JOE_DATA!$B$2:$B$20002="Client name confidential on completion"),1,0)))</f>
        <v>1</v>
      </c>
      <c r="FW12" s="3">
        <f t="array" ref="FW12">IF(LEN($F12)=0,0.5,SUM(IF(([2]JOE_DATA!$C$2:$C$20002=$F12)*([2]JOE_DATA!$B$2:$B$20002="Client sector group"),0.5,0)))
+
IF(LEN($G12)=0,0.25,SUM(IF(([2]JOE_DATA!$C$2:$C$20002=$G12)*([2]JOE_DATA!$B$2:$B$20002="Client sector group"),0.25,0)))
+
IF(LEN($H12)=0,0.25,SUM(IF(([2]JOE_DATA!$C$2:$C$20002=$H12)*([2]JOE_DATA!$B$2:$B$20002="Client sector group"),0.25,0)))</f>
        <v>1</v>
      </c>
      <c r="FX12" s="3">
        <f t="array" ref="FX12">IF(ISBLANK($I12),0.5,SUM(IF(([2]JOE_DATA!$C$2:$C$20002=$I12)*([2]JOE_DATA!$B$2:$B$20002="Client sub-sector group"),0.5,0)))
+
IF(ISBLANK($J12),0.25,SUM(IF(([2]JOE_DATA!$C$2:$C$20002=$J12)*([2]JOE_DATA!$B$2:$B$20002="Client sub-sector group"),0.25,0)))
+
IF(ISBLANK($K12),0.25,SUM(IF(([2]JOE_DATA!$C$2:$C$20002=$K12)*([2]JOE_DATA!$B$2:$B$20002="Client sub-sector group"),0.25,0)))</f>
        <v>1</v>
      </c>
      <c r="FY12" s="3">
        <f t="array" ref="FY12">IF(LEN($L12)=0,0.4,SUM(IF(([2]JOE_DATA!$C$2:$C$20002=$L12)*([2]JOE_DATA!$B$2:$B$20002="Predominant Country of Client"),0.4,0)))
+
IF(LEN($M12)=0,0.3,SUM(IF(([2]JOE_DATA!$C$2:$C$20002=$M12)*([2]JOE_DATA!$B$2:$B$20002="Predominant Country of Client"),0.3,0)))
+
IF(LEN($N12)=0,0.3,SUM(IF(([2]JOE_DATA!$C$2:$C$20002=$N12)*([2]JOE_DATA!$B$2:$B$20002="Predominant Country of Client"),0.3,0)))</f>
        <v>1</v>
      </c>
      <c r="FZ12" s="3">
        <f t="array" ref="FZ12">IF(LEN($O12)=0,0.4,SUM(IF(([2]JOE_DATA!$C$2:$C$20002=$O12)*([2]JOE_DATA!$B$2:$B$20002="Main practice group"),0.4,0)))
+
IF(LEN($P12)=0,0.3,SUM(IF(([2]JOE_DATA!$C$2:$C$20002=$P12)*([2]JOE_DATA!$B$2:$B$20002="Main practice group"),0.3,0)))
+
IF(LEN($Q12)=0,0.3,SUM(IF(([2]JOE_DATA!$C$2:$C$20002=$Q12)*([2]JOE_DATA!$B$2:$B$20002="Main practice group"),0.3,0)))</f>
        <v>1</v>
      </c>
      <c r="GA12" s="3">
        <f t="shared" si="7"/>
        <v>1</v>
      </c>
      <c r="GB12" s="3">
        <f t="shared" si="8"/>
        <v>1</v>
      </c>
      <c r="GC12" s="3">
        <f t="array" ref="GC12">IF(LEN($U12)=0,0.4,SUM(IF(([2]JOE_DATA!$C$2:$C$20002=$U12)*([2]JOE_DATA!$B$2:$B$20002="Matter sector group"),0.4,0)))
+
IF(LEN($V12)=0,0.3,SUM(IF(([2]JOE_DATA!$C$2:$C$20002=$V12)*([2]JOE_DATA!$B$2:$B$20002="Matter sector group"),0.3,0)))
+
IF(LEN($W12)=0,0.3,SUM(IF(([2]JOE_DATA!$C$2:$C$20002=$W12)*([2]JOE_DATA!$B$2:$B$20002="Matter sector group"),0.3,0)))</f>
        <v>1</v>
      </c>
      <c r="GD12" s="3">
        <f t="array" ref="GD12">IF(LEN($X12)=0,0.4,SUM(IF(([2]JOE_DATA!$C$2:$C$20002=$X12)*([2]JOE_DATA!$B$2:$B$20002="Matter sub-sector group"),0.4,0)))
+
IF(LEN($Y12)=0,0.3,SUM(IF(([2]JOE_DATA!$C$2:$C$20002=$Y12)*([2]JOE_DATA!$B$2:$B$20002="Matter sub-sector group"),0.3,0)))
+
IF(LEN($Z12)=0,0.3,SUM(IF(([2]JOE_DATA!$C$2:$C$20002=$Z12)*([2]JOE_DATA!$B$2:$B$20002="Matter sub-sector group"),0.3,0)))</f>
        <v>0.6</v>
      </c>
      <c r="GE12" s="3">
        <f t="array" ref="GE12">IF(ISBLANK($AD12),1,SUM(IF(([2]JOE_DATA!$C$2:$C$20002=$AD12)*([2]JOE_DATA!$B$2:$B$20002="Matter confidential"),1,0)))</f>
        <v>1</v>
      </c>
      <c r="GF12" s="3">
        <f t="array" ref="GF12">IF(ISBLANK($AE12),1,SUM(IF(([2]JOE_DATA!$C$2:$C$20002=$AE12)*([2]JOE_DATA!$B$2:$B$20002="Matter confidential on completion"),1,0)))</f>
        <v>1</v>
      </c>
      <c r="GG12" s="3">
        <f t="array" ref="GG12">IF(ISBLANK($AG12),1,SUM(IF(([2]JOE_DATA!$C$2:$C$20002=$AG12)*([2]JOE_DATA!$B$2:$B$20002="Applicable law"),1,0)))</f>
        <v>1</v>
      </c>
      <c r="GH12" s="3">
        <f t="array" ref="GH12">IF(ISBLANK($AO12),1,SUM(IF(([2]JOE_DATA!$C$2:$C$20002=$AO12)*([2]JOE_DATA!$B$2:$B$20002="Contentious"),1,0)))</f>
        <v>1</v>
      </c>
      <c r="GI12" s="3">
        <f t="array" ref="GI12">IF(ISBLANK($AP12),1,SUM(IF(([2]JOE_DATA!$C$2:$C$20002=$AP12)*([2]JOE_DATA!$B$2:$B$20002="Dispute resolution"),1,0)))</f>
        <v>1</v>
      </c>
      <c r="GJ12" s="3">
        <f t="array" ref="GJ12">IF(ISBLANK($AQ12),1,SUM(IF(([2]JOE_DATA!$C$2:$C$20002=$AQ12)*([2]JOE_DATA!$B$2:$B$20002="Language of dispute"),1,0)))</f>
        <v>1</v>
      </c>
      <c r="GK12" s="3">
        <f t="array" ref="GK12">IF(LEN($AW12)=0,0.4,SUM(IF(([2]JOE_DATA!$C$2:$C$20002=$AW12)*([2]JOE_DATA!$B$2:$B$20002="Country Of Arbitration"),0.4,0)))
+
IF(LEN($AX12)=0,0.3,SUM(IF(([2]JOE_DATA!$C$2:$C$20002=$AX12)*([2]JOE_DATA!$B$2:$B$20002="Country Of Arbitration"),0.3,0)))
+
IF(LEN($AY12)=0,0.3,SUM(IF(([2]JOE_DATA!$C$2:$C$20002=$AY12)*([2]JOE_DATA!$B$2:$B$20002="Country Of Arbitration"),0.3,0)))</f>
        <v>1</v>
      </c>
      <c r="GL12" s="3">
        <f t="array" ref="GL12">IF(LEN($AT12)=0,0.4,SUM(IF(([2]JOE_DATA!$C$2:$C$20002=$AT12)*([2]JOE_DATA!$B$2:$B$20002="Jurisdiction of dispute"),0.4,0)))
+
IF(LEN($AU12)=0,0.3,SUM(IF(([2]JOE_DATA!$C$2:$C$20002=$AU12)*([2]JOE_DATA!$B$2:$B$20002="Jurisdiction of dispute"),0.3,0)))
+
IF(LEN($AV12)=0,0.3,SUM(IF(([2]JOE_DATA!$C$2:$C$20002=$AV12)*([2]JOE_DATA!$B$2:$B$20002="Jurisdiction of dispute"),0.3,0)))</f>
        <v>1</v>
      </c>
      <c r="GM12" s="3">
        <f t="array" ref="GM12">IF(LEN($AZ12)=0,0.6,SUM(IF(([2]JOE_DATA!$C$2:$C$20002=$AZ12)*([2]JOE_DATA!$B$2:$B$20002="Seat of arbitration"),0.6,0)))
+
IF(LEN($BA12)=0,0.4,SUM(IF(([2]JOE_DATA!$C$2:$C$20002=$BA12)*([2]JOE_DATA!$B$2:$B$20002="Seat of arbitration"),0.4,0)))</f>
        <v>1</v>
      </c>
      <c r="GN12" s="3">
        <f t="array" ref="GN12">IF(ISBLANK($BB12),1,SUM(IF(([2]JOE_DATA!$C$2:$C$20002=$BB12)*([2]JOE_DATA!$B$2:$B$20002="Arbitral rules"),1,0)))</f>
        <v>1</v>
      </c>
      <c r="GO12" s="3">
        <f t="array" ref="GO12">IF(ISBLANK($BC12),1,SUM(IF(([2]JOE_DATA!$C$2:$C$20002=$BC12)*([2]JOE_DATA!$B$2:$B$20002="Investment treaty"),1,0)))</f>
        <v>1</v>
      </c>
      <c r="GP12" s="3">
        <f t="array" ref="GP12">IF(ISBLANK($BD12),1,SUM(IF(([2]JOE_DATA!$C$2:$C$20002=$BD12)*([2]JOE_DATA!$B$2:$B$20002="Investigation type"),1,0)))</f>
        <v>1</v>
      </c>
      <c r="GQ12" s="3">
        <f t="array" ref="GQ12">IF(ISBLANK($BF12),1,SUM(IF(([2]JOE_DATA!$C$2:$C$20002=$BF12)*([2]JOE_DATA!$B$2:$B$20002="Currency of deal"),1,0)))</f>
        <v>1</v>
      </c>
      <c r="GR12" s="3">
        <f t="array" ref="GR12">IF(ISBLANK($BG12),1,SUM(IF(([2]JOE_DATA!$C$2:$C$20002=$BG12)*([2]JOE_DATA!$B$2:$B$20002="Value confidential"),1,0)))</f>
        <v>1</v>
      </c>
      <c r="GS12" s="3">
        <f t="array" ref="GS12">IF(ISBLANK($BH12),1,SUM(IF(([2]JOE_DATA!$C$2:$C$20002=$BH12)*([2]JOE_DATA!$B$2:$B$20002="Value confidential on completion"),1,0)))</f>
        <v>1</v>
      </c>
      <c r="GT12" s="3">
        <f t="array" ref="GT12">IF(LEN($BI12)=0,0.4,SUM(IF(([2]JOE_DATA!$C$2:$C$20002=$BI12)*([2]JOE_DATA!$B$2:$B$20002="Teams"),0.4,0)))
+
IF(LEN($BJ12)=0,0.3,SUM(IF(([2]JOE_DATA!$C$2:$C$20002=$BJ12)*([2]JOE_DATA!$B$2:$B$20002="Teams"),0.3,0)))
+
IF(LEN($BK12)=0,0.3,SUM(IF(([2]JOE_DATA!$C$2:$C$20002=$BK12)*([2]JOE_DATA!$B$2:$B$20002="Teams"),0.3,0)))</f>
        <v>1</v>
      </c>
      <c r="GU12" s="3">
        <f t="array" ref="GU12">IF(LEN($BL12)=0,0.4,SUM(IF(([2]JOE_DATA!$C$2:$C$20002=$BL12)*([2]JOE_DATA!$B$2:$B$20002="Lead Matter Partner"),0.4,0)))
+
IF(LEN($BM12)=0,0.3,SUM(IF(([2]JOE_DATA!$C$2:$C$20002=$BM12)*([2]JOE_DATA!$B$2:$B$20002="Lead Matter Partner"),0.3,0)))
+
IF(LEN($BN12)=0,0.3,SUM(IF(([2]JOE_DATA!$C$2:$C$20002=$BN12)*([2]JOE_DATA!$B$2:$B$20002="Lead Matter Partner"),0.3,0)))</f>
        <v>1</v>
      </c>
      <c r="GV12" s="3">
        <f t="array" ref="GV12">IF(LEN($BP12)=0,0.4,SUM(IF(([2]JOE_DATA!$C$2:$C$20002=$BP12)*([2]JOE_DATA!$B$2:$B$20002="Source of credential"),0.4,0)))
+
IF(LEN($BQ12)=0,0.3,SUM(IF(([2]JOE_DATA!$C$2:$C$20002=$BQ12)*([2]JOE_DATA!$B$2:$B$20002="Source of credential"),0.3,0)))
+
IF(LEN($BR12)=0,0.3,SUM(IF(([2]JOE_DATA!$C$2:$C$20002=$BR12)*([2]JOE_DATA!$B$2:$B$20002="Source of credential"),0.3,0)))</f>
        <v>1</v>
      </c>
      <c r="GW12" s="3">
        <f t="array" ref="GW12">IF(LEN($BX12)=0,0.4,SUM(IF(([2]JOE_DATA!$C$2:$C$20002=$BX12)*([2]JOE_DATA!$B$2:$B$20002="CMS firms involved"),0.4,0)))
+
IF(LEN($BY12)=0,0.6,SUM(IF(([2]JOE_DATA!$C$2:$C$20002=$BY12)*([2]JOE_DATA!$B$2:$B$20002="CMS firms involved"),0.6,0)))</f>
        <v>1</v>
      </c>
      <c r="GX12" s="3">
        <f t="array" ref="GX12">IF(ISBLANK($BZ12),1,SUM(IF(([2]JOE_DATA!$C$2:$C$20002=$BZ12)*([2]JOE_DATA!$B$2:$B$20002="Lead CMS firm"),1,0)))</f>
        <v>1</v>
      </c>
      <c r="GY12" s="3">
        <f t="array" ref="GY12">IF(LEN($CA12)=0,0.4,SUM(IF(([2]JOE_DATA!$C$2:$C$20002=$CA12)*([2]JOE_DATA!$B$2:$B$20002="Countries of other CMS firms"),0.4,0)))
+
IF(LEN($CB12)=0,0.3,SUM(IF(([2]JOE_DATA!$C$2:$C$20002=$CB12)*([2]JOE_DATA!$B$2:$B$20002="Countries of other CMS firms"),0.3,0)))
+
IF(LEN($CC12)=0,0.3,SUM(IF(([2]JOE_DATA!$C$2:$C$20002=$CC12)*([2]JOE_DATA!$B$2:$B$20002="Countries of other CMS firms"),0.3,0)))</f>
        <v>1</v>
      </c>
      <c r="GZ12" s="3">
        <f t="array" ref="GZ12">IF(ISBLANK($CD12),1,SUM(IF(([2]JOE_DATA!$C$2:$C$20002=$CD12)*([2]JOE_DATA!$B$2:$B$20002="Credential status"),1,0)))</f>
        <v>1</v>
      </c>
      <c r="HA12" s="3">
        <f t="array" ref="HA12">IF(ISBLANK($CE12),1,SUM(IF(([2]JOE_DATA!$C$2:$C$20002=$CE12)*([2]JOE_DATA!$B$2:$B$20002="Credential version"),1,0)))</f>
        <v>1</v>
      </c>
      <c r="HB12" s="3">
        <f t="array" ref="HB12">IF(ISBLANK($CG12),1,SUM(IF(([2]JOE_DATA!$C$2:$C$20002=$CG12)*([2]JOE_DATA!$B$2:$B$20002="Credential type "),1,0)))</f>
        <v>1</v>
      </c>
      <c r="HC12" s="3">
        <f t="array" ref="HC12">IF(ISBLANK($CH12),1,SUM(IF(([2]JOE_DATA!$C$2:$C$20002=$CH12)*([2]JOE_DATA!$B$2:$B$20002="Other uses"),1,0)))</f>
        <v>1</v>
      </c>
      <c r="HD12" s="3">
        <f t="array" ref="HD12">IF(ISBLANK($CK12),1,SUM(IF(([2]JOE_DATA!$C$2:$C$20002=$CK12)*([2]JOE_DATA!$B$2:$B$20002="Priority"),1,0)))</f>
        <v>1</v>
      </c>
      <c r="HE12" s="3">
        <f t="array" ref="HE12">IF(LEN($CM12)=0,0.4,SUM(IF(([2]JOE_DATA!$C$2:$C$20002=$CM12)*([2]JOE_DATA!$B$2:$B$20002="Know how"),0.4,0)))
+
IF(LEN($CN12)=0,0.3,SUM(IF(([2]JOE_DATA!$C$2:$C$20002=$CN12)*([2]JOE_DATA!$B$2:$B$20002="Know how"),0.3,0)))
+
IF(LEN($CO12)=0,0.3,SUM(IF(([2]JOE_DATA!$C$2:$C$20002=$CO12)*([2]JOE_DATA!$B$2:$B$20002="Know how"),0.3,0)))</f>
        <v>1</v>
      </c>
      <c r="HF12" s="3">
        <f t="array" ref="HF12">IF(LEN($CS12)=0,0.4,SUM(IF(([2]JOE_DATA!$C$2:$C$20002=$CS12)*([2]JOE_DATA!$B$2:$B$20002="Work type")*([2]JOE_DATA!$A$2:$A$20002="BAIF"),0.4,0)))
+
IF(LEN($CT12)=0,0.3,SUM(IF(([2]JOE_DATA!$C$2:$C$20002=$CT12)*([2]JOE_DATA!$B$2:$B$20002="Work type")*([2]JOE_DATA!$A$2:$A$20002="BAIF"),0.3,0)))
+
IF(LEN($CU12)=0,0.3,SUM(IF(([2]JOE_DATA!$C$2:$C$20002=$CU12)*([2]JOE_DATA!$B$2:$B$20002="Work type")*([2]JOE_DATA!$A$2:$A$20002="BAIF"),0.3,0)))</f>
        <v>1</v>
      </c>
      <c r="HG12" s="3">
        <f t="array" ref="HG12">IF(LEN($CQ12)=0,1,SUM(IF(([2]JOE_DATA!$C$2:$C$20002=$CQ12)*([2]JOE_DATA!$B$2:$B$20002="Client type")*([2]JOE_DATA!$A$2:$A$20002="BAIF"),1,0)))</f>
        <v>1</v>
      </c>
      <c r="HH12" s="3">
        <f t="array" ref="HH12">IF(LEN($CW12)=0,0.4,SUM(IF(([2]JOE_DATA!$C$2:$C$20002=$CW12)*([2]JOE_DATA!$B$2:$B$20002="Work type")*([2]JOE_DATA!$A$2:$A$20002="CRD"),0.4,0)))
+
IF(LEN($CX12)=0,0.3,SUM(IF(([2]JOE_DATA!$C$2:$C$20002=$CX12)*([2]JOE_DATA!$B$2:$B$20002="Work type")*([2]JOE_DATA!$A$2:$A$20002="CRD"),0.3,0)))
+
IF(LEN($CY12)=0,0.3,SUM(IF(([2]JOE_DATA!$C$2:$C$20002=$CY12)*([2]JOE_DATA!$B$2:$B$20002="Work type")*([2]JOE_DATA!$A$2:$A$20002="CRD"),0.3,0)))</f>
        <v>1</v>
      </c>
      <c r="HI12" s="3">
        <f t="array" ref="HI12">IF(LEN($CZ12)=0,0.4,SUM(IF(([2]JOE_DATA!$C$2:$C$20002=$CZ12)*([2]JOE_DATA!$B$2:$B$20002="Sub-work type")*([2]JOE_DATA!$A$2:$A$20002="CRD"),0.4,0)))
+
IF(LEN($DA12)=0,0.3,SUM(IF(([2]JOE_DATA!$C$2:$C$20002=$DA12)*([2]JOE_DATA!$B$2:$B$20002="Sub-work type")*([2]JOE_DATA!$A$2:$A$20002="CRD"),0.3,0)))
+
IF(LEN($DB12)=0,0.3,SUM(IF(([2]JOE_DATA!$C$2:$C$20002=$DB12)*([2]JOE_DATA!$B$2:$B$20002="Sub-work type")*([2]JOE_DATA!$A$2:$A$20002="CRD"),0.3,0)))</f>
        <v>1</v>
      </c>
      <c r="HJ12" s="3">
        <f t="array" ref="HJ12">IF(LEN($CV12)=0,1,SUM(IF(([2]JOE_DATA!$C$2:$C$20002=$CV12)*([2]JOE_DATA!$B$2:$B$20002="Client type")*([2]JOE_DATA!$A$2:$A$20002="CRD"),1,0)))</f>
        <v>1</v>
      </c>
      <c r="HK12" s="3">
        <f t="array" ref="HK12">IF(LEN($DC12)=0,0.4,SUM(IF(([2]JOE_DATA!$C$2:$C$20002=$DC12)*([2]JOE_DATA!$B$2:$B$20002="Work type")*([2]JOE_DATA!$A$2:$A$20002="Corporate"),0.4,0)))
+
IF(LEN($DD12)=0,0.3,SUM(IF(([2]JOE_DATA!$C$2:$C$20002=$DD12)*([2]JOE_DATA!$B$2:$B$20002="Work type")*([2]JOE_DATA!$A$2:$A$20002="Corporate"),0.3,0)))
+
IF(LEN($DE12)=0,0.3,SUM(IF(([2]JOE_DATA!$C$2:$C$20002=$DE12)*([2]JOE_DATA!$B$2:$B$20002="Work type")*([2]JOE_DATA!$A$2:$A$20002="Corporate"),0.3,0)))</f>
        <v>1</v>
      </c>
      <c r="HL12" s="3">
        <f t="array" ref="HL12">IF(LEN($DF12)=0,0.4,SUM(IF(([2]JOE_DATA!$C$2:$C$20002=$DF12)*([2]JOE_DATA!$B$2:$B$20002="Sub-work type")*([2]JOE_DATA!$A$2:$A$20002="Corporate"),0.4,0)))
+
IF(LEN($DG12)=0,0.3,SUM(IF(([2]JOE_DATA!$C$2:$C$20002=$DG12)*([2]JOE_DATA!$B$2:$B$20002="Sub-work type")*([2]JOE_DATA!$A$2:$A$20002="Corporate"),0.3,0)))
+
IF(LEN($DH12)=0,0.3,SUM(IF(([2]JOE_DATA!$C$2:$C$20002=$DH12)*([2]JOE_DATA!$B$2:$B$20002="Sub-work type")*([2]JOE_DATA!$A$2:$A$20002="Corporate"),0.3,0)))</f>
        <v>1</v>
      </c>
      <c r="HM12" s="3">
        <f t="array" ref="HM12">IF(LEN($DI12)=0,0.4,SUM(IF(([2]JOE_DATA!$C$2:$C$20002=$DI12)*([2]JOE_DATA!$B$2:$B$20002="Acting for")*([2]JOE_DATA!$A$2:$A$20002="Corporate"),0.4,0)))
+
IF(LEN($DJ12)=0,0.3,SUM(IF(([2]JOE_DATA!$C$2:$C$20002=$DJ12)*([2]JOE_DATA!$B$2:$B$20002="Acting for")*([2]JOE_DATA!$A$2:$A$20002="Corporate"),0.3,0)))
+
IF(LEN($DK12)=0,0.3,SUM(IF(([2]JOE_DATA!$C$2:$C$20002=$DK12)*([2]JOE_DATA!$B$2:$B$20002="Acting for")*([2]JOE_DATA!$A$2:$A$20002="Corporate"),0.3,0)))</f>
        <v>1</v>
      </c>
      <c r="HN12" s="3">
        <f t="array" ref="HN12">IF(LEN($DM12)=0,0.4,SUM(IF(([2]JOE_DATA!$C$2:$C$20002=$DM12)*([2]JOE_DATA!$B$2:$B$20002="Country of buyer")*([2]JOE_DATA!$A$2:$A$20002="Corporate"),0.4,0)))
+
IF(LEN($DN12)=0,0.3,SUM(IF(([2]JOE_DATA!$C$2:$C$20002=$DN12)*([2]JOE_DATA!$B$2:$B$20002="Country of buyer")*([2]JOE_DATA!$A$2:$A$20002="Corporate"),0.3,0)))
+
IF(LEN($DL12)=0,0.3,SUM(IF(([2]JOE_DATA!$C$2:$C$20002=$DL12)*([2]JOE_DATA!$B$2:$B$20002="Country of buyer")*([2]JOE_DATA!$A$2:$A$20002="Corporate"),0.3,0)))</f>
        <v>1</v>
      </c>
      <c r="HO12" s="3">
        <f t="array" ref="HO12">IF(LEN($DO12)=0,0.4,SUM(IF(([2]JOE_DATA!$C$2:$C$20002=$DO12)*([2]JOE_DATA!$B$2:$B$20002="Country of seller")*([2]JOE_DATA!$A$2:$A$20002="Corporate"),0.4,0)))
+
IF(LEN($DP12)=0,0.3,SUM(IF(([2]JOE_DATA!$C$2:$C$20002=$DP12)*([2]JOE_DATA!$B$2:$B$20002="Country of seller")*([2]JOE_DATA!$A$2:$A$20002="Corporate"),0.3,0)))
+
IF(LEN($DQ12)=0,0.3,SUM(IF(([2]JOE_DATA!$C$2:$C$20002=$DQ12)*([2]JOE_DATA!$B$2:$B$20002="Country of seller")*([2]JOE_DATA!$A$2:$A$20002="Corporate"),0.3,0)))</f>
        <v>1</v>
      </c>
      <c r="HP12" s="3">
        <f t="array" ref="HP12">IF(LEN($DR12)=0,0.4,SUM(IF(([2]JOE_DATA!$C$2:$C$20002=$DR12)*([2]JOE_DATA!$B$2:$B$20002="Country of target")*([2]JOE_DATA!$A$2:$A$20002="Corporate"),0.4,0)))
+
IF(LEN($DS12)=0,0.3,SUM(IF(([2]JOE_DATA!$C$2:$C$20002=$DS12)*([2]JOE_DATA!$B$2:$B$20002="Country of target")*([2]JOE_DATA!$A$2:$A$20002="Corporate"),0.3,0)))
+
IF(LEN($DT12)=0,0.3,SUM(IF(([2]JOE_DATA!$C$2:$C$20002=$DT12)*([2]JOE_DATA!$B$2:$B$20002="Country of target")*([2]JOE_DATA!$A$2:$A$20002="Corporate"),0.3,0)))</f>
        <v>1</v>
      </c>
      <c r="HQ12" s="3">
        <f t="array" ref="HQ12">IF(LEN($DU12)=0,1,SUM(IF(([2]JOE_DATA!$C$2:$C$20002=$DU12)*([2]JOE_DATA!$B$2:$B$20002="Value over US $5m")*([2]JOE_DATA!$A$2:$A$20002="Corporate"),1,0)))</f>
        <v>1</v>
      </c>
      <c r="HR12" s="3">
        <f t="array" ref="HR12">IF(LEN($DV12)=0,1,SUM(IF(([2]JOE_DATA!$C$2:$C$20002=$DV12)*([2]JOE_DATA!$B$2:$B$20002="Value over £500,000")*([2]JOE_DATA!$A$2:$A$20002="Corporate"),1,0)))</f>
        <v>1</v>
      </c>
      <c r="HS12" s="3">
        <f t="array" ref="HS12">IF(LEN($DW12)=0,1,SUM(IF(([2]JOE_DATA!$C$2:$C$20002=$DW12)*([2]JOE_DATA!$B$2:$B$20002="Value over Euro 5m")*([2]JOE_DATA!$A$2:$A$20002="Corporate"),1,0)))</f>
        <v>1</v>
      </c>
      <c r="HT12" s="3">
        <f t="array" ref="HT12">IF(LEN($DX12)=0,1,SUM(IF(([2]JOE_DATA!$C$2:$C$20002=$DX12)*([2]JOE_DATA!$B$2:$B$20002="Value range in euros")*([2]JOE_DATA!$A$2:$A$20002="Corporate"),1,0)))</f>
        <v>1</v>
      </c>
      <c r="HU12" s="3">
        <f t="array" ref="HU12">IF(LEN($DY12)=0,1,SUM(IF(([2]JOE_DATA!$C$2:$C$20002=$DY12)*([2]JOE_DATA!$B$2:$B$20002="Is the deal relevant for M&amp;A study")*([2]JOE_DATA!$A$2:$A$20002="Corporate"),1,0)))</f>
        <v>1</v>
      </c>
      <c r="HV12" s="3">
        <f t="array" ref="HV12">IF(LEN($DZ12)=0,1,SUM(IF(([2]JOE_DATA!$C$2:$C$20002=$DZ12)*([2]JOE_DATA!$B$2:$B$20002="Does the deal involve PE clients")*([2]JOE_DATA!$A$2:$A$20002="Corporate"),1,0)))</f>
        <v>1</v>
      </c>
      <c r="HW12" s="3">
        <f t="array" ref="HW12">IF(LEN($EA12)=0,1,SUM(IF(([2]JOE_DATA!$C$2:$C$20002=$EA12)*([2]JOE_DATA!$B$2:$B$20002="Quarter deal announced/signed")*([2]JOE_DATA!$A$2:$A$20002="Corporate"),1,0)))</f>
        <v>1</v>
      </c>
      <c r="HX12" s="3">
        <f t="array" ref="HX12">IF(LEN($EB12)=0,1,SUM(IF(([2]JOE_DATA!$C$2:$C$20002=$EB12)*([2]JOE_DATA!$B$2:$B$20002="Quarter deal completed")*([2]JOE_DATA!$A$2:$A$20002="Corporate"),1,0)))</f>
        <v>1</v>
      </c>
      <c r="HY12" s="3">
        <f t="array" ref="HY12">IF(LEN($EC12)=0,1,SUM(IF(([2]JOE_DATA!$C$2:$C$20002=$EC12)*([2]JOE_DATA!$B$2:$B$20002="Year deal announced/signed")*([2]JOE_DATA!$A$2:$A$20002="Corporate"),1,0)))</f>
        <v>1</v>
      </c>
      <c r="HZ12" s="3">
        <f t="array" ref="HZ12">IF(LEN($ED12)=0,1,SUM(IF(([2]JOE_DATA!$C$2:$C$20002=$ED12)*([2]JOE_DATA!$B$2:$B$20002="Year deal completed")*([2]JOE_DATA!$A$2:$A$20002="Corporate"),1,0)))</f>
        <v>1</v>
      </c>
      <c r="IA12" s="3">
        <v>1</v>
      </c>
      <c r="IB12" s="3">
        <f t="array" ref="IB12">IF(LEN($EF12)=0,1,SUM(IF(([2]JOE_DATA!$C$2:$C$20002=$EF12)*([2]JOE_DATA!$B$2:$B$20002="Work type")*([2]JOE_DATA!$A$2:$A$20002="Corporate Tax"),1,0)))</f>
        <v>1</v>
      </c>
      <c r="IC12" s="3">
        <f t="array" ref="IC12">IF(LEN($EG12)=0,0.4,SUM(IF(([2]JOE_DATA!$C$2:$C$20002=$EG12)*([2]JOE_DATA!$B$2:$B$20002="Work type")*([2]JOE_DATA!$A$2:$A$20002="EPC Construction"),0.4,0)))
+
IF(LEN($EH12)=0,0.3,SUM(IF(([2]JOE_DATA!$C$2:$C$20002=$EH12)*([2]JOE_DATA!$B$2:$B$20002="Work type")*([2]JOE_DATA!$A$2:$A$20002="EPC Construction"),0.3,0)))
+
IF(LEN($EI12)=0,0.3,SUM(IF(([2]JOE_DATA!$C$2:$C$20002=$EI12)*([2]JOE_DATA!$B$2:$B$20002="Work type")*([2]JOE_DATA!$A$2:$A$20002="EPC Construction"),0.3,0)))</f>
        <v>1</v>
      </c>
      <c r="ID12" s="3">
        <f t="array" ref="ID12">IF(LEN($EJ12)=0,0.4,SUM(IF(([2]JOE_DATA!$C$2:$C$20002=$EJ12)*([2]JOE_DATA!$B$2:$B$20002="Contract type")*([2]JOE_DATA!$A$2:$A$20002="EPC Construction"),0.4,0)))
+
IF(LEN($EK12)=0,0.3,SUM(IF(([2]JOE_DATA!$C$2:$C$20002=$EK12)*([2]JOE_DATA!$B$2:$B$20002="Contract type")*([2]JOE_DATA!$A$2:$A$20002="EPC Construction"),0.3,0)))
+
IF(LEN($EL12)=0,0.3,SUM(IF(([2]JOE_DATA!$C$2:$C$20002=$EL12)*([2]JOE_DATA!$B$2:$B$20002="Contract type")*([2]JOE_DATA!$A$2:$A$20002="EPC Construction"),0.3,0)))</f>
        <v>1</v>
      </c>
      <c r="IE12" s="3">
        <f t="array" ref="IE12">IF(LEN($EP12)=0,1,SUM(IF(([2]JOE_DATA!$C$2:$C$20002=$EP12)*([2]JOE_DATA!$B$2:$B$20002="Client type")*([2]JOE_DATA!$A$2:$A$20002="EPC Construction"),1,0)))</f>
        <v>1</v>
      </c>
      <c r="IF12" s="3">
        <f t="array" ref="IF12">IF(LEN($EN12)=0,1,SUM(IF(([2]JOE_DATA!$C$2:$C$20002=$EN12)*([2]JOE_DATA!$B$2:$B$20002="Subject matter")*([2]JOE_DATA!$A$2:$A$20002="EPC Construction"),1,0)))</f>
        <v>1</v>
      </c>
      <c r="IG12" s="3">
        <f t="array" ref="IG12">IF(LEN($ER12)=0,1,SUM(IF(([2]JOE_DATA!$C$2:$C$20002=$ER12)*([2]JOE_DATA!$B$2:$B$20002="Client scope")*([2]JOE_DATA!$A$2:$A$20002="EPC Construction"),1,0)))</f>
        <v>1</v>
      </c>
      <c r="IH12" s="3">
        <f t="array" ref="IH12">IF(LEN($ES12)=0,0.4,SUM(IF(([2]JOE_DATA!$C$2:$C$20002=$ES12)*([2]JOE_DATA!$B$2:$B$20002="Work type")*([2]JOE_DATA!$A$2:$A$20002="EPC Energy"),0.4,0)))
+
IF(LEN($ET12)=0,0.3,SUM(IF(([2]JOE_DATA!$C$2:$C$20002=$ET12)*([2]JOE_DATA!$B$2:$B$20002="Work type")*([2]JOE_DATA!$A$2:$A$20002="EPC Energy"),0.3,0)))
+
IF(LEN($EU12)=0,0.3,SUM(IF(([2]JOE_DATA!$C$2:$C$20002=$EU12)*([2]JOE_DATA!$B$2:$B$20002="Work type")*([2]JOE_DATA!$A$2:$A$20002="EPC Energy"),0.3,0)))</f>
        <v>1</v>
      </c>
      <c r="II12" s="3">
        <f t="array" ref="II12">IF(LEN($EV12)=0,1,SUM(IF(([2]JOE_DATA!$C$2:$C$20002=$EV12)*([2]JOE_DATA!$B$2:$B$20002="Work type")*([2]JOE_DATA!$A$2:$A$20002="EPC Energy"),1,0)))</f>
        <v>1</v>
      </c>
      <c r="IJ12" s="3">
        <f t="array" ref="IJ12">IF(LEN($EW12)=0,1,SUM(IF(([2]JOE_DATA!$C$2:$C$20002=$EW12)*([2]JOE_DATA!$B$2:$B$20002="Client type")*([2]JOE_DATA!$A$2:$A$20002="EPC Projects"),1,0)))</f>
        <v>1</v>
      </c>
      <c r="IK12" s="3">
        <f t="array" ref="IK12">IF(LEN($FE12)=0,0.4,SUM(IF(([2]JOE_DATA!$C$2:$C$20002=$FE12)*([2]JOE_DATA!$B$2:$B$20002="Client type")*([2]JOE_DATA!$A$2:$A$20002="Real Estate"),0.4,0)))
+
IF(LEN($FF12)=0,0.3,SUM(IF(([2]JOE_DATA!$C$2:$C$20002=$FF12)*([2]JOE_DATA!$B$2:$B$20002="Client type")*([2]JOE_DATA!$A$2:$A$20002="Real Estate"),0.3,0)))
+
IF(LEN($FG12)=0,0.3,SUM(IF(([2]JOE_DATA!$C$2:$C$20002=$FG12)*([2]JOE_DATA!$B$2:$B$20002="Client type")*([2]JOE_DATA!$A$2:$A$20002="Real Estate"),0.3,0)))</f>
        <v>1</v>
      </c>
      <c r="IL12" s="3">
        <f t="array" ref="IL12">IF(LEN($FH12)=0,0.4,SUM(IF(([2]JOE_DATA!$C$2:$C$20002=$FH12)*([2]JOE_DATA!$B$2:$B$20002="Work type")*([2]JOE_DATA!$A$2:$A$20002="Real Estate"),0.4,0)))
+
IF(LEN($FI12)=0,0.3,SUM(IF(([2]JOE_DATA!$C$2:$C$20002=$FI12)*([2]JOE_DATA!$B$2:$B$20002="Work type")*([2]JOE_DATA!$A$2:$A$20002="Real Estate"),0.3,0)))
+
IF(LEN($FJ12)=0,0.3,SUM(IF(([2]JOE_DATA!$C$2:$C$20002=$FJ12)*([2]JOE_DATA!$B$2:$B$20002="Work type")*([2]JOE_DATA!$A$2:$A$20002="Real Estate"),0.3,0)))</f>
        <v>1</v>
      </c>
      <c r="IM12" s="3">
        <f t="array" ref="IM12">IF(LEN($EX12)=0,0.4,SUM(IF(([2]JOE_DATA!$C$2:$C$20002=$EX12)*([2]JOE_DATA!$B$2:$B$20002="Work type")*([2]JOE_DATA!$A$2:$A$20002="Human Capital"),0.4,0)))
+
IF(LEN($EY12)=0,0.3,SUM(IF(([2]JOE_DATA!$C$2:$C$20002=$EY12)*([2]JOE_DATA!$B$2:$B$20002="Work type")*([2]JOE_DATA!$A$2:$A$20002="Human Capital"),0.3,0)))
+
IF(LEN($EZ12)=0,0.3,SUM(IF(([2]JOE_DATA!$C$2:$C$20002=$EZ12)*([2]JOE_DATA!$B$2:$B$20002="Work type")*([2]JOE_DATA!$A$2:$A$20002="Human Capital"),0.3,0)))</f>
        <v>1</v>
      </c>
      <c r="IN12" s="3">
        <f t="array" ref="IN12">IF(LEN($FA12)=0,0.4,SUM(IF(([2]JOE_DATA!$C$2:$C$20002=$FA12)*([2]JOE_DATA!$B$2:$B$20002="Sub-work types")*([2]JOE_DATA!$A$2:$A$20002="Human Capital"),0.4,0)))
+
IF(LEN($FB12)=0,0.3,SUM(IF(([2]JOE_DATA!$C$2:$C$20002=$FB12)*([2]JOE_DATA!$B$2:$B$20002="Sub-work types")*([2]JOE_DATA!$A$2:$A$20002="Human Capital"),0.3,0)))
+
IF(LEN($FC12)=0,0.3,SUM(IF(([2]JOE_DATA!$C$2:$C$20002=$FC12)*([2]JOE_DATA!$B$2:$B$20002="Sub-work types")*([2]JOE_DATA!$A$2:$A$20002="Human Capital"),0.3,0)))</f>
        <v>1</v>
      </c>
      <c r="IO12" s="15">
        <f t="array" ref="IO12">IF(LEN($FD12)=0,1,SUM(IF(([2]JOE_DATA!$C$2:$C$20002=$FD12)*([2]JOE_DATA!$B$2:$B$20002="Pension scheme")*([2]JOE_DATA!$A$2:$A$20002="Human Capital"),1,0)))</f>
        <v>1</v>
      </c>
      <c r="IP12" s="3">
        <f t="array" ref="IP12">IF(LEN($BT12)=0,0.4,SUM(IF(([2]JOE_DATA!$C$2:$C$20002=$BT12)*([2]JOE_DATA!$B$2:$B$20002="Other Matter Executive"),0.4,0)))
+
IF(LEN($BU12)=0,0.3,SUM(IF(([2]JOE_DATA!$C$2:$C$20002=$BU12)*([2]JOE_DATA!$B$2:$B$20002="Other Matter Executive"),0.3,0)))
+
IF(LEN($BV12)=0,0.3,SUM(IF(([2]JOE_DATA!$C$2:$C$20002=$BV12)*([2]JOE_DATA!$B$2:$B$20002="Other Matter Executive"),0.3,0)))</f>
        <v>1</v>
      </c>
    </row>
    <row r="13" spans="1:255" ht="25.5">
      <c r="A13" s="34" t="s">
        <v>246</v>
      </c>
      <c r="B13" s="35" t="s">
        <v>284</v>
      </c>
      <c r="C13" s="34" t="s">
        <v>285</v>
      </c>
      <c r="D13" s="34"/>
      <c r="E13" s="34" t="s">
        <v>285</v>
      </c>
      <c r="F13" s="36" t="s">
        <v>130</v>
      </c>
      <c r="G13" s="3"/>
      <c r="H13" s="3"/>
      <c r="I13" s="34" t="s">
        <v>286</v>
      </c>
      <c r="J13" s="3"/>
      <c r="K13" s="3"/>
      <c r="L13" s="34"/>
      <c r="M13" s="3"/>
      <c r="N13" s="3"/>
      <c r="O13" s="36" t="s">
        <v>99</v>
      </c>
      <c r="P13" s="34"/>
      <c r="Q13" s="34"/>
      <c r="R13" s="3"/>
      <c r="S13" s="37"/>
      <c r="T13" s="37">
        <v>40543</v>
      </c>
      <c r="U13" s="34" t="s">
        <v>130</v>
      </c>
      <c r="V13" s="3"/>
      <c r="W13" s="3"/>
      <c r="X13" s="34" t="s">
        <v>287</v>
      </c>
      <c r="Y13" s="38"/>
      <c r="Z13" s="3"/>
      <c r="AA13" s="34" t="s">
        <v>288</v>
      </c>
      <c r="AB13" s="34"/>
      <c r="AC13" s="3"/>
      <c r="AD13" s="34"/>
      <c r="AE13" s="3"/>
      <c r="AF13" s="3"/>
      <c r="AG13" s="39"/>
      <c r="AH13" s="3"/>
      <c r="AI13" s="34"/>
      <c r="AJ13" s="3"/>
      <c r="AK13" s="3"/>
      <c r="AL13" s="34" t="s">
        <v>254</v>
      </c>
      <c r="AM13" s="3"/>
      <c r="AN13" s="3"/>
      <c r="AO13" s="34" t="s">
        <v>133</v>
      </c>
      <c r="AP13" s="3" t="s">
        <v>267</v>
      </c>
      <c r="AQ13" s="3"/>
      <c r="AR13" s="3"/>
      <c r="AS13" s="3"/>
      <c r="AT13" s="3"/>
      <c r="AU13" s="3"/>
      <c r="AV13" s="3"/>
      <c r="AW13" s="3"/>
      <c r="AX13" s="3"/>
      <c r="AY13" s="3"/>
      <c r="AZ13" s="3"/>
      <c r="BA13" s="3"/>
      <c r="BB13" s="3"/>
      <c r="BC13" s="3"/>
      <c r="BD13" s="3"/>
      <c r="BE13" s="40"/>
      <c r="BF13" s="34"/>
      <c r="BG13" s="34"/>
      <c r="BH13" s="3"/>
      <c r="BI13" s="41" t="s">
        <v>255</v>
      </c>
      <c r="BJ13" s="34"/>
      <c r="BK13" s="3"/>
      <c r="BL13" s="42" t="s">
        <v>256</v>
      </c>
      <c r="BM13" s="42"/>
      <c r="BN13" s="34"/>
      <c r="BO13" s="3"/>
      <c r="BP13" s="3"/>
      <c r="BQ13" s="3"/>
      <c r="BR13" s="3"/>
      <c r="BS13" s="3"/>
      <c r="BT13" s="34"/>
      <c r="BU13" s="34"/>
      <c r="BV13" s="34"/>
      <c r="BW13" s="3"/>
      <c r="BX13" s="3"/>
      <c r="BY13" s="3"/>
      <c r="BZ13" s="3"/>
      <c r="CA13" s="3"/>
      <c r="CB13" s="3"/>
      <c r="CC13" s="3"/>
      <c r="CD13" s="36"/>
      <c r="CE13" s="34"/>
      <c r="CF13" s="3"/>
      <c r="CG13" s="36"/>
      <c r="CH13" s="34"/>
      <c r="CI13" s="3"/>
      <c r="CJ13" s="3"/>
      <c r="CK13" s="36"/>
      <c r="CL13" s="3"/>
      <c r="CM13" s="3"/>
      <c r="CN13" s="3"/>
      <c r="CO13" s="3"/>
      <c r="CP13" s="3"/>
      <c r="CQ13" s="34"/>
      <c r="CR13" s="34"/>
      <c r="CS13" s="34"/>
      <c r="CT13" s="34"/>
      <c r="CU13" s="34"/>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6"/>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c r="FI13" s="34"/>
      <c r="FJ13" s="3"/>
      <c r="FK13" s="3"/>
      <c r="FL13" s="3"/>
      <c r="FM13" s="3"/>
      <c r="FO13" s="3"/>
      <c r="FP13" s="3"/>
      <c r="FQ13" s="3" t="str">
        <f t="array" ref="FQ13">IF(SUM($FU13:$IP13)=74,"PASS","FAIL")</f>
        <v>FAIL</v>
      </c>
      <c r="FR13" s="3">
        <f t="shared" si="5"/>
        <v>1</v>
      </c>
      <c r="FS13" s="3">
        <f t="shared" si="6"/>
        <v>1</v>
      </c>
      <c r="FT13" s="3"/>
      <c r="FU13" s="3">
        <f t="array" ref="FU13">SUM(IF(([2]JOE_DATA!$C$2:$C$20002=$C13)*([2]JOE_DATA!$B$2:$B$20002="Client Name Confidential"),1,0))</f>
        <v>1</v>
      </c>
      <c r="FV13" s="3">
        <f t="array" ref="FV13">IF(ISBLANK($E13),1,SUM(IF(([2]JOE_DATA!$C$2:$C$20002=$E13)*([2]JOE_DATA!$B$2:$B$20002="Client name confidential on completion"),1,0)))</f>
        <v>1</v>
      </c>
      <c r="FW13" s="3">
        <f t="array" ref="FW13">IF(LEN($F13)=0,0.5,SUM(IF(([2]JOE_DATA!$C$2:$C$20002=$F13)*([2]JOE_DATA!$B$2:$B$20002="Client sector group"),0.5,0)))
+
IF(LEN($G13)=0,0.25,SUM(IF(([2]JOE_DATA!$C$2:$C$20002=$G13)*([2]JOE_DATA!$B$2:$B$20002="Client sector group"),0.25,0)))
+
IF(LEN($H13)=0,0.25,SUM(IF(([2]JOE_DATA!$C$2:$C$20002=$H13)*([2]JOE_DATA!$B$2:$B$20002="Client sector group"),0.25,0)))</f>
        <v>1</v>
      </c>
      <c r="FX13" s="3">
        <f t="array" ref="FX13">IF(ISBLANK($I13),0.5,SUM(IF(([2]JOE_DATA!$C$2:$C$20002=$I13)*([2]JOE_DATA!$B$2:$B$20002="Client sub-sector group"),0.5,0)))
+
IF(ISBLANK($J13),0.25,SUM(IF(([2]JOE_DATA!$C$2:$C$20002=$J13)*([2]JOE_DATA!$B$2:$B$20002="Client sub-sector group"),0.25,0)))
+
IF(ISBLANK($K13),0.25,SUM(IF(([2]JOE_DATA!$C$2:$C$20002=$K13)*([2]JOE_DATA!$B$2:$B$20002="Client sub-sector group"),0.25,0)))</f>
        <v>1</v>
      </c>
      <c r="FY13" s="3">
        <f t="array" ref="FY13">IF(LEN($L13)=0,0.4,SUM(IF(([2]JOE_DATA!$C$2:$C$20002=$L13)*([2]JOE_DATA!$B$2:$B$20002="Predominant Country of Client"),0.4,0)))
+
IF(LEN($M13)=0,0.3,SUM(IF(([2]JOE_DATA!$C$2:$C$20002=$M13)*([2]JOE_DATA!$B$2:$B$20002="Predominant Country of Client"),0.3,0)))
+
IF(LEN($N13)=0,0.3,SUM(IF(([2]JOE_DATA!$C$2:$C$20002=$N13)*([2]JOE_DATA!$B$2:$B$20002="Predominant Country of Client"),0.3,0)))</f>
        <v>1</v>
      </c>
      <c r="FZ13" s="3">
        <f t="array" ref="FZ13">IF(LEN($O13)=0,0.4,SUM(IF(([2]JOE_DATA!$C$2:$C$20002=$O13)*([2]JOE_DATA!$B$2:$B$20002="Main practice group"),0.4,0)))
+
IF(LEN($P13)=0,0.3,SUM(IF(([2]JOE_DATA!$C$2:$C$20002=$P13)*([2]JOE_DATA!$B$2:$B$20002="Main practice group"),0.3,0)))
+
IF(LEN($Q13)=0,0.3,SUM(IF(([2]JOE_DATA!$C$2:$C$20002=$Q13)*([2]JOE_DATA!$B$2:$B$20002="Main practice group"),0.3,0)))</f>
        <v>1</v>
      </c>
      <c r="GA13" s="3">
        <f t="shared" si="7"/>
        <v>1</v>
      </c>
      <c r="GB13" s="3">
        <f t="shared" si="8"/>
        <v>1</v>
      </c>
      <c r="GC13" s="3">
        <f t="array" ref="GC13">IF(LEN($U13)=0,0.4,SUM(IF(([2]JOE_DATA!$C$2:$C$20002=$U13)*([2]JOE_DATA!$B$2:$B$20002="Matter sector group"),0.4,0)))
+
IF(LEN($V13)=0,0.3,SUM(IF(([2]JOE_DATA!$C$2:$C$20002=$V13)*([2]JOE_DATA!$B$2:$B$20002="Matter sector group"),0.3,0)))
+
IF(LEN($W13)=0,0.3,SUM(IF(([2]JOE_DATA!$C$2:$C$20002=$W13)*([2]JOE_DATA!$B$2:$B$20002="Matter sector group"),0.3,0)))</f>
        <v>1</v>
      </c>
      <c r="GD13" s="3">
        <f t="array" ref="GD13">IF(LEN($X13)=0,0.4,SUM(IF(([2]JOE_DATA!$C$2:$C$20002=$X13)*([2]JOE_DATA!$B$2:$B$20002="Matter sub-sector group"),0.4,0)))
+
IF(LEN($Y13)=0,0.3,SUM(IF(([2]JOE_DATA!$C$2:$C$20002=$Y13)*([2]JOE_DATA!$B$2:$B$20002="Matter sub-sector group"),0.3,0)))
+
IF(LEN($Z13)=0,0.3,SUM(IF(([2]JOE_DATA!$C$2:$C$20002=$Z13)*([2]JOE_DATA!$B$2:$B$20002="Matter sub-sector group"),0.3,0)))</f>
        <v>0.6</v>
      </c>
      <c r="GE13" s="3">
        <f t="array" ref="GE13">IF(ISBLANK($AD13),1,SUM(IF(([2]JOE_DATA!$C$2:$C$20002=$AD13)*([2]JOE_DATA!$B$2:$B$20002="Matter confidential"),1,0)))</f>
        <v>1</v>
      </c>
      <c r="GF13" s="3">
        <f t="array" ref="GF13">IF(ISBLANK($AE13),1,SUM(IF(([2]JOE_DATA!$C$2:$C$20002=$AE13)*([2]JOE_DATA!$B$2:$B$20002="Matter confidential on completion"),1,0)))</f>
        <v>1</v>
      </c>
      <c r="GG13" s="3">
        <f t="array" ref="GG13">IF(ISBLANK($AG13),1,SUM(IF(([2]JOE_DATA!$C$2:$C$20002=$AG13)*([2]JOE_DATA!$B$2:$B$20002="Applicable law"),1,0)))</f>
        <v>1</v>
      </c>
      <c r="GH13" s="3">
        <f t="array" ref="GH13">IF(ISBLANK($AO13),1,SUM(IF(([2]JOE_DATA!$C$2:$C$20002=$AO13)*([2]JOE_DATA!$B$2:$B$20002="Contentious"),1,0)))</f>
        <v>1</v>
      </c>
      <c r="GI13" s="3">
        <f t="array" ref="GI13">IF(ISBLANK($AP13),1,SUM(IF(([2]JOE_DATA!$C$2:$C$20002=$AP13)*([2]JOE_DATA!$B$2:$B$20002="Dispute resolution"),1,0)))</f>
        <v>1</v>
      </c>
      <c r="GJ13" s="3">
        <f t="array" ref="GJ13">IF(ISBLANK($AQ13),1,SUM(IF(([2]JOE_DATA!$C$2:$C$20002=$AQ13)*([2]JOE_DATA!$B$2:$B$20002="Language of dispute"),1,0)))</f>
        <v>1</v>
      </c>
      <c r="GK13" s="3">
        <f t="array" ref="GK13">IF(LEN($AW13)=0,0.4,SUM(IF(([2]JOE_DATA!$C$2:$C$20002=$AW13)*([2]JOE_DATA!$B$2:$B$20002="Country Of Arbitration"),0.4,0)))
+
IF(LEN($AX13)=0,0.3,SUM(IF(([2]JOE_DATA!$C$2:$C$20002=$AX13)*([2]JOE_DATA!$B$2:$B$20002="Country Of Arbitration"),0.3,0)))
+
IF(LEN($AY13)=0,0.3,SUM(IF(([2]JOE_DATA!$C$2:$C$20002=$AY13)*([2]JOE_DATA!$B$2:$B$20002="Country Of Arbitration"),0.3,0)))</f>
        <v>1</v>
      </c>
      <c r="GL13" s="3">
        <f t="array" ref="GL13">IF(LEN($AT13)=0,0.4,SUM(IF(([2]JOE_DATA!$C$2:$C$20002=$AT13)*([2]JOE_DATA!$B$2:$B$20002="Jurisdiction of dispute"),0.4,0)))
+
IF(LEN($AU13)=0,0.3,SUM(IF(([2]JOE_DATA!$C$2:$C$20002=$AU13)*([2]JOE_DATA!$B$2:$B$20002="Jurisdiction of dispute"),0.3,0)))
+
IF(LEN($AV13)=0,0.3,SUM(IF(([2]JOE_DATA!$C$2:$C$20002=$AV13)*([2]JOE_DATA!$B$2:$B$20002="Jurisdiction of dispute"),0.3,0)))</f>
        <v>1</v>
      </c>
      <c r="GM13" s="3">
        <f t="array" ref="GM13">IF(LEN($AZ13)=0,0.6,SUM(IF(([2]JOE_DATA!$C$2:$C$20002=$AZ13)*([2]JOE_DATA!$B$2:$B$20002="Seat of arbitration"),0.6,0)))
+
IF(LEN($BA13)=0,0.4,SUM(IF(([2]JOE_DATA!$C$2:$C$20002=$BA13)*([2]JOE_DATA!$B$2:$B$20002="Seat of arbitration"),0.4,0)))</f>
        <v>1</v>
      </c>
      <c r="GN13" s="3">
        <f t="array" ref="GN13">IF(ISBLANK($BB13),1,SUM(IF(([2]JOE_DATA!$C$2:$C$20002=$BB13)*([2]JOE_DATA!$B$2:$B$20002="Arbitral rules"),1,0)))</f>
        <v>1</v>
      </c>
      <c r="GO13" s="3">
        <f t="array" ref="GO13">IF(ISBLANK($BC13),1,SUM(IF(([2]JOE_DATA!$C$2:$C$20002=$BC13)*([2]JOE_DATA!$B$2:$B$20002="Investment treaty"),1,0)))</f>
        <v>1</v>
      </c>
      <c r="GP13" s="3">
        <f t="array" ref="GP13">IF(ISBLANK($BD13),1,SUM(IF(([2]JOE_DATA!$C$2:$C$20002=$BD13)*([2]JOE_DATA!$B$2:$B$20002="Investigation type"),1,0)))</f>
        <v>1</v>
      </c>
      <c r="GQ13" s="3">
        <f t="array" ref="GQ13">IF(ISBLANK($BF13),1,SUM(IF(([2]JOE_DATA!$C$2:$C$20002=$BF13)*([2]JOE_DATA!$B$2:$B$20002="Currency of deal"),1,0)))</f>
        <v>1</v>
      </c>
      <c r="GR13" s="3">
        <f t="array" ref="GR13">IF(ISBLANK($BG13),1,SUM(IF(([2]JOE_DATA!$C$2:$C$20002=$BG13)*([2]JOE_DATA!$B$2:$B$20002="Value confidential"),1,0)))</f>
        <v>1</v>
      </c>
      <c r="GS13" s="3">
        <f t="array" ref="GS13">IF(ISBLANK($BH13),1,SUM(IF(([2]JOE_DATA!$C$2:$C$20002=$BH13)*([2]JOE_DATA!$B$2:$B$20002="Value confidential on completion"),1,0)))</f>
        <v>1</v>
      </c>
      <c r="GT13" s="3">
        <f t="array" ref="GT13">IF(LEN($BI13)=0,0.4,SUM(IF(([2]JOE_DATA!$C$2:$C$20002=$BI13)*([2]JOE_DATA!$B$2:$B$20002="Teams"),0.4,0)))
+
IF(LEN($BJ13)=0,0.3,SUM(IF(([2]JOE_DATA!$C$2:$C$20002=$BJ13)*([2]JOE_DATA!$B$2:$B$20002="Teams"),0.3,0)))
+
IF(LEN($BK13)=0,0.3,SUM(IF(([2]JOE_DATA!$C$2:$C$20002=$BK13)*([2]JOE_DATA!$B$2:$B$20002="Teams"),0.3,0)))</f>
        <v>1</v>
      </c>
      <c r="GU13" s="3">
        <f t="array" ref="GU13">IF(LEN($BL13)=0,0.4,SUM(IF(([2]JOE_DATA!$C$2:$C$20002=$BL13)*([2]JOE_DATA!$B$2:$B$20002="Lead Matter Partner"),0.4,0)))
+
IF(LEN($BM13)=0,0.3,SUM(IF(([2]JOE_DATA!$C$2:$C$20002=$BM13)*([2]JOE_DATA!$B$2:$B$20002="Lead Matter Partner"),0.3,0)))
+
IF(LEN($BN13)=0,0.3,SUM(IF(([2]JOE_DATA!$C$2:$C$20002=$BN13)*([2]JOE_DATA!$B$2:$B$20002="Lead Matter Partner"),0.3,0)))</f>
        <v>1</v>
      </c>
      <c r="GV13" s="3">
        <f t="array" ref="GV13">IF(LEN($BP13)=0,0.4,SUM(IF(([2]JOE_DATA!$C$2:$C$20002=$BP13)*([2]JOE_DATA!$B$2:$B$20002="Source of credential"),0.4,0)))
+
IF(LEN($BQ13)=0,0.3,SUM(IF(([2]JOE_DATA!$C$2:$C$20002=$BQ13)*([2]JOE_DATA!$B$2:$B$20002="Source of credential"),0.3,0)))
+
IF(LEN($BR13)=0,0.3,SUM(IF(([2]JOE_DATA!$C$2:$C$20002=$BR13)*([2]JOE_DATA!$B$2:$B$20002="Source of credential"),0.3,0)))</f>
        <v>1</v>
      </c>
      <c r="GW13" s="3">
        <f t="array" ref="GW13">IF(LEN($BX13)=0,0.4,SUM(IF(([2]JOE_DATA!$C$2:$C$20002=$BX13)*([2]JOE_DATA!$B$2:$B$20002="CMS firms involved"),0.4,0)))
+
IF(LEN($BY13)=0,0.6,SUM(IF(([2]JOE_DATA!$C$2:$C$20002=$BY13)*([2]JOE_DATA!$B$2:$B$20002="CMS firms involved"),0.6,0)))</f>
        <v>1</v>
      </c>
      <c r="GX13" s="3">
        <f t="array" ref="GX13">IF(ISBLANK($BZ13),1,SUM(IF(([2]JOE_DATA!$C$2:$C$20002=$BZ13)*([2]JOE_DATA!$B$2:$B$20002="Lead CMS firm"),1,0)))</f>
        <v>1</v>
      </c>
      <c r="GY13" s="3">
        <f t="array" ref="GY13">IF(LEN($CA13)=0,0.4,SUM(IF(([2]JOE_DATA!$C$2:$C$20002=$CA13)*([2]JOE_DATA!$B$2:$B$20002="Countries of other CMS firms"),0.4,0)))
+
IF(LEN($CB13)=0,0.3,SUM(IF(([2]JOE_DATA!$C$2:$C$20002=$CB13)*([2]JOE_DATA!$B$2:$B$20002="Countries of other CMS firms"),0.3,0)))
+
IF(LEN($CC13)=0,0.3,SUM(IF(([2]JOE_DATA!$C$2:$C$20002=$CC13)*([2]JOE_DATA!$B$2:$B$20002="Countries of other CMS firms"),0.3,0)))</f>
        <v>1</v>
      </c>
      <c r="GZ13" s="3">
        <f t="array" ref="GZ13">IF(ISBLANK($CD13),1,SUM(IF(([2]JOE_DATA!$C$2:$C$20002=$CD13)*([2]JOE_DATA!$B$2:$B$20002="Credential status"),1,0)))</f>
        <v>1</v>
      </c>
      <c r="HA13" s="3">
        <f t="array" ref="HA13">IF(ISBLANK($CE13),1,SUM(IF(([2]JOE_DATA!$C$2:$C$20002=$CE13)*([2]JOE_DATA!$B$2:$B$20002="Credential version"),1,0)))</f>
        <v>1</v>
      </c>
      <c r="HB13" s="3">
        <f t="array" ref="HB13">IF(ISBLANK($CG13),1,SUM(IF(([2]JOE_DATA!$C$2:$C$20002=$CG13)*([2]JOE_DATA!$B$2:$B$20002="Credential type "),1,0)))</f>
        <v>1</v>
      </c>
      <c r="HC13" s="3">
        <f t="array" ref="HC13">IF(ISBLANK($CH13),1,SUM(IF(([2]JOE_DATA!$C$2:$C$20002=$CH13)*([2]JOE_DATA!$B$2:$B$20002="Other uses"),1,0)))</f>
        <v>1</v>
      </c>
      <c r="HD13" s="3">
        <f t="array" ref="HD13">IF(ISBLANK($CK13),1,SUM(IF(([2]JOE_DATA!$C$2:$C$20002=$CK13)*([2]JOE_DATA!$B$2:$B$20002="Priority"),1,0)))</f>
        <v>1</v>
      </c>
      <c r="HE13" s="3">
        <f t="array" ref="HE13">IF(LEN($CM13)=0,0.4,SUM(IF(([2]JOE_DATA!$C$2:$C$20002=$CM13)*([2]JOE_DATA!$B$2:$B$20002="Know how"),0.4,0)))
+
IF(LEN($CN13)=0,0.3,SUM(IF(([2]JOE_DATA!$C$2:$C$20002=$CN13)*([2]JOE_DATA!$B$2:$B$20002="Know how"),0.3,0)))
+
IF(LEN($CO13)=0,0.3,SUM(IF(([2]JOE_DATA!$C$2:$C$20002=$CO13)*([2]JOE_DATA!$B$2:$B$20002="Know how"),0.3,0)))</f>
        <v>1</v>
      </c>
      <c r="HF13" s="3">
        <f t="array" ref="HF13">IF(LEN($CS13)=0,0.4,SUM(IF(([2]JOE_DATA!$C$2:$C$20002=$CS13)*([2]JOE_DATA!$B$2:$B$20002="Work type")*([2]JOE_DATA!$A$2:$A$20002="BAIF"),0.4,0)))
+
IF(LEN($CT13)=0,0.3,SUM(IF(([2]JOE_DATA!$C$2:$C$20002=$CT13)*([2]JOE_DATA!$B$2:$B$20002="Work type")*([2]JOE_DATA!$A$2:$A$20002="BAIF"),0.3,0)))
+
IF(LEN($CU13)=0,0.3,SUM(IF(([2]JOE_DATA!$C$2:$C$20002=$CU13)*([2]JOE_DATA!$B$2:$B$20002="Work type")*([2]JOE_DATA!$A$2:$A$20002="BAIF"),0.3,0)))</f>
        <v>1</v>
      </c>
      <c r="HG13" s="3">
        <f t="array" ref="HG13">IF(LEN($CQ13)=0,1,SUM(IF(([2]JOE_DATA!$C$2:$C$20002=$CQ13)*([2]JOE_DATA!$B$2:$B$20002="Client type")*([2]JOE_DATA!$A$2:$A$20002="BAIF"),1,0)))</f>
        <v>1</v>
      </c>
      <c r="HH13" s="3">
        <f t="array" ref="HH13">IF(LEN($CW13)=0,0.4,SUM(IF(([2]JOE_DATA!$C$2:$C$20002=$CW13)*([2]JOE_DATA!$B$2:$B$20002="Work type")*([2]JOE_DATA!$A$2:$A$20002="CRD"),0.4,0)))
+
IF(LEN($CX13)=0,0.3,SUM(IF(([2]JOE_DATA!$C$2:$C$20002=$CX13)*([2]JOE_DATA!$B$2:$B$20002="Work type")*([2]JOE_DATA!$A$2:$A$20002="CRD"),0.3,0)))
+
IF(LEN($CY13)=0,0.3,SUM(IF(([2]JOE_DATA!$C$2:$C$20002=$CY13)*([2]JOE_DATA!$B$2:$B$20002="Work type")*([2]JOE_DATA!$A$2:$A$20002="CRD"),0.3,0)))</f>
        <v>1</v>
      </c>
      <c r="HI13" s="3">
        <f t="array" ref="HI13">IF(LEN($CZ13)=0,0.4,SUM(IF(([2]JOE_DATA!$C$2:$C$20002=$CZ13)*([2]JOE_DATA!$B$2:$B$20002="Sub-work type")*([2]JOE_DATA!$A$2:$A$20002="CRD"),0.4,0)))
+
IF(LEN($DA13)=0,0.3,SUM(IF(([2]JOE_DATA!$C$2:$C$20002=$DA13)*([2]JOE_DATA!$B$2:$B$20002="Sub-work type")*([2]JOE_DATA!$A$2:$A$20002="CRD"),0.3,0)))
+
IF(LEN($DB13)=0,0.3,SUM(IF(([2]JOE_DATA!$C$2:$C$20002=$DB13)*([2]JOE_DATA!$B$2:$B$20002="Sub-work type")*([2]JOE_DATA!$A$2:$A$20002="CRD"),0.3,0)))</f>
        <v>1</v>
      </c>
      <c r="HJ13" s="3">
        <f t="array" ref="HJ13">IF(LEN($CV13)=0,1,SUM(IF(([2]JOE_DATA!$C$2:$C$20002=$CV13)*([2]JOE_DATA!$B$2:$B$20002="Client type")*([2]JOE_DATA!$A$2:$A$20002="CRD"),1,0)))</f>
        <v>1</v>
      </c>
      <c r="HK13" s="3">
        <f t="array" ref="HK13">IF(LEN($DC13)=0,0.4,SUM(IF(([2]JOE_DATA!$C$2:$C$20002=$DC13)*([2]JOE_DATA!$B$2:$B$20002="Work type")*([2]JOE_DATA!$A$2:$A$20002="Corporate"),0.4,0)))
+
IF(LEN($DD13)=0,0.3,SUM(IF(([2]JOE_DATA!$C$2:$C$20002=$DD13)*([2]JOE_DATA!$B$2:$B$20002="Work type")*([2]JOE_DATA!$A$2:$A$20002="Corporate"),0.3,0)))
+
IF(LEN($DE13)=0,0.3,SUM(IF(([2]JOE_DATA!$C$2:$C$20002=$DE13)*([2]JOE_DATA!$B$2:$B$20002="Work type")*([2]JOE_DATA!$A$2:$A$20002="Corporate"),0.3,0)))</f>
        <v>1</v>
      </c>
      <c r="HL13" s="3">
        <f t="array" ref="HL13">IF(LEN($DF13)=0,0.4,SUM(IF(([2]JOE_DATA!$C$2:$C$20002=$DF13)*([2]JOE_DATA!$B$2:$B$20002="Sub-work type")*([2]JOE_DATA!$A$2:$A$20002="Corporate"),0.4,0)))
+
IF(LEN($DG13)=0,0.3,SUM(IF(([2]JOE_DATA!$C$2:$C$20002=$DG13)*([2]JOE_DATA!$B$2:$B$20002="Sub-work type")*([2]JOE_DATA!$A$2:$A$20002="Corporate"),0.3,0)))
+
IF(LEN($DH13)=0,0.3,SUM(IF(([2]JOE_DATA!$C$2:$C$20002=$DH13)*([2]JOE_DATA!$B$2:$B$20002="Sub-work type")*([2]JOE_DATA!$A$2:$A$20002="Corporate"),0.3,0)))</f>
        <v>1</v>
      </c>
      <c r="HM13" s="3">
        <f t="array" ref="HM13">IF(LEN($DI13)=0,0.4,SUM(IF(([2]JOE_DATA!$C$2:$C$20002=$DI13)*([2]JOE_DATA!$B$2:$B$20002="Acting for")*([2]JOE_DATA!$A$2:$A$20002="Corporate"),0.4,0)))
+
IF(LEN($DJ13)=0,0.3,SUM(IF(([2]JOE_DATA!$C$2:$C$20002=$DJ13)*([2]JOE_DATA!$B$2:$B$20002="Acting for")*([2]JOE_DATA!$A$2:$A$20002="Corporate"),0.3,0)))
+
IF(LEN($DK13)=0,0.3,SUM(IF(([2]JOE_DATA!$C$2:$C$20002=$DK13)*([2]JOE_DATA!$B$2:$B$20002="Acting for")*([2]JOE_DATA!$A$2:$A$20002="Corporate"),0.3,0)))</f>
        <v>1</v>
      </c>
      <c r="HN13" s="3">
        <f t="array" ref="HN13">IF(LEN($DM13)=0,0.4,SUM(IF(([2]JOE_DATA!$C$2:$C$20002=$DM13)*([2]JOE_DATA!$B$2:$B$20002="Country of buyer")*([2]JOE_DATA!$A$2:$A$20002="Corporate"),0.4,0)))
+
IF(LEN($DN13)=0,0.3,SUM(IF(([2]JOE_DATA!$C$2:$C$20002=$DN13)*([2]JOE_DATA!$B$2:$B$20002="Country of buyer")*([2]JOE_DATA!$A$2:$A$20002="Corporate"),0.3,0)))
+
IF(LEN($DL13)=0,0.3,SUM(IF(([2]JOE_DATA!$C$2:$C$20002=$DL13)*([2]JOE_DATA!$B$2:$B$20002="Country of buyer")*([2]JOE_DATA!$A$2:$A$20002="Corporate"),0.3,0)))</f>
        <v>1</v>
      </c>
      <c r="HO13" s="3">
        <f t="array" ref="HO13">IF(LEN($DO13)=0,0.4,SUM(IF(([2]JOE_DATA!$C$2:$C$20002=$DO13)*([2]JOE_DATA!$B$2:$B$20002="Country of seller")*([2]JOE_DATA!$A$2:$A$20002="Corporate"),0.4,0)))
+
IF(LEN($DP13)=0,0.3,SUM(IF(([2]JOE_DATA!$C$2:$C$20002=$DP13)*([2]JOE_DATA!$B$2:$B$20002="Country of seller")*([2]JOE_DATA!$A$2:$A$20002="Corporate"),0.3,0)))
+
IF(LEN($DQ13)=0,0.3,SUM(IF(([2]JOE_DATA!$C$2:$C$20002=$DQ13)*([2]JOE_DATA!$B$2:$B$20002="Country of seller")*([2]JOE_DATA!$A$2:$A$20002="Corporate"),0.3,0)))</f>
        <v>1</v>
      </c>
      <c r="HP13" s="3">
        <f t="array" ref="HP13">IF(LEN($DR13)=0,0.4,SUM(IF(([2]JOE_DATA!$C$2:$C$20002=$DR13)*([2]JOE_DATA!$B$2:$B$20002="Country of target")*([2]JOE_DATA!$A$2:$A$20002="Corporate"),0.4,0)))
+
IF(LEN($DS13)=0,0.3,SUM(IF(([2]JOE_DATA!$C$2:$C$20002=$DS13)*([2]JOE_DATA!$B$2:$B$20002="Country of target")*([2]JOE_DATA!$A$2:$A$20002="Corporate"),0.3,0)))
+
IF(LEN($DT13)=0,0.3,SUM(IF(([2]JOE_DATA!$C$2:$C$20002=$DT13)*([2]JOE_DATA!$B$2:$B$20002="Country of target")*([2]JOE_DATA!$A$2:$A$20002="Corporate"),0.3,0)))</f>
        <v>1</v>
      </c>
      <c r="HQ13" s="3">
        <f t="array" ref="HQ13">IF(LEN($DU13)=0,1,SUM(IF(([2]JOE_DATA!$C$2:$C$20002=$DU13)*([2]JOE_DATA!$B$2:$B$20002="Value over US $5m")*([2]JOE_DATA!$A$2:$A$20002="Corporate"),1,0)))</f>
        <v>1</v>
      </c>
      <c r="HR13" s="3">
        <f t="array" ref="HR13">IF(LEN($DV13)=0,1,SUM(IF(([2]JOE_DATA!$C$2:$C$20002=$DV13)*([2]JOE_DATA!$B$2:$B$20002="Value over £500,000")*([2]JOE_DATA!$A$2:$A$20002="Corporate"),1,0)))</f>
        <v>1</v>
      </c>
      <c r="HS13" s="3">
        <f t="array" ref="HS13">IF(LEN($DW13)=0,1,SUM(IF(([2]JOE_DATA!$C$2:$C$20002=$DW13)*([2]JOE_DATA!$B$2:$B$20002="Value over Euro 5m")*([2]JOE_DATA!$A$2:$A$20002="Corporate"),1,0)))</f>
        <v>1</v>
      </c>
      <c r="HT13" s="3">
        <f t="array" ref="HT13">IF(LEN($DX13)=0,1,SUM(IF(([2]JOE_DATA!$C$2:$C$20002=$DX13)*([2]JOE_DATA!$B$2:$B$20002="Value range in euros")*([2]JOE_DATA!$A$2:$A$20002="Corporate"),1,0)))</f>
        <v>1</v>
      </c>
      <c r="HU13" s="3">
        <f t="array" ref="HU13">IF(LEN($DY13)=0,1,SUM(IF(([2]JOE_DATA!$C$2:$C$20002=$DY13)*([2]JOE_DATA!$B$2:$B$20002="Is the deal relevant for M&amp;A study")*([2]JOE_DATA!$A$2:$A$20002="Corporate"),1,0)))</f>
        <v>1</v>
      </c>
      <c r="HV13" s="3">
        <f t="array" ref="HV13">IF(LEN($DZ13)=0,1,SUM(IF(([2]JOE_DATA!$C$2:$C$20002=$DZ13)*([2]JOE_DATA!$B$2:$B$20002="Does the deal involve PE clients")*([2]JOE_DATA!$A$2:$A$20002="Corporate"),1,0)))</f>
        <v>1</v>
      </c>
      <c r="HW13" s="3">
        <f t="array" ref="HW13">IF(LEN($EA13)=0,1,SUM(IF(([2]JOE_DATA!$C$2:$C$20002=$EA13)*([2]JOE_DATA!$B$2:$B$20002="Quarter deal announced/signed")*([2]JOE_DATA!$A$2:$A$20002="Corporate"),1,0)))</f>
        <v>1</v>
      </c>
      <c r="HX13" s="3">
        <f t="array" ref="HX13">IF(LEN($EB13)=0,1,SUM(IF(([2]JOE_DATA!$C$2:$C$20002=$EB13)*([2]JOE_DATA!$B$2:$B$20002="Quarter deal completed")*([2]JOE_DATA!$A$2:$A$20002="Corporate"),1,0)))</f>
        <v>1</v>
      </c>
      <c r="HY13" s="3">
        <f t="array" ref="HY13">IF(LEN($EC13)=0,1,SUM(IF(([2]JOE_DATA!$C$2:$C$20002=$EC13)*([2]JOE_DATA!$B$2:$B$20002="Year deal announced/signed")*([2]JOE_DATA!$A$2:$A$20002="Corporate"),1,0)))</f>
        <v>1</v>
      </c>
      <c r="HZ13" s="3">
        <f t="array" ref="HZ13">IF(LEN($ED13)=0,1,SUM(IF(([2]JOE_DATA!$C$2:$C$20002=$ED13)*([2]JOE_DATA!$B$2:$B$20002="Year deal completed")*([2]JOE_DATA!$A$2:$A$20002="Corporate"),1,0)))</f>
        <v>1</v>
      </c>
      <c r="IA13" s="3">
        <v>1</v>
      </c>
      <c r="IB13" s="3">
        <f t="array" ref="IB13">IF(LEN($EF13)=0,1,SUM(IF(([2]JOE_DATA!$C$2:$C$20002=$EF13)*([2]JOE_DATA!$B$2:$B$20002="Work type")*([2]JOE_DATA!$A$2:$A$20002="Corporate Tax"),1,0)))</f>
        <v>1</v>
      </c>
      <c r="IC13" s="3">
        <f t="array" ref="IC13">IF(LEN($EG13)=0,0.4,SUM(IF(([2]JOE_DATA!$C$2:$C$20002=$EG13)*([2]JOE_DATA!$B$2:$B$20002="Work type")*([2]JOE_DATA!$A$2:$A$20002="EPC Construction"),0.4,0)))
+
IF(LEN($EH13)=0,0.3,SUM(IF(([2]JOE_DATA!$C$2:$C$20002=$EH13)*([2]JOE_DATA!$B$2:$B$20002="Work type")*([2]JOE_DATA!$A$2:$A$20002="EPC Construction"),0.3,0)))
+
IF(LEN($EI13)=0,0.3,SUM(IF(([2]JOE_DATA!$C$2:$C$20002=$EI13)*([2]JOE_DATA!$B$2:$B$20002="Work type")*([2]JOE_DATA!$A$2:$A$20002="EPC Construction"),0.3,0)))</f>
        <v>1</v>
      </c>
      <c r="ID13" s="3">
        <f t="array" ref="ID13">IF(LEN($EJ13)=0,0.4,SUM(IF(([2]JOE_DATA!$C$2:$C$20002=$EJ13)*([2]JOE_DATA!$B$2:$B$20002="Contract type")*([2]JOE_DATA!$A$2:$A$20002="EPC Construction"),0.4,0)))
+
IF(LEN($EK13)=0,0.3,SUM(IF(([2]JOE_DATA!$C$2:$C$20002=$EK13)*([2]JOE_DATA!$B$2:$B$20002="Contract type")*([2]JOE_DATA!$A$2:$A$20002="EPC Construction"),0.3,0)))
+
IF(LEN($EL13)=0,0.3,SUM(IF(([2]JOE_DATA!$C$2:$C$20002=$EL13)*([2]JOE_DATA!$B$2:$B$20002="Contract type")*([2]JOE_DATA!$A$2:$A$20002="EPC Construction"),0.3,0)))</f>
        <v>1</v>
      </c>
      <c r="IE13" s="3">
        <f t="array" ref="IE13">IF(LEN($EP13)=0,1,SUM(IF(([2]JOE_DATA!$C$2:$C$20002=$EP13)*([2]JOE_DATA!$B$2:$B$20002="Client type")*([2]JOE_DATA!$A$2:$A$20002="EPC Construction"),1,0)))</f>
        <v>1</v>
      </c>
      <c r="IF13" s="3">
        <f t="array" ref="IF13">IF(LEN($EN13)=0,1,SUM(IF(([2]JOE_DATA!$C$2:$C$20002=$EN13)*([2]JOE_DATA!$B$2:$B$20002="Subject matter")*([2]JOE_DATA!$A$2:$A$20002="EPC Construction"),1,0)))</f>
        <v>1</v>
      </c>
      <c r="IG13" s="3">
        <f t="array" ref="IG13">IF(LEN($ER13)=0,1,SUM(IF(([2]JOE_DATA!$C$2:$C$20002=$ER13)*([2]JOE_DATA!$B$2:$B$20002="Client scope")*([2]JOE_DATA!$A$2:$A$20002="EPC Construction"),1,0)))</f>
        <v>1</v>
      </c>
      <c r="IH13" s="3">
        <f t="array" ref="IH13">IF(LEN($ES13)=0,0.4,SUM(IF(([2]JOE_DATA!$C$2:$C$20002=$ES13)*([2]JOE_DATA!$B$2:$B$20002="Work type")*([2]JOE_DATA!$A$2:$A$20002="EPC Energy"),0.4,0)))
+
IF(LEN($ET13)=0,0.3,SUM(IF(([2]JOE_DATA!$C$2:$C$20002=$ET13)*([2]JOE_DATA!$B$2:$B$20002="Work type")*([2]JOE_DATA!$A$2:$A$20002="EPC Energy"),0.3,0)))
+
IF(LEN($EU13)=0,0.3,SUM(IF(([2]JOE_DATA!$C$2:$C$20002=$EU13)*([2]JOE_DATA!$B$2:$B$20002="Work type")*([2]JOE_DATA!$A$2:$A$20002="EPC Energy"),0.3,0)))</f>
        <v>1</v>
      </c>
      <c r="II13" s="3">
        <f t="array" ref="II13">IF(LEN($EV13)=0,1,SUM(IF(([2]JOE_DATA!$C$2:$C$20002=$EV13)*([2]JOE_DATA!$B$2:$B$20002="Work type")*([2]JOE_DATA!$A$2:$A$20002="EPC Energy"),1,0)))</f>
        <v>1</v>
      </c>
      <c r="IJ13" s="3">
        <f t="array" ref="IJ13">IF(LEN($EW13)=0,1,SUM(IF(([2]JOE_DATA!$C$2:$C$20002=$EW13)*([2]JOE_DATA!$B$2:$B$20002="Client type")*([2]JOE_DATA!$A$2:$A$20002="EPC Projects"),1,0)))</f>
        <v>1</v>
      </c>
      <c r="IK13" s="3">
        <f t="array" ref="IK13">IF(LEN($FE13)=0,0.4,SUM(IF(([2]JOE_DATA!$C$2:$C$20002=$FE13)*([2]JOE_DATA!$B$2:$B$20002="Client type")*([2]JOE_DATA!$A$2:$A$20002="Real Estate"),0.4,0)))
+
IF(LEN($FF13)=0,0.3,SUM(IF(([2]JOE_DATA!$C$2:$C$20002=$FF13)*([2]JOE_DATA!$B$2:$B$20002="Client type")*([2]JOE_DATA!$A$2:$A$20002="Real Estate"),0.3,0)))
+
IF(LEN($FG13)=0,0.3,SUM(IF(([2]JOE_DATA!$C$2:$C$20002=$FG13)*([2]JOE_DATA!$B$2:$B$20002="Client type")*([2]JOE_DATA!$A$2:$A$20002="Real Estate"),0.3,0)))</f>
        <v>1</v>
      </c>
      <c r="IL13" s="3">
        <f t="array" ref="IL13">IF(LEN($FH13)=0,0.4,SUM(IF(([2]JOE_DATA!$C$2:$C$20002=$FH13)*([2]JOE_DATA!$B$2:$B$20002="Work type")*([2]JOE_DATA!$A$2:$A$20002="Real Estate"),0.4,0)))
+
IF(LEN($FI13)=0,0.3,SUM(IF(([2]JOE_DATA!$C$2:$C$20002=$FI13)*([2]JOE_DATA!$B$2:$B$20002="Work type")*([2]JOE_DATA!$A$2:$A$20002="Real Estate"),0.3,0)))
+
IF(LEN($FJ13)=0,0.3,SUM(IF(([2]JOE_DATA!$C$2:$C$20002=$FJ13)*([2]JOE_DATA!$B$2:$B$20002="Work type")*([2]JOE_DATA!$A$2:$A$20002="Real Estate"),0.3,0)))</f>
        <v>1</v>
      </c>
      <c r="IM13" s="3">
        <f t="array" ref="IM13">IF(LEN($EX13)=0,0.4,SUM(IF(([2]JOE_DATA!$C$2:$C$20002=$EX13)*([2]JOE_DATA!$B$2:$B$20002="Work type")*([2]JOE_DATA!$A$2:$A$20002="Human Capital"),0.4,0)))
+
IF(LEN($EY13)=0,0.3,SUM(IF(([2]JOE_DATA!$C$2:$C$20002=$EY13)*([2]JOE_DATA!$B$2:$B$20002="Work type")*([2]JOE_DATA!$A$2:$A$20002="Human Capital"),0.3,0)))
+
IF(LEN($EZ13)=0,0.3,SUM(IF(([2]JOE_DATA!$C$2:$C$20002=$EZ13)*([2]JOE_DATA!$B$2:$B$20002="Work type")*([2]JOE_DATA!$A$2:$A$20002="Human Capital"),0.3,0)))</f>
        <v>1</v>
      </c>
      <c r="IN13" s="3">
        <f t="array" ref="IN13">IF(LEN($FA13)=0,0.4,SUM(IF(([2]JOE_DATA!$C$2:$C$20002=$FA13)*([2]JOE_DATA!$B$2:$B$20002="Sub-work types")*([2]JOE_DATA!$A$2:$A$20002="Human Capital"),0.4,0)))
+
IF(LEN($FB13)=0,0.3,SUM(IF(([2]JOE_DATA!$C$2:$C$20002=$FB13)*([2]JOE_DATA!$B$2:$B$20002="Sub-work types")*([2]JOE_DATA!$A$2:$A$20002="Human Capital"),0.3,0)))
+
IF(LEN($FC13)=0,0.3,SUM(IF(([2]JOE_DATA!$C$2:$C$20002=$FC13)*([2]JOE_DATA!$B$2:$B$20002="Sub-work types")*([2]JOE_DATA!$A$2:$A$20002="Human Capital"),0.3,0)))</f>
        <v>1</v>
      </c>
      <c r="IO13" s="15">
        <f t="array" ref="IO13">IF(LEN($FD13)=0,1,SUM(IF(([2]JOE_DATA!$C$2:$C$20002=$FD13)*([2]JOE_DATA!$B$2:$B$20002="Pension scheme")*([2]JOE_DATA!$A$2:$A$20002="Human Capital"),1,0)))</f>
        <v>1</v>
      </c>
      <c r="IP13" s="3">
        <f t="array" ref="IP13">IF(LEN($BT13)=0,0.4,SUM(IF(([2]JOE_DATA!$C$2:$C$20002=$BT13)*([2]JOE_DATA!$B$2:$B$20002="Other Matter Executive"),0.4,0)))
+
IF(LEN($BU13)=0,0.3,SUM(IF(([2]JOE_DATA!$C$2:$C$20002=$BU13)*([2]JOE_DATA!$B$2:$B$20002="Other Matter Executive"),0.3,0)))
+
IF(LEN($BV13)=0,0.3,SUM(IF(([2]JOE_DATA!$C$2:$C$20002=$BV13)*([2]JOE_DATA!$B$2:$B$20002="Other Matter Executive"),0.3,0)))</f>
        <v>1</v>
      </c>
    </row>
    <row r="14" spans="1:255" ht="38.25">
      <c r="A14" s="34" t="s">
        <v>246</v>
      </c>
      <c r="B14" s="35" t="s">
        <v>289</v>
      </c>
      <c r="C14" s="34" t="s">
        <v>248</v>
      </c>
      <c r="D14" s="34" t="s">
        <v>290</v>
      </c>
      <c r="E14" s="34" t="s">
        <v>248</v>
      </c>
      <c r="F14" s="36" t="s">
        <v>291</v>
      </c>
      <c r="G14" s="3"/>
      <c r="H14" s="3"/>
      <c r="I14" s="34" t="s">
        <v>292</v>
      </c>
      <c r="J14" s="3" t="s">
        <v>293</v>
      </c>
      <c r="K14" s="3"/>
      <c r="L14" s="34"/>
      <c r="M14" s="3"/>
      <c r="N14" s="3"/>
      <c r="O14" s="36" t="s">
        <v>99</v>
      </c>
      <c r="P14" s="34"/>
      <c r="Q14" s="34"/>
      <c r="R14" s="3"/>
      <c r="S14" s="37"/>
      <c r="T14" s="37">
        <v>40908</v>
      </c>
      <c r="U14" s="36" t="s">
        <v>294</v>
      </c>
      <c r="V14" s="3"/>
      <c r="W14" s="3"/>
      <c r="X14" s="34" t="s">
        <v>295</v>
      </c>
      <c r="Y14" s="38"/>
      <c r="Z14" s="3"/>
      <c r="AA14" s="34" t="s">
        <v>296</v>
      </c>
      <c r="AB14" s="34"/>
      <c r="AC14" s="3"/>
      <c r="AD14" s="34"/>
      <c r="AE14" s="3"/>
      <c r="AF14" s="3"/>
      <c r="AG14" s="39"/>
      <c r="AH14" s="3"/>
      <c r="AI14" s="34"/>
      <c r="AJ14" s="3"/>
      <c r="AK14" s="3"/>
      <c r="AL14" s="34" t="s">
        <v>254</v>
      </c>
      <c r="AM14" s="3"/>
      <c r="AN14" s="3"/>
      <c r="AO14" s="34" t="s">
        <v>133</v>
      </c>
      <c r="AP14" s="3" t="s">
        <v>297</v>
      </c>
      <c r="AQ14" s="3"/>
      <c r="AR14" s="3"/>
      <c r="AS14" s="3"/>
      <c r="AT14" s="3"/>
      <c r="AU14" s="3"/>
      <c r="AV14" s="3"/>
      <c r="AW14" s="3"/>
      <c r="AX14" s="3"/>
      <c r="AY14" s="3"/>
      <c r="AZ14" s="3"/>
      <c r="BA14" s="3"/>
      <c r="BB14" s="3" t="s">
        <v>298</v>
      </c>
      <c r="BC14" s="3" t="s">
        <v>248</v>
      </c>
      <c r="BD14" s="3"/>
      <c r="BE14" s="40"/>
      <c r="BF14" s="34"/>
      <c r="BG14" s="34"/>
      <c r="BH14" s="3"/>
      <c r="BI14" s="41" t="s">
        <v>255</v>
      </c>
      <c r="BJ14" s="34"/>
      <c r="BK14" s="3"/>
      <c r="BL14" s="42" t="s">
        <v>256</v>
      </c>
      <c r="BM14" s="42"/>
      <c r="BN14" s="34"/>
      <c r="BO14" s="3"/>
      <c r="BP14" s="3"/>
      <c r="BQ14" s="3"/>
      <c r="BR14" s="3"/>
      <c r="BS14" s="3"/>
      <c r="BT14" s="34"/>
      <c r="BU14" s="34"/>
      <c r="BV14" s="34"/>
      <c r="BW14" s="3"/>
      <c r="BX14" s="3"/>
      <c r="BY14" s="3"/>
      <c r="BZ14" s="3"/>
      <c r="CA14" s="3"/>
      <c r="CB14" s="3"/>
      <c r="CC14" s="3"/>
      <c r="CD14" s="36"/>
      <c r="CE14" s="34"/>
      <c r="CF14" s="3"/>
      <c r="CG14" s="36"/>
      <c r="CH14" s="34"/>
      <c r="CI14" s="3"/>
      <c r="CJ14" s="3"/>
      <c r="CK14" s="36"/>
      <c r="CL14" s="3"/>
      <c r="CM14" s="3"/>
      <c r="CN14" s="3"/>
      <c r="CO14" s="3"/>
      <c r="CP14" s="3"/>
      <c r="CQ14" s="34"/>
      <c r="CR14" s="34"/>
      <c r="CS14" s="34"/>
      <c r="CT14" s="34"/>
      <c r="CU14" s="34"/>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6"/>
      <c r="EH14" s="3"/>
      <c r="EI14" s="3"/>
      <c r="EJ14" s="3"/>
      <c r="EK14" s="3"/>
      <c r="EL14" s="3"/>
      <c r="EM14" s="3"/>
      <c r="EN14" s="3"/>
      <c r="EO14" s="3"/>
      <c r="EP14" s="3"/>
      <c r="EQ14" s="3"/>
      <c r="ER14" s="3"/>
      <c r="ES14" s="3"/>
      <c r="ET14" s="3"/>
      <c r="EU14" s="3"/>
      <c r="EV14" s="3"/>
      <c r="EW14" s="3"/>
      <c r="EX14" s="3"/>
      <c r="EY14" s="3"/>
      <c r="EZ14" s="3"/>
      <c r="FA14" s="3"/>
      <c r="FB14" s="3"/>
      <c r="FC14" s="3"/>
      <c r="FD14" s="3"/>
      <c r="FE14" s="34"/>
      <c r="FF14" s="34"/>
      <c r="FG14" s="34"/>
      <c r="FH14" s="34"/>
      <c r="FI14" s="34"/>
      <c r="FJ14" s="3"/>
      <c r="FK14" s="3"/>
      <c r="FL14" s="3"/>
      <c r="FM14" s="3"/>
      <c r="FO14" s="3"/>
      <c r="FP14" s="3"/>
      <c r="FQ14" s="3" t="str">
        <f t="array" ref="FQ14">IF(SUM($FU14:$IP14)=74,"PASS","FAIL")</f>
        <v>PASS</v>
      </c>
      <c r="FR14" s="3">
        <f t="shared" si="5"/>
        <v>0</v>
      </c>
      <c r="FS14" s="3">
        <f t="shared" si="6"/>
        <v>1</v>
      </c>
      <c r="FT14" s="3"/>
      <c r="FU14" s="3">
        <f t="array" ref="FU14">SUM(IF(([2]JOE_DATA!$C$2:$C$20002=$C14)*([2]JOE_DATA!$B$2:$B$20002="Client Name Confidential"),1,0))</f>
        <v>1</v>
      </c>
      <c r="FV14" s="3">
        <f t="array" ref="FV14">IF(ISBLANK($E14),1,SUM(IF(([2]JOE_DATA!$C$2:$C$20002=$E14)*([2]JOE_DATA!$B$2:$B$20002="Client name confidential on completion"),1,0)))</f>
        <v>1</v>
      </c>
      <c r="FW14" s="3">
        <f t="array" ref="FW14">IF(LEN($F14)=0,0.5,SUM(IF(([2]JOE_DATA!$C$2:$C$20002=$F14)*([2]JOE_DATA!$B$2:$B$20002="Client sector group"),0.5,0)))
+
IF(LEN($G14)=0,0.25,SUM(IF(([2]JOE_DATA!$C$2:$C$20002=$G14)*([2]JOE_DATA!$B$2:$B$20002="Client sector group"),0.25,0)))
+
IF(LEN($H14)=0,0.25,SUM(IF(([2]JOE_DATA!$C$2:$C$20002=$H14)*([2]JOE_DATA!$B$2:$B$20002="Client sector group"),0.25,0)))</f>
        <v>1</v>
      </c>
      <c r="FX14" s="3">
        <f t="array" ref="FX14">IF(ISBLANK($I14),0.5,SUM(IF(([2]JOE_DATA!$C$2:$C$20002=$I14)*([2]JOE_DATA!$B$2:$B$20002="Client sub-sector group"),0.5,0)))
+
IF(ISBLANK($J14),0.25,SUM(IF(([2]JOE_DATA!$C$2:$C$20002=$J14)*([2]JOE_DATA!$B$2:$B$20002="Client sub-sector group"),0.25,0)))
+
IF(ISBLANK($K14),0.25,SUM(IF(([2]JOE_DATA!$C$2:$C$20002=$K14)*([2]JOE_DATA!$B$2:$B$20002="Client sub-sector group"),0.25,0)))</f>
        <v>1</v>
      </c>
      <c r="FY14" s="3">
        <f t="array" ref="FY14">IF(LEN($L14)=0,0.4,SUM(IF(([2]JOE_DATA!$C$2:$C$20002=$L14)*([2]JOE_DATA!$B$2:$B$20002="Predominant Country of Client"),0.4,0)))
+
IF(LEN($M14)=0,0.3,SUM(IF(([2]JOE_DATA!$C$2:$C$20002=$M14)*([2]JOE_DATA!$B$2:$B$20002="Predominant Country of Client"),0.3,0)))
+
IF(LEN($N14)=0,0.3,SUM(IF(([2]JOE_DATA!$C$2:$C$20002=$N14)*([2]JOE_DATA!$B$2:$B$20002="Predominant Country of Client"),0.3,0)))</f>
        <v>1</v>
      </c>
      <c r="FZ14" s="3">
        <f t="array" ref="FZ14">IF(LEN($O14)=0,0.4,SUM(IF(([2]JOE_DATA!$C$2:$C$20002=$O14)*([2]JOE_DATA!$B$2:$B$20002="Main practice group"),0.4,0)))
+
IF(LEN($P14)=0,0.3,SUM(IF(([2]JOE_DATA!$C$2:$C$20002=$P14)*([2]JOE_DATA!$B$2:$B$20002="Main practice group"),0.3,0)))
+
IF(LEN($Q14)=0,0.3,SUM(IF(([2]JOE_DATA!$C$2:$C$20002=$Q14)*([2]JOE_DATA!$B$2:$B$20002="Main practice group"),0.3,0)))</f>
        <v>1</v>
      </c>
      <c r="GA14" s="3">
        <f t="shared" si="7"/>
        <v>1</v>
      </c>
      <c r="GB14" s="3">
        <f t="shared" si="8"/>
        <v>1</v>
      </c>
      <c r="GC14" s="3">
        <f t="array" ref="GC14">IF(LEN($U14)=0,0.4,SUM(IF(([2]JOE_DATA!$C$2:$C$20002=$U14)*([2]JOE_DATA!$B$2:$B$20002="Matter sector group"),0.4,0)))
+
IF(LEN($V14)=0,0.3,SUM(IF(([2]JOE_DATA!$C$2:$C$20002=$V14)*([2]JOE_DATA!$B$2:$B$20002="Matter sector group"),0.3,0)))
+
IF(LEN($W14)=0,0.3,SUM(IF(([2]JOE_DATA!$C$2:$C$20002=$W14)*([2]JOE_DATA!$B$2:$B$20002="Matter sector group"),0.3,0)))</f>
        <v>1</v>
      </c>
      <c r="GD14" s="3">
        <f t="array" ref="GD14">IF(LEN($X14)=0,0.4,SUM(IF(([2]JOE_DATA!$C$2:$C$20002=$X14)*([2]JOE_DATA!$B$2:$B$20002="Matter sub-sector group"),0.4,0)))
+
IF(LEN($Y14)=0,0.3,SUM(IF(([2]JOE_DATA!$C$2:$C$20002=$Y14)*([2]JOE_DATA!$B$2:$B$20002="Matter sub-sector group"),0.3,0)))
+
IF(LEN($Z14)=0,0.3,SUM(IF(([2]JOE_DATA!$C$2:$C$20002=$Z14)*([2]JOE_DATA!$B$2:$B$20002="Matter sub-sector group"),0.3,0)))</f>
        <v>1</v>
      </c>
      <c r="GE14" s="3">
        <f t="array" ref="GE14">IF(ISBLANK($AD14),1,SUM(IF(([2]JOE_DATA!$C$2:$C$20002=$AD14)*([2]JOE_DATA!$B$2:$B$20002="Matter confidential"),1,0)))</f>
        <v>1</v>
      </c>
      <c r="GF14" s="3">
        <f t="array" ref="GF14">IF(ISBLANK($AE14),1,SUM(IF(([2]JOE_DATA!$C$2:$C$20002=$AE14)*([2]JOE_DATA!$B$2:$B$20002="Matter confidential on completion"),1,0)))</f>
        <v>1</v>
      </c>
      <c r="GG14" s="3">
        <f t="array" ref="GG14">IF(ISBLANK($AG14),1,SUM(IF(([2]JOE_DATA!$C$2:$C$20002=$AG14)*([2]JOE_DATA!$B$2:$B$20002="Applicable law"),1,0)))</f>
        <v>1</v>
      </c>
      <c r="GH14" s="3">
        <f t="array" ref="GH14">IF(ISBLANK($AO14),1,SUM(IF(([2]JOE_DATA!$C$2:$C$20002=$AO14)*([2]JOE_DATA!$B$2:$B$20002="Contentious"),1,0)))</f>
        <v>1</v>
      </c>
      <c r="GI14" s="3">
        <f t="array" ref="GI14">IF(ISBLANK($AP14),1,SUM(IF(([2]JOE_DATA!$C$2:$C$20002=$AP14)*([2]JOE_DATA!$B$2:$B$20002="Dispute resolution"),1,0)))</f>
        <v>1</v>
      </c>
      <c r="GJ14" s="3">
        <f t="array" ref="GJ14">IF(ISBLANK($AQ14),1,SUM(IF(([2]JOE_DATA!$C$2:$C$20002=$AQ14)*([2]JOE_DATA!$B$2:$B$20002="Language of dispute"),1,0)))</f>
        <v>1</v>
      </c>
      <c r="GK14" s="3">
        <f t="array" ref="GK14">IF(LEN($AW14)=0,0.4,SUM(IF(([2]JOE_DATA!$C$2:$C$20002=$AW14)*([2]JOE_DATA!$B$2:$B$20002="Country Of Arbitration"),0.4,0)))
+
IF(LEN($AX14)=0,0.3,SUM(IF(([2]JOE_DATA!$C$2:$C$20002=$AX14)*([2]JOE_DATA!$B$2:$B$20002="Country Of Arbitration"),0.3,0)))
+
IF(LEN($AY14)=0,0.3,SUM(IF(([2]JOE_DATA!$C$2:$C$20002=$AY14)*([2]JOE_DATA!$B$2:$B$20002="Country Of Arbitration"),0.3,0)))</f>
        <v>1</v>
      </c>
      <c r="GL14" s="3">
        <f t="array" ref="GL14">IF(LEN($AT14)=0,0.4,SUM(IF(([2]JOE_DATA!$C$2:$C$20002=$AT14)*([2]JOE_DATA!$B$2:$B$20002="Jurisdiction of dispute"),0.4,0)))
+
IF(LEN($AU14)=0,0.3,SUM(IF(([2]JOE_DATA!$C$2:$C$20002=$AU14)*([2]JOE_DATA!$B$2:$B$20002="Jurisdiction of dispute"),0.3,0)))
+
IF(LEN($AV14)=0,0.3,SUM(IF(([2]JOE_DATA!$C$2:$C$20002=$AV14)*([2]JOE_DATA!$B$2:$B$20002="Jurisdiction of dispute"),0.3,0)))</f>
        <v>1</v>
      </c>
      <c r="GM14" s="3">
        <f t="array" ref="GM14">IF(LEN($AZ14)=0,0.6,SUM(IF(([2]JOE_DATA!$C$2:$C$20002=$AZ14)*([2]JOE_DATA!$B$2:$B$20002="Seat of arbitration"),0.6,0)))
+
IF(LEN($BA14)=0,0.4,SUM(IF(([2]JOE_DATA!$C$2:$C$20002=$BA14)*([2]JOE_DATA!$B$2:$B$20002="Seat of arbitration"),0.4,0)))</f>
        <v>1</v>
      </c>
      <c r="GN14" s="3">
        <f t="array" ref="GN14">IF(ISBLANK($BB14),1,SUM(IF(([2]JOE_DATA!$C$2:$C$20002=$BB14)*([2]JOE_DATA!$B$2:$B$20002="Arbitral rules"),1,0)))</f>
        <v>1</v>
      </c>
      <c r="GO14" s="3">
        <f t="array" ref="GO14">IF(ISBLANK($BC14),1,SUM(IF(([2]JOE_DATA!$C$2:$C$20002=$BC14)*([2]JOE_DATA!$B$2:$B$20002="Investment treaty"),1,0)))</f>
        <v>1</v>
      </c>
      <c r="GP14" s="3">
        <f t="array" ref="GP14">IF(ISBLANK($BD14),1,SUM(IF(([2]JOE_DATA!$C$2:$C$20002=$BD14)*([2]JOE_DATA!$B$2:$B$20002="Investigation type"),1,0)))</f>
        <v>1</v>
      </c>
      <c r="GQ14" s="3">
        <f t="array" ref="GQ14">IF(ISBLANK($BF14),1,SUM(IF(([2]JOE_DATA!$C$2:$C$20002=$BF14)*([2]JOE_DATA!$B$2:$B$20002="Currency of deal"),1,0)))</f>
        <v>1</v>
      </c>
      <c r="GR14" s="3">
        <f t="array" ref="GR14">IF(ISBLANK($BG14),1,SUM(IF(([2]JOE_DATA!$C$2:$C$20002=$BG14)*([2]JOE_DATA!$B$2:$B$20002="Value confidential"),1,0)))</f>
        <v>1</v>
      </c>
      <c r="GS14" s="3">
        <f t="array" ref="GS14">IF(ISBLANK($BH14),1,SUM(IF(([2]JOE_DATA!$C$2:$C$20002=$BH14)*([2]JOE_DATA!$B$2:$B$20002="Value confidential on completion"),1,0)))</f>
        <v>1</v>
      </c>
      <c r="GT14" s="3">
        <f t="array" ref="GT14">IF(LEN($BI14)=0,0.4,SUM(IF(([2]JOE_DATA!$C$2:$C$20002=$BI14)*([2]JOE_DATA!$B$2:$B$20002="Teams"),0.4,0)))
+
IF(LEN($BJ14)=0,0.3,SUM(IF(([2]JOE_DATA!$C$2:$C$20002=$BJ14)*([2]JOE_DATA!$B$2:$B$20002="Teams"),0.3,0)))
+
IF(LEN($BK14)=0,0.3,SUM(IF(([2]JOE_DATA!$C$2:$C$20002=$BK14)*([2]JOE_DATA!$B$2:$B$20002="Teams"),0.3,0)))</f>
        <v>1</v>
      </c>
      <c r="GU14" s="3">
        <f t="array" ref="GU14">IF(LEN($BL14)=0,0.4,SUM(IF(([2]JOE_DATA!$C$2:$C$20002=$BL14)*([2]JOE_DATA!$B$2:$B$20002="Lead Matter Partner"),0.4,0)))
+
IF(LEN($BM14)=0,0.3,SUM(IF(([2]JOE_DATA!$C$2:$C$20002=$BM14)*([2]JOE_DATA!$B$2:$B$20002="Lead Matter Partner"),0.3,0)))
+
IF(LEN($BN14)=0,0.3,SUM(IF(([2]JOE_DATA!$C$2:$C$20002=$BN14)*([2]JOE_DATA!$B$2:$B$20002="Lead Matter Partner"),0.3,0)))</f>
        <v>1</v>
      </c>
      <c r="GV14" s="3">
        <f t="array" ref="GV14">IF(LEN($BP14)=0,0.4,SUM(IF(([2]JOE_DATA!$C$2:$C$20002=$BP14)*([2]JOE_DATA!$B$2:$B$20002="Source of credential"),0.4,0)))
+
IF(LEN($BQ14)=0,0.3,SUM(IF(([2]JOE_DATA!$C$2:$C$20002=$BQ14)*([2]JOE_DATA!$B$2:$B$20002="Source of credential"),0.3,0)))
+
IF(LEN($BR14)=0,0.3,SUM(IF(([2]JOE_DATA!$C$2:$C$20002=$BR14)*([2]JOE_DATA!$B$2:$B$20002="Source of credential"),0.3,0)))</f>
        <v>1</v>
      </c>
      <c r="GW14" s="3">
        <f t="array" ref="GW14">IF(LEN($BX14)=0,0.4,SUM(IF(([2]JOE_DATA!$C$2:$C$20002=$BX14)*([2]JOE_DATA!$B$2:$B$20002="CMS firms involved"),0.4,0)))
+
IF(LEN($BY14)=0,0.6,SUM(IF(([2]JOE_DATA!$C$2:$C$20002=$BY14)*([2]JOE_DATA!$B$2:$B$20002="CMS firms involved"),0.6,0)))</f>
        <v>1</v>
      </c>
      <c r="GX14" s="3">
        <f t="array" ref="GX14">IF(ISBLANK($BZ14),1,SUM(IF(([2]JOE_DATA!$C$2:$C$20002=$BZ14)*([2]JOE_DATA!$B$2:$B$20002="Lead CMS firm"),1,0)))</f>
        <v>1</v>
      </c>
      <c r="GY14" s="3">
        <f t="array" ref="GY14">IF(LEN($CA14)=0,0.4,SUM(IF(([2]JOE_DATA!$C$2:$C$20002=$CA14)*([2]JOE_DATA!$B$2:$B$20002="Countries of other CMS firms"),0.4,0)))
+
IF(LEN($CB14)=0,0.3,SUM(IF(([2]JOE_DATA!$C$2:$C$20002=$CB14)*([2]JOE_DATA!$B$2:$B$20002="Countries of other CMS firms"),0.3,0)))
+
IF(LEN($CC14)=0,0.3,SUM(IF(([2]JOE_DATA!$C$2:$C$20002=$CC14)*([2]JOE_DATA!$B$2:$B$20002="Countries of other CMS firms"),0.3,0)))</f>
        <v>1</v>
      </c>
      <c r="GZ14" s="3">
        <f t="array" ref="GZ14">IF(ISBLANK($CD14),1,SUM(IF(([2]JOE_DATA!$C$2:$C$20002=$CD14)*([2]JOE_DATA!$B$2:$B$20002="Credential status"),1,0)))</f>
        <v>1</v>
      </c>
      <c r="HA14" s="3">
        <f t="array" ref="HA14">IF(ISBLANK($CE14),1,SUM(IF(([2]JOE_DATA!$C$2:$C$20002=$CE14)*([2]JOE_DATA!$B$2:$B$20002="Credential version"),1,0)))</f>
        <v>1</v>
      </c>
      <c r="HB14" s="3">
        <f t="array" ref="HB14">IF(ISBLANK($CG14),1,SUM(IF(([2]JOE_DATA!$C$2:$C$20002=$CG14)*([2]JOE_DATA!$B$2:$B$20002="Credential type "),1,0)))</f>
        <v>1</v>
      </c>
      <c r="HC14" s="3">
        <f t="array" ref="HC14">IF(ISBLANK($CH14),1,SUM(IF(([2]JOE_DATA!$C$2:$C$20002=$CH14)*([2]JOE_DATA!$B$2:$B$20002="Other uses"),1,0)))</f>
        <v>1</v>
      </c>
      <c r="HD14" s="3">
        <f t="array" ref="HD14">IF(ISBLANK($CK14),1,SUM(IF(([2]JOE_DATA!$C$2:$C$20002=$CK14)*([2]JOE_DATA!$B$2:$B$20002="Priority"),1,0)))</f>
        <v>1</v>
      </c>
      <c r="HE14" s="3">
        <f t="array" ref="HE14">IF(LEN($CM14)=0,0.4,SUM(IF(([2]JOE_DATA!$C$2:$C$20002=$CM14)*([2]JOE_DATA!$B$2:$B$20002="Know how"),0.4,0)))
+
IF(LEN($CN14)=0,0.3,SUM(IF(([2]JOE_DATA!$C$2:$C$20002=$CN14)*([2]JOE_DATA!$B$2:$B$20002="Know how"),0.3,0)))
+
IF(LEN($CO14)=0,0.3,SUM(IF(([2]JOE_DATA!$C$2:$C$20002=$CO14)*([2]JOE_DATA!$B$2:$B$20002="Know how"),0.3,0)))</f>
        <v>1</v>
      </c>
      <c r="HF14" s="3">
        <f t="array" ref="HF14">IF(LEN($CS14)=0,0.4,SUM(IF(([2]JOE_DATA!$C$2:$C$20002=$CS14)*([2]JOE_DATA!$B$2:$B$20002="Work type")*([2]JOE_DATA!$A$2:$A$20002="BAIF"),0.4,0)))
+
IF(LEN($CT14)=0,0.3,SUM(IF(([2]JOE_DATA!$C$2:$C$20002=$CT14)*([2]JOE_DATA!$B$2:$B$20002="Work type")*([2]JOE_DATA!$A$2:$A$20002="BAIF"),0.3,0)))
+
IF(LEN($CU14)=0,0.3,SUM(IF(([2]JOE_DATA!$C$2:$C$20002=$CU14)*([2]JOE_DATA!$B$2:$B$20002="Work type")*([2]JOE_DATA!$A$2:$A$20002="BAIF"),0.3,0)))</f>
        <v>1</v>
      </c>
      <c r="HG14" s="3">
        <f t="array" ref="HG14">IF(LEN($CQ14)=0,1,SUM(IF(([2]JOE_DATA!$C$2:$C$20002=$CQ14)*([2]JOE_DATA!$B$2:$B$20002="Client type")*([2]JOE_DATA!$A$2:$A$20002="BAIF"),1,0)))</f>
        <v>1</v>
      </c>
      <c r="HH14" s="3">
        <f t="array" ref="HH14">IF(LEN($CW14)=0,0.4,SUM(IF(([2]JOE_DATA!$C$2:$C$20002=$CW14)*([2]JOE_DATA!$B$2:$B$20002="Work type")*([2]JOE_DATA!$A$2:$A$20002="CRD"),0.4,0)))
+
IF(LEN($CX14)=0,0.3,SUM(IF(([2]JOE_DATA!$C$2:$C$20002=$CX14)*([2]JOE_DATA!$B$2:$B$20002="Work type")*([2]JOE_DATA!$A$2:$A$20002="CRD"),0.3,0)))
+
IF(LEN($CY14)=0,0.3,SUM(IF(([2]JOE_DATA!$C$2:$C$20002=$CY14)*([2]JOE_DATA!$B$2:$B$20002="Work type")*([2]JOE_DATA!$A$2:$A$20002="CRD"),0.3,0)))</f>
        <v>1</v>
      </c>
      <c r="HI14" s="3">
        <f t="array" ref="HI14">IF(LEN($CZ14)=0,0.4,SUM(IF(([2]JOE_DATA!$C$2:$C$20002=$CZ14)*([2]JOE_DATA!$B$2:$B$20002="Sub-work type")*([2]JOE_DATA!$A$2:$A$20002="CRD"),0.4,0)))
+
IF(LEN($DA14)=0,0.3,SUM(IF(([2]JOE_DATA!$C$2:$C$20002=$DA14)*([2]JOE_DATA!$B$2:$B$20002="Sub-work type")*([2]JOE_DATA!$A$2:$A$20002="CRD"),0.3,0)))
+
IF(LEN($DB14)=0,0.3,SUM(IF(([2]JOE_DATA!$C$2:$C$20002=$DB14)*([2]JOE_DATA!$B$2:$B$20002="Sub-work type")*([2]JOE_DATA!$A$2:$A$20002="CRD"),0.3,0)))</f>
        <v>1</v>
      </c>
      <c r="HJ14" s="3">
        <f t="array" ref="HJ14">IF(LEN($CV14)=0,1,SUM(IF(([2]JOE_DATA!$C$2:$C$20002=$CV14)*([2]JOE_DATA!$B$2:$B$20002="Client type")*([2]JOE_DATA!$A$2:$A$20002="CRD"),1,0)))</f>
        <v>1</v>
      </c>
      <c r="HK14" s="3">
        <f t="array" ref="HK14">IF(LEN($DC14)=0,0.4,SUM(IF(([2]JOE_DATA!$C$2:$C$20002=$DC14)*([2]JOE_DATA!$B$2:$B$20002="Work type")*([2]JOE_DATA!$A$2:$A$20002="Corporate"),0.4,0)))
+
IF(LEN($DD14)=0,0.3,SUM(IF(([2]JOE_DATA!$C$2:$C$20002=$DD14)*([2]JOE_DATA!$B$2:$B$20002="Work type")*([2]JOE_DATA!$A$2:$A$20002="Corporate"),0.3,0)))
+
IF(LEN($DE14)=0,0.3,SUM(IF(([2]JOE_DATA!$C$2:$C$20002=$DE14)*([2]JOE_DATA!$B$2:$B$20002="Work type")*([2]JOE_DATA!$A$2:$A$20002="Corporate"),0.3,0)))</f>
        <v>1</v>
      </c>
      <c r="HL14" s="3">
        <f t="array" ref="HL14">IF(LEN($DF14)=0,0.4,SUM(IF(([2]JOE_DATA!$C$2:$C$20002=$DF14)*([2]JOE_DATA!$B$2:$B$20002="Sub-work type")*([2]JOE_DATA!$A$2:$A$20002="Corporate"),0.4,0)))
+
IF(LEN($DG14)=0,0.3,SUM(IF(([2]JOE_DATA!$C$2:$C$20002=$DG14)*([2]JOE_DATA!$B$2:$B$20002="Sub-work type")*([2]JOE_DATA!$A$2:$A$20002="Corporate"),0.3,0)))
+
IF(LEN($DH14)=0,0.3,SUM(IF(([2]JOE_DATA!$C$2:$C$20002=$DH14)*([2]JOE_DATA!$B$2:$B$20002="Sub-work type")*([2]JOE_DATA!$A$2:$A$20002="Corporate"),0.3,0)))</f>
        <v>1</v>
      </c>
      <c r="HM14" s="3">
        <f t="array" ref="HM14">IF(LEN($DI14)=0,0.4,SUM(IF(([2]JOE_DATA!$C$2:$C$20002=$DI14)*([2]JOE_DATA!$B$2:$B$20002="Acting for")*([2]JOE_DATA!$A$2:$A$20002="Corporate"),0.4,0)))
+
IF(LEN($DJ14)=0,0.3,SUM(IF(([2]JOE_DATA!$C$2:$C$20002=$DJ14)*([2]JOE_DATA!$B$2:$B$20002="Acting for")*([2]JOE_DATA!$A$2:$A$20002="Corporate"),0.3,0)))
+
IF(LEN($DK14)=0,0.3,SUM(IF(([2]JOE_DATA!$C$2:$C$20002=$DK14)*([2]JOE_DATA!$B$2:$B$20002="Acting for")*([2]JOE_DATA!$A$2:$A$20002="Corporate"),0.3,0)))</f>
        <v>1</v>
      </c>
      <c r="HN14" s="3">
        <f t="array" ref="HN14">IF(LEN($DM14)=0,0.4,SUM(IF(([2]JOE_DATA!$C$2:$C$20002=$DM14)*([2]JOE_DATA!$B$2:$B$20002="Country of buyer")*([2]JOE_DATA!$A$2:$A$20002="Corporate"),0.4,0)))
+
IF(LEN($DN14)=0,0.3,SUM(IF(([2]JOE_DATA!$C$2:$C$20002=$DN14)*([2]JOE_DATA!$B$2:$B$20002="Country of buyer")*([2]JOE_DATA!$A$2:$A$20002="Corporate"),0.3,0)))
+
IF(LEN($DL14)=0,0.3,SUM(IF(([2]JOE_DATA!$C$2:$C$20002=$DL14)*([2]JOE_DATA!$B$2:$B$20002="Country of buyer")*([2]JOE_DATA!$A$2:$A$20002="Corporate"),0.3,0)))</f>
        <v>1</v>
      </c>
      <c r="HO14" s="3">
        <f t="array" ref="HO14">IF(LEN($DO14)=0,0.4,SUM(IF(([2]JOE_DATA!$C$2:$C$20002=$DO14)*([2]JOE_DATA!$B$2:$B$20002="Country of seller")*([2]JOE_DATA!$A$2:$A$20002="Corporate"),0.4,0)))
+
IF(LEN($DP14)=0,0.3,SUM(IF(([2]JOE_DATA!$C$2:$C$20002=$DP14)*([2]JOE_DATA!$B$2:$B$20002="Country of seller")*([2]JOE_DATA!$A$2:$A$20002="Corporate"),0.3,0)))
+
IF(LEN($DQ14)=0,0.3,SUM(IF(([2]JOE_DATA!$C$2:$C$20002=$DQ14)*([2]JOE_DATA!$B$2:$B$20002="Country of seller")*([2]JOE_DATA!$A$2:$A$20002="Corporate"),0.3,0)))</f>
        <v>1</v>
      </c>
      <c r="HP14" s="3">
        <f t="array" ref="HP14">IF(LEN($DR14)=0,0.4,SUM(IF(([2]JOE_DATA!$C$2:$C$20002=$DR14)*([2]JOE_DATA!$B$2:$B$20002="Country of target")*([2]JOE_DATA!$A$2:$A$20002="Corporate"),0.4,0)))
+
IF(LEN($DS14)=0,0.3,SUM(IF(([2]JOE_DATA!$C$2:$C$20002=$DS14)*([2]JOE_DATA!$B$2:$B$20002="Country of target")*([2]JOE_DATA!$A$2:$A$20002="Corporate"),0.3,0)))
+
IF(LEN($DT14)=0,0.3,SUM(IF(([2]JOE_DATA!$C$2:$C$20002=$DT14)*([2]JOE_DATA!$B$2:$B$20002="Country of target")*([2]JOE_DATA!$A$2:$A$20002="Corporate"),0.3,0)))</f>
        <v>1</v>
      </c>
      <c r="HQ14" s="3">
        <f t="array" ref="HQ14">IF(LEN($DU14)=0,1,SUM(IF(([2]JOE_DATA!$C$2:$C$20002=$DU14)*([2]JOE_DATA!$B$2:$B$20002="Value over US $5m")*([2]JOE_DATA!$A$2:$A$20002="Corporate"),1,0)))</f>
        <v>1</v>
      </c>
      <c r="HR14" s="3">
        <f t="array" ref="HR14">IF(LEN($DV14)=0,1,SUM(IF(([2]JOE_DATA!$C$2:$C$20002=$DV14)*([2]JOE_DATA!$B$2:$B$20002="Value over £500,000")*([2]JOE_DATA!$A$2:$A$20002="Corporate"),1,0)))</f>
        <v>1</v>
      </c>
      <c r="HS14" s="3">
        <f t="array" ref="HS14">IF(LEN($DW14)=0,1,SUM(IF(([2]JOE_DATA!$C$2:$C$20002=$DW14)*([2]JOE_DATA!$B$2:$B$20002="Value over Euro 5m")*([2]JOE_DATA!$A$2:$A$20002="Corporate"),1,0)))</f>
        <v>1</v>
      </c>
      <c r="HT14" s="3">
        <f t="array" ref="HT14">IF(LEN($DX14)=0,1,SUM(IF(([2]JOE_DATA!$C$2:$C$20002=$DX14)*([2]JOE_DATA!$B$2:$B$20002="Value range in euros")*([2]JOE_DATA!$A$2:$A$20002="Corporate"),1,0)))</f>
        <v>1</v>
      </c>
      <c r="HU14" s="3">
        <f t="array" ref="HU14">IF(LEN($DY14)=0,1,SUM(IF(([2]JOE_DATA!$C$2:$C$20002=$DY14)*([2]JOE_DATA!$B$2:$B$20002="Is the deal relevant for M&amp;A study")*([2]JOE_DATA!$A$2:$A$20002="Corporate"),1,0)))</f>
        <v>1</v>
      </c>
      <c r="HV14" s="3">
        <f t="array" ref="HV14">IF(LEN($DZ14)=0,1,SUM(IF(([2]JOE_DATA!$C$2:$C$20002=$DZ14)*([2]JOE_DATA!$B$2:$B$20002="Does the deal involve PE clients")*([2]JOE_DATA!$A$2:$A$20002="Corporate"),1,0)))</f>
        <v>1</v>
      </c>
      <c r="HW14" s="3">
        <f t="array" ref="HW14">IF(LEN($EA14)=0,1,SUM(IF(([2]JOE_DATA!$C$2:$C$20002=$EA14)*([2]JOE_DATA!$B$2:$B$20002="Quarter deal announced/signed")*([2]JOE_DATA!$A$2:$A$20002="Corporate"),1,0)))</f>
        <v>1</v>
      </c>
      <c r="HX14" s="3">
        <f t="array" ref="HX14">IF(LEN($EB14)=0,1,SUM(IF(([2]JOE_DATA!$C$2:$C$20002=$EB14)*([2]JOE_DATA!$B$2:$B$20002="Quarter deal completed")*([2]JOE_DATA!$A$2:$A$20002="Corporate"),1,0)))</f>
        <v>1</v>
      </c>
      <c r="HY14" s="3">
        <f t="array" ref="HY14">IF(LEN($EC14)=0,1,SUM(IF(([2]JOE_DATA!$C$2:$C$20002=$EC14)*([2]JOE_DATA!$B$2:$B$20002="Year deal announced/signed")*([2]JOE_DATA!$A$2:$A$20002="Corporate"),1,0)))</f>
        <v>1</v>
      </c>
      <c r="HZ14" s="3">
        <f t="array" ref="HZ14">IF(LEN($ED14)=0,1,SUM(IF(([2]JOE_DATA!$C$2:$C$20002=$ED14)*([2]JOE_DATA!$B$2:$B$20002="Year deal completed")*([2]JOE_DATA!$A$2:$A$20002="Corporate"),1,0)))</f>
        <v>1</v>
      </c>
      <c r="IA14" s="3">
        <v>1</v>
      </c>
      <c r="IB14" s="3">
        <f t="array" ref="IB14">IF(LEN($EF14)=0,1,SUM(IF(([2]JOE_DATA!$C$2:$C$20002=$EF14)*([2]JOE_DATA!$B$2:$B$20002="Work type")*([2]JOE_DATA!$A$2:$A$20002="Corporate Tax"),1,0)))</f>
        <v>1</v>
      </c>
      <c r="IC14" s="3">
        <f t="array" ref="IC14">IF(LEN($EG14)=0,0.4,SUM(IF(([2]JOE_DATA!$C$2:$C$20002=$EG14)*([2]JOE_DATA!$B$2:$B$20002="Work type")*([2]JOE_DATA!$A$2:$A$20002="EPC Construction"),0.4,0)))
+
IF(LEN($EH14)=0,0.3,SUM(IF(([2]JOE_DATA!$C$2:$C$20002=$EH14)*([2]JOE_DATA!$B$2:$B$20002="Work type")*([2]JOE_DATA!$A$2:$A$20002="EPC Construction"),0.3,0)))
+
IF(LEN($EI14)=0,0.3,SUM(IF(([2]JOE_DATA!$C$2:$C$20002=$EI14)*([2]JOE_DATA!$B$2:$B$20002="Work type")*([2]JOE_DATA!$A$2:$A$20002="EPC Construction"),0.3,0)))</f>
        <v>1</v>
      </c>
      <c r="ID14" s="3">
        <f t="array" ref="ID14">IF(LEN($EJ14)=0,0.4,SUM(IF(([2]JOE_DATA!$C$2:$C$20002=$EJ14)*([2]JOE_DATA!$B$2:$B$20002="Contract type")*([2]JOE_DATA!$A$2:$A$20002="EPC Construction"),0.4,0)))
+
IF(LEN($EK14)=0,0.3,SUM(IF(([2]JOE_DATA!$C$2:$C$20002=$EK14)*([2]JOE_DATA!$B$2:$B$20002="Contract type")*([2]JOE_DATA!$A$2:$A$20002="EPC Construction"),0.3,0)))
+
IF(LEN($EL14)=0,0.3,SUM(IF(([2]JOE_DATA!$C$2:$C$20002=$EL14)*([2]JOE_DATA!$B$2:$B$20002="Contract type")*([2]JOE_DATA!$A$2:$A$20002="EPC Construction"),0.3,0)))</f>
        <v>1</v>
      </c>
      <c r="IE14" s="3">
        <f t="array" ref="IE14">IF(LEN($EP14)=0,1,SUM(IF(([2]JOE_DATA!$C$2:$C$20002=$EP14)*([2]JOE_DATA!$B$2:$B$20002="Client type")*([2]JOE_DATA!$A$2:$A$20002="EPC Construction"),1,0)))</f>
        <v>1</v>
      </c>
      <c r="IF14" s="3">
        <f t="array" ref="IF14">IF(LEN($EN14)=0,1,SUM(IF(([2]JOE_DATA!$C$2:$C$20002=$EN14)*([2]JOE_DATA!$B$2:$B$20002="Subject matter")*([2]JOE_DATA!$A$2:$A$20002="EPC Construction"),1,0)))</f>
        <v>1</v>
      </c>
      <c r="IG14" s="3">
        <f t="array" ref="IG14">IF(LEN($ER14)=0,1,SUM(IF(([2]JOE_DATA!$C$2:$C$20002=$ER14)*([2]JOE_DATA!$B$2:$B$20002="Client scope")*([2]JOE_DATA!$A$2:$A$20002="EPC Construction"),1,0)))</f>
        <v>1</v>
      </c>
      <c r="IH14" s="3">
        <f t="array" ref="IH14">IF(LEN($ES14)=0,0.4,SUM(IF(([2]JOE_DATA!$C$2:$C$20002=$ES14)*([2]JOE_DATA!$B$2:$B$20002="Work type")*([2]JOE_DATA!$A$2:$A$20002="EPC Energy"),0.4,0)))
+
IF(LEN($ET14)=0,0.3,SUM(IF(([2]JOE_DATA!$C$2:$C$20002=$ET14)*([2]JOE_DATA!$B$2:$B$20002="Work type")*([2]JOE_DATA!$A$2:$A$20002="EPC Energy"),0.3,0)))
+
IF(LEN($EU14)=0,0.3,SUM(IF(([2]JOE_DATA!$C$2:$C$20002=$EU14)*([2]JOE_DATA!$B$2:$B$20002="Work type")*([2]JOE_DATA!$A$2:$A$20002="EPC Energy"),0.3,0)))</f>
        <v>1</v>
      </c>
      <c r="II14" s="3">
        <f t="array" ref="II14">IF(LEN($EV14)=0,1,SUM(IF(([2]JOE_DATA!$C$2:$C$20002=$EV14)*([2]JOE_DATA!$B$2:$B$20002="Work type")*([2]JOE_DATA!$A$2:$A$20002="EPC Energy"),1,0)))</f>
        <v>1</v>
      </c>
      <c r="IJ14" s="3">
        <f t="array" ref="IJ14">IF(LEN($EW14)=0,1,SUM(IF(([2]JOE_DATA!$C$2:$C$20002=$EW14)*([2]JOE_DATA!$B$2:$B$20002="Client type")*([2]JOE_DATA!$A$2:$A$20002="EPC Projects"),1,0)))</f>
        <v>1</v>
      </c>
      <c r="IK14" s="3">
        <f t="array" ref="IK14">IF(LEN($FE14)=0,0.4,SUM(IF(([2]JOE_DATA!$C$2:$C$20002=$FE14)*([2]JOE_DATA!$B$2:$B$20002="Client type")*([2]JOE_DATA!$A$2:$A$20002="Real Estate"),0.4,0)))
+
IF(LEN($FF14)=0,0.3,SUM(IF(([2]JOE_DATA!$C$2:$C$20002=$FF14)*([2]JOE_DATA!$B$2:$B$20002="Client type")*([2]JOE_DATA!$A$2:$A$20002="Real Estate"),0.3,0)))
+
IF(LEN($FG14)=0,0.3,SUM(IF(([2]JOE_DATA!$C$2:$C$20002=$FG14)*([2]JOE_DATA!$B$2:$B$20002="Client type")*([2]JOE_DATA!$A$2:$A$20002="Real Estate"),0.3,0)))</f>
        <v>1</v>
      </c>
      <c r="IL14" s="3">
        <f t="array" ref="IL14">IF(LEN($FH14)=0,0.4,SUM(IF(([2]JOE_DATA!$C$2:$C$20002=$FH14)*([2]JOE_DATA!$B$2:$B$20002="Work type")*([2]JOE_DATA!$A$2:$A$20002="Real Estate"),0.4,0)))
+
IF(LEN($FI14)=0,0.3,SUM(IF(([2]JOE_DATA!$C$2:$C$20002=$FI14)*([2]JOE_DATA!$B$2:$B$20002="Work type")*([2]JOE_DATA!$A$2:$A$20002="Real Estate"),0.3,0)))
+
IF(LEN($FJ14)=0,0.3,SUM(IF(([2]JOE_DATA!$C$2:$C$20002=$FJ14)*([2]JOE_DATA!$B$2:$B$20002="Work type")*([2]JOE_DATA!$A$2:$A$20002="Real Estate"),0.3,0)))</f>
        <v>1</v>
      </c>
      <c r="IM14" s="3">
        <f t="array" ref="IM14">IF(LEN($EX14)=0,0.4,SUM(IF(([2]JOE_DATA!$C$2:$C$20002=$EX14)*([2]JOE_DATA!$B$2:$B$20002="Work type")*([2]JOE_DATA!$A$2:$A$20002="Human Capital"),0.4,0)))
+
IF(LEN($EY14)=0,0.3,SUM(IF(([2]JOE_DATA!$C$2:$C$20002=$EY14)*([2]JOE_DATA!$B$2:$B$20002="Work type")*([2]JOE_DATA!$A$2:$A$20002="Human Capital"),0.3,0)))
+
IF(LEN($EZ14)=0,0.3,SUM(IF(([2]JOE_DATA!$C$2:$C$20002=$EZ14)*([2]JOE_DATA!$B$2:$B$20002="Work type")*([2]JOE_DATA!$A$2:$A$20002="Human Capital"),0.3,0)))</f>
        <v>1</v>
      </c>
      <c r="IN14" s="3">
        <f t="array" ref="IN14">IF(LEN($FA14)=0,0.4,SUM(IF(([2]JOE_DATA!$C$2:$C$20002=$FA14)*([2]JOE_DATA!$B$2:$B$20002="Sub-work types")*([2]JOE_DATA!$A$2:$A$20002="Human Capital"),0.4,0)))
+
IF(LEN($FB14)=0,0.3,SUM(IF(([2]JOE_DATA!$C$2:$C$20002=$FB14)*([2]JOE_DATA!$B$2:$B$20002="Sub-work types")*([2]JOE_DATA!$A$2:$A$20002="Human Capital"),0.3,0)))
+
IF(LEN($FC14)=0,0.3,SUM(IF(([2]JOE_DATA!$C$2:$C$20002=$FC14)*([2]JOE_DATA!$B$2:$B$20002="Sub-work types")*([2]JOE_DATA!$A$2:$A$20002="Human Capital"),0.3,0)))</f>
        <v>1</v>
      </c>
      <c r="IO14" s="15">
        <f t="array" ref="IO14">IF(LEN($FD14)=0,1,SUM(IF(([2]JOE_DATA!$C$2:$C$20002=$FD14)*([2]JOE_DATA!$B$2:$B$20002="Pension scheme")*([2]JOE_DATA!$A$2:$A$20002="Human Capital"),1,0)))</f>
        <v>1</v>
      </c>
      <c r="IP14" s="3">
        <f t="array" ref="IP14">IF(LEN($BT14)=0,0.4,SUM(IF(([2]JOE_DATA!$C$2:$C$20002=$BT14)*([2]JOE_DATA!$B$2:$B$20002="Other Matter Executive"),0.4,0)))
+
IF(LEN($BU14)=0,0.3,SUM(IF(([2]JOE_DATA!$C$2:$C$20002=$BU14)*([2]JOE_DATA!$B$2:$B$20002="Other Matter Executive"),0.3,0)))
+
IF(LEN($BV14)=0,0.3,SUM(IF(([2]JOE_DATA!$C$2:$C$20002=$BV14)*([2]JOE_DATA!$B$2:$B$20002="Other Matter Executive"),0.3,0)))</f>
        <v>1</v>
      </c>
    </row>
    <row r="15" spans="1:255" ht="89.25">
      <c r="A15" s="34" t="s">
        <v>246</v>
      </c>
      <c r="B15" s="35" t="s">
        <v>299</v>
      </c>
      <c r="C15" s="34" t="s">
        <v>285</v>
      </c>
      <c r="D15" s="34"/>
      <c r="E15" s="34" t="s">
        <v>285</v>
      </c>
      <c r="F15" s="36" t="s">
        <v>300</v>
      </c>
      <c r="G15" s="3"/>
      <c r="H15" s="3"/>
      <c r="I15" s="34" t="s">
        <v>301</v>
      </c>
      <c r="J15" s="3"/>
      <c r="K15" s="3"/>
      <c r="L15" s="34"/>
      <c r="M15" s="3"/>
      <c r="N15" s="3"/>
      <c r="O15" s="36" t="s">
        <v>99</v>
      </c>
      <c r="P15" s="34"/>
      <c r="Q15" s="34"/>
      <c r="R15" s="3"/>
      <c r="S15" s="37"/>
      <c r="T15" s="37">
        <v>40178</v>
      </c>
      <c r="U15" s="36" t="s">
        <v>300</v>
      </c>
      <c r="V15" s="3"/>
      <c r="W15" s="3"/>
      <c r="X15" s="34"/>
      <c r="Y15" s="38"/>
      <c r="Z15" s="3"/>
      <c r="AA15" s="34" t="s">
        <v>302</v>
      </c>
      <c r="AB15" s="34" t="s">
        <v>303</v>
      </c>
      <c r="AC15" s="3"/>
      <c r="AD15" s="34"/>
      <c r="AE15" s="3"/>
      <c r="AF15" s="3"/>
      <c r="AG15" s="39"/>
      <c r="AH15" s="3"/>
      <c r="AI15" s="34"/>
      <c r="AJ15" s="3"/>
      <c r="AK15" s="3"/>
      <c r="AL15" s="34" t="s">
        <v>254</v>
      </c>
      <c r="AM15" s="3"/>
      <c r="AN15" s="3"/>
      <c r="AO15" s="34" t="s">
        <v>133</v>
      </c>
      <c r="AP15" s="3" t="s">
        <v>304</v>
      </c>
      <c r="AQ15" s="3"/>
      <c r="AR15" s="3"/>
      <c r="AS15" s="3"/>
      <c r="AT15" s="3"/>
      <c r="AU15" s="3"/>
      <c r="AV15" s="3"/>
      <c r="AW15" s="3"/>
      <c r="AX15" s="3"/>
      <c r="AY15" s="3"/>
      <c r="AZ15" s="3"/>
      <c r="BA15" s="3"/>
      <c r="BB15" s="3"/>
      <c r="BC15" s="3"/>
      <c r="BD15" s="3"/>
      <c r="BE15" s="40"/>
      <c r="BF15" s="34"/>
      <c r="BG15" s="34"/>
      <c r="BH15" s="3"/>
      <c r="BI15" s="41" t="s">
        <v>255</v>
      </c>
      <c r="BJ15" s="34"/>
      <c r="BK15" s="3"/>
      <c r="BL15" s="42" t="s">
        <v>256</v>
      </c>
      <c r="BM15" s="42"/>
      <c r="BN15" s="34"/>
      <c r="BO15" s="3"/>
      <c r="BP15" s="3"/>
      <c r="BQ15" s="3"/>
      <c r="BR15" s="3"/>
      <c r="BS15" s="3"/>
      <c r="BT15" s="34"/>
      <c r="BU15" s="34"/>
      <c r="BV15" s="34"/>
      <c r="BW15" s="3"/>
      <c r="BX15" s="3"/>
      <c r="BY15" s="3"/>
      <c r="BZ15" s="3"/>
      <c r="CA15" s="3"/>
      <c r="CB15" s="3"/>
      <c r="CC15" s="3"/>
      <c r="CD15" s="36"/>
      <c r="CE15" s="34"/>
      <c r="CF15" s="3"/>
      <c r="CG15" s="36"/>
      <c r="CH15" s="34"/>
      <c r="CI15" s="3"/>
      <c r="CJ15" s="3"/>
      <c r="CK15" s="36"/>
      <c r="CL15" s="3"/>
      <c r="CM15" s="3"/>
      <c r="CN15" s="3"/>
      <c r="CO15" s="3"/>
      <c r="CP15" s="3"/>
      <c r="CQ15" s="34"/>
      <c r="CR15" s="34"/>
      <c r="CS15" s="34"/>
      <c r="CT15" s="34"/>
      <c r="CU15" s="34"/>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6"/>
      <c r="EH15" s="3"/>
      <c r="EI15" s="3"/>
      <c r="EJ15" s="3"/>
      <c r="EK15" s="3"/>
      <c r="EL15" s="3"/>
      <c r="EM15" s="3"/>
      <c r="EN15" s="3"/>
      <c r="EO15" s="3"/>
      <c r="EP15" s="3"/>
      <c r="EQ15" s="3"/>
      <c r="ER15" s="3"/>
      <c r="ES15" s="3"/>
      <c r="ET15" s="3"/>
      <c r="EU15" s="3"/>
      <c r="EV15" s="3"/>
      <c r="EW15" s="3"/>
      <c r="EX15" s="3"/>
      <c r="EY15" s="3"/>
      <c r="EZ15" s="3"/>
      <c r="FA15" s="3"/>
      <c r="FB15" s="3"/>
      <c r="FC15" s="3"/>
      <c r="FD15" s="3"/>
      <c r="FE15" s="34"/>
      <c r="FF15" s="34"/>
      <c r="FG15" s="34"/>
      <c r="FH15" s="34"/>
      <c r="FI15" s="34"/>
      <c r="FJ15" s="3"/>
      <c r="FK15" s="3"/>
      <c r="FL15" s="3"/>
      <c r="FM15" s="3"/>
      <c r="FO15" s="3"/>
      <c r="FP15" s="3"/>
      <c r="FQ15" s="3" t="str">
        <f t="array" ref="FQ15">IF(SUM($FU15:$IP15)=74,"PASS","FAIL")</f>
        <v>PASS</v>
      </c>
      <c r="FR15" s="3">
        <f t="shared" si="5"/>
        <v>0</v>
      </c>
      <c r="FS15" s="3">
        <f t="shared" si="6"/>
        <v>1</v>
      </c>
      <c r="FT15" s="3"/>
      <c r="FU15" s="3">
        <f t="array" ref="FU15">SUM(IF(([2]JOE_DATA!$C$2:$C$20002=$C15)*([2]JOE_DATA!$B$2:$B$20002="Client Name Confidential"),1,0))</f>
        <v>1</v>
      </c>
      <c r="FV15" s="3">
        <f t="array" ref="FV15">IF(ISBLANK($E15),1,SUM(IF(([2]JOE_DATA!$C$2:$C$20002=$E15)*([2]JOE_DATA!$B$2:$B$20002="Client name confidential on completion"),1,0)))</f>
        <v>1</v>
      </c>
      <c r="FW15" s="3">
        <f t="array" ref="FW15">IF(LEN($F15)=0,0.5,SUM(IF(([2]JOE_DATA!$C$2:$C$20002=$F15)*([2]JOE_DATA!$B$2:$B$20002="Client sector group"),0.5,0)))
+
IF(LEN($G15)=0,0.25,SUM(IF(([2]JOE_DATA!$C$2:$C$20002=$G15)*([2]JOE_DATA!$B$2:$B$20002="Client sector group"),0.25,0)))
+
IF(LEN($H15)=0,0.25,SUM(IF(([2]JOE_DATA!$C$2:$C$20002=$H15)*([2]JOE_DATA!$B$2:$B$20002="Client sector group"),0.25,0)))</f>
        <v>1</v>
      </c>
      <c r="FX15" s="3">
        <f t="array" ref="FX15">IF(ISBLANK($I15),0.5,SUM(IF(([2]JOE_DATA!$C$2:$C$20002=$I15)*([2]JOE_DATA!$B$2:$B$20002="Client sub-sector group"),0.5,0)))
+
IF(ISBLANK($J15),0.25,SUM(IF(([2]JOE_DATA!$C$2:$C$20002=$J15)*([2]JOE_DATA!$B$2:$B$20002="Client sub-sector group"),0.25,0)))
+
IF(ISBLANK($K15),0.25,SUM(IF(([2]JOE_DATA!$C$2:$C$20002=$K15)*([2]JOE_DATA!$B$2:$B$20002="Client sub-sector group"),0.25,0)))</f>
        <v>1</v>
      </c>
      <c r="FY15" s="3">
        <f t="array" ref="FY15">IF(LEN($L15)=0,0.4,SUM(IF(([2]JOE_DATA!$C$2:$C$20002=$L15)*([2]JOE_DATA!$B$2:$B$20002="Predominant Country of Client"),0.4,0)))
+
IF(LEN($M15)=0,0.3,SUM(IF(([2]JOE_DATA!$C$2:$C$20002=$M15)*([2]JOE_DATA!$B$2:$B$20002="Predominant Country of Client"),0.3,0)))
+
IF(LEN($N15)=0,0.3,SUM(IF(([2]JOE_DATA!$C$2:$C$20002=$N15)*([2]JOE_DATA!$B$2:$B$20002="Predominant Country of Client"),0.3,0)))</f>
        <v>1</v>
      </c>
      <c r="FZ15" s="3">
        <f t="array" ref="FZ15">IF(LEN($O15)=0,0.4,SUM(IF(([2]JOE_DATA!$C$2:$C$20002=$O15)*([2]JOE_DATA!$B$2:$B$20002="Main practice group"),0.4,0)))
+
IF(LEN($P15)=0,0.3,SUM(IF(([2]JOE_DATA!$C$2:$C$20002=$P15)*([2]JOE_DATA!$B$2:$B$20002="Main practice group"),0.3,0)))
+
IF(LEN($Q15)=0,0.3,SUM(IF(([2]JOE_DATA!$C$2:$C$20002=$Q15)*([2]JOE_DATA!$B$2:$B$20002="Main practice group"),0.3,0)))</f>
        <v>1</v>
      </c>
      <c r="GA15" s="3">
        <f t="shared" si="7"/>
        <v>1</v>
      </c>
      <c r="GB15" s="3">
        <f t="shared" si="8"/>
        <v>1</v>
      </c>
      <c r="GC15" s="3">
        <f t="array" ref="GC15">IF(LEN($U15)=0,0.4,SUM(IF(([2]JOE_DATA!$C$2:$C$20002=$U15)*([2]JOE_DATA!$B$2:$B$20002="Matter sector group"),0.4,0)))
+
IF(LEN($V15)=0,0.3,SUM(IF(([2]JOE_DATA!$C$2:$C$20002=$V15)*([2]JOE_DATA!$B$2:$B$20002="Matter sector group"),0.3,0)))
+
IF(LEN($W15)=0,0.3,SUM(IF(([2]JOE_DATA!$C$2:$C$20002=$W15)*([2]JOE_DATA!$B$2:$B$20002="Matter sector group"),0.3,0)))</f>
        <v>1</v>
      </c>
      <c r="GD15" s="3">
        <f t="array" ref="GD15">IF(LEN($X15)=0,0.4,SUM(IF(([2]JOE_DATA!$C$2:$C$20002=$X15)*([2]JOE_DATA!$B$2:$B$20002="Matter sub-sector group"),0.4,0)))
+
IF(LEN($Y15)=0,0.3,SUM(IF(([2]JOE_DATA!$C$2:$C$20002=$Y15)*([2]JOE_DATA!$B$2:$B$20002="Matter sub-sector group"),0.3,0)))
+
IF(LEN($Z15)=0,0.3,SUM(IF(([2]JOE_DATA!$C$2:$C$20002=$Z15)*([2]JOE_DATA!$B$2:$B$20002="Matter sub-sector group"),0.3,0)))</f>
        <v>1</v>
      </c>
      <c r="GE15" s="3">
        <f t="array" ref="GE15">IF(ISBLANK($AD15),1,SUM(IF(([2]JOE_DATA!$C$2:$C$20002=$AD15)*([2]JOE_DATA!$B$2:$B$20002="Matter confidential"),1,0)))</f>
        <v>1</v>
      </c>
      <c r="GF15" s="3">
        <f t="array" ref="GF15">IF(ISBLANK($AE15),1,SUM(IF(([2]JOE_DATA!$C$2:$C$20002=$AE15)*([2]JOE_DATA!$B$2:$B$20002="Matter confidential on completion"),1,0)))</f>
        <v>1</v>
      </c>
      <c r="GG15" s="3">
        <f t="array" ref="GG15">IF(ISBLANK($AG15),1,SUM(IF(([2]JOE_DATA!$C$2:$C$20002=$AG15)*([2]JOE_DATA!$B$2:$B$20002="Applicable law"),1,0)))</f>
        <v>1</v>
      </c>
      <c r="GH15" s="3">
        <f t="array" ref="GH15">IF(ISBLANK($AO15),1,SUM(IF(([2]JOE_DATA!$C$2:$C$20002=$AO15)*([2]JOE_DATA!$B$2:$B$20002="Contentious"),1,0)))</f>
        <v>1</v>
      </c>
      <c r="GI15" s="3">
        <f t="array" ref="GI15">IF(ISBLANK($AP15),1,SUM(IF(([2]JOE_DATA!$C$2:$C$20002=$AP15)*([2]JOE_DATA!$B$2:$B$20002="Dispute resolution"),1,0)))</f>
        <v>1</v>
      </c>
      <c r="GJ15" s="3">
        <f t="array" ref="GJ15">IF(ISBLANK($AQ15),1,SUM(IF(([2]JOE_DATA!$C$2:$C$20002=$AQ15)*([2]JOE_DATA!$B$2:$B$20002="Language of dispute"),1,0)))</f>
        <v>1</v>
      </c>
      <c r="GK15" s="3">
        <f t="array" ref="GK15">IF(LEN($AW15)=0,0.4,SUM(IF(([2]JOE_DATA!$C$2:$C$20002=$AW15)*([2]JOE_DATA!$B$2:$B$20002="Country Of Arbitration"),0.4,0)))
+
IF(LEN($AX15)=0,0.3,SUM(IF(([2]JOE_DATA!$C$2:$C$20002=$AX15)*([2]JOE_DATA!$B$2:$B$20002="Country Of Arbitration"),0.3,0)))
+
IF(LEN($AY15)=0,0.3,SUM(IF(([2]JOE_DATA!$C$2:$C$20002=$AY15)*([2]JOE_DATA!$B$2:$B$20002="Country Of Arbitration"),0.3,0)))</f>
        <v>1</v>
      </c>
      <c r="GL15" s="3">
        <f t="array" ref="GL15">IF(LEN($AT15)=0,0.4,SUM(IF(([2]JOE_DATA!$C$2:$C$20002=$AT15)*([2]JOE_DATA!$B$2:$B$20002="Jurisdiction of dispute"),0.4,0)))
+
IF(LEN($AU15)=0,0.3,SUM(IF(([2]JOE_DATA!$C$2:$C$20002=$AU15)*([2]JOE_DATA!$B$2:$B$20002="Jurisdiction of dispute"),0.3,0)))
+
IF(LEN($AV15)=0,0.3,SUM(IF(([2]JOE_DATA!$C$2:$C$20002=$AV15)*([2]JOE_DATA!$B$2:$B$20002="Jurisdiction of dispute"),0.3,0)))</f>
        <v>1</v>
      </c>
      <c r="GM15" s="3">
        <f t="array" ref="GM15">IF(LEN($AZ15)=0,0.6,SUM(IF(([2]JOE_DATA!$C$2:$C$20002=$AZ15)*([2]JOE_DATA!$B$2:$B$20002="Seat of arbitration"),0.6,0)))
+
IF(LEN($BA15)=0,0.4,SUM(IF(([2]JOE_DATA!$C$2:$C$20002=$BA15)*([2]JOE_DATA!$B$2:$B$20002="Seat of arbitration"),0.4,0)))</f>
        <v>1</v>
      </c>
      <c r="GN15" s="3">
        <f t="array" ref="GN15">IF(ISBLANK($BB15),1,SUM(IF(([2]JOE_DATA!$C$2:$C$20002=$BB15)*([2]JOE_DATA!$B$2:$B$20002="Arbitral rules"),1,0)))</f>
        <v>1</v>
      </c>
      <c r="GO15" s="3">
        <f t="array" ref="GO15">IF(ISBLANK($BC15),1,SUM(IF(([2]JOE_DATA!$C$2:$C$20002=$BC15)*([2]JOE_DATA!$B$2:$B$20002="Investment treaty"),1,0)))</f>
        <v>1</v>
      </c>
      <c r="GP15" s="3">
        <f t="array" ref="GP15">IF(ISBLANK($BD15),1,SUM(IF(([2]JOE_DATA!$C$2:$C$20002=$BD15)*([2]JOE_DATA!$B$2:$B$20002="Investigation type"),1,0)))</f>
        <v>1</v>
      </c>
      <c r="GQ15" s="3">
        <f t="array" ref="GQ15">IF(ISBLANK($BF15),1,SUM(IF(([2]JOE_DATA!$C$2:$C$20002=$BF15)*([2]JOE_DATA!$B$2:$B$20002="Currency of deal"),1,0)))</f>
        <v>1</v>
      </c>
      <c r="GR15" s="3">
        <f t="array" ref="GR15">IF(ISBLANK($BG15),1,SUM(IF(([2]JOE_DATA!$C$2:$C$20002=$BG15)*([2]JOE_DATA!$B$2:$B$20002="Value confidential"),1,0)))</f>
        <v>1</v>
      </c>
      <c r="GS15" s="3">
        <f t="array" ref="GS15">IF(ISBLANK($BH15),1,SUM(IF(([2]JOE_DATA!$C$2:$C$20002=$BH15)*([2]JOE_DATA!$B$2:$B$20002="Value confidential on completion"),1,0)))</f>
        <v>1</v>
      </c>
      <c r="GT15" s="3">
        <f t="array" ref="GT15">IF(LEN($BI15)=0,0.4,SUM(IF(([2]JOE_DATA!$C$2:$C$20002=$BI15)*([2]JOE_DATA!$B$2:$B$20002="Teams"),0.4,0)))
+
IF(LEN($BJ15)=0,0.3,SUM(IF(([2]JOE_DATA!$C$2:$C$20002=$BJ15)*([2]JOE_DATA!$B$2:$B$20002="Teams"),0.3,0)))
+
IF(LEN($BK15)=0,0.3,SUM(IF(([2]JOE_DATA!$C$2:$C$20002=$BK15)*([2]JOE_DATA!$B$2:$B$20002="Teams"),0.3,0)))</f>
        <v>1</v>
      </c>
      <c r="GU15" s="3">
        <f t="array" ref="GU15">IF(LEN($BL15)=0,0.4,SUM(IF(([2]JOE_DATA!$C$2:$C$20002=$BL15)*([2]JOE_DATA!$B$2:$B$20002="Lead Matter Partner"),0.4,0)))
+
IF(LEN($BM15)=0,0.3,SUM(IF(([2]JOE_DATA!$C$2:$C$20002=$BM15)*([2]JOE_DATA!$B$2:$B$20002="Lead Matter Partner"),0.3,0)))
+
IF(LEN($BN15)=0,0.3,SUM(IF(([2]JOE_DATA!$C$2:$C$20002=$BN15)*([2]JOE_DATA!$B$2:$B$20002="Lead Matter Partner"),0.3,0)))</f>
        <v>1</v>
      </c>
      <c r="GV15" s="3">
        <f t="array" ref="GV15">IF(LEN($BP15)=0,0.4,SUM(IF(([2]JOE_DATA!$C$2:$C$20002=$BP15)*([2]JOE_DATA!$B$2:$B$20002="Source of credential"),0.4,0)))
+
IF(LEN($BQ15)=0,0.3,SUM(IF(([2]JOE_DATA!$C$2:$C$20002=$BQ15)*([2]JOE_DATA!$B$2:$B$20002="Source of credential"),0.3,0)))
+
IF(LEN($BR15)=0,0.3,SUM(IF(([2]JOE_DATA!$C$2:$C$20002=$BR15)*([2]JOE_DATA!$B$2:$B$20002="Source of credential"),0.3,0)))</f>
        <v>1</v>
      </c>
      <c r="GW15" s="3">
        <f t="array" ref="GW15">IF(LEN($BX15)=0,0.4,SUM(IF(([2]JOE_DATA!$C$2:$C$20002=$BX15)*([2]JOE_DATA!$B$2:$B$20002="CMS firms involved"),0.4,0)))
+
IF(LEN($BY15)=0,0.6,SUM(IF(([2]JOE_DATA!$C$2:$C$20002=$BY15)*([2]JOE_DATA!$B$2:$B$20002="CMS firms involved"),0.6,0)))</f>
        <v>1</v>
      </c>
      <c r="GX15" s="3">
        <f t="array" ref="GX15">IF(ISBLANK($BZ15),1,SUM(IF(([2]JOE_DATA!$C$2:$C$20002=$BZ15)*([2]JOE_DATA!$B$2:$B$20002="Lead CMS firm"),1,0)))</f>
        <v>1</v>
      </c>
      <c r="GY15" s="3">
        <f t="array" ref="GY15">IF(LEN($CA15)=0,0.4,SUM(IF(([2]JOE_DATA!$C$2:$C$20002=$CA15)*([2]JOE_DATA!$B$2:$B$20002="Countries of other CMS firms"),0.4,0)))
+
IF(LEN($CB15)=0,0.3,SUM(IF(([2]JOE_DATA!$C$2:$C$20002=$CB15)*([2]JOE_DATA!$B$2:$B$20002="Countries of other CMS firms"),0.3,0)))
+
IF(LEN($CC15)=0,0.3,SUM(IF(([2]JOE_DATA!$C$2:$C$20002=$CC15)*([2]JOE_DATA!$B$2:$B$20002="Countries of other CMS firms"),0.3,0)))</f>
        <v>1</v>
      </c>
      <c r="GZ15" s="3">
        <f t="array" ref="GZ15">IF(ISBLANK($CD15),1,SUM(IF(([2]JOE_DATA!$C$2:$C$20002=$CD15)*([2]JOE_DATA!$B$2:$B$20002="Credential status"),1,0)))</f>
        <v>1</v>
      </c>
      <c r="HA15" s="3">
        <f t="array" ref="HA15">IF(ISBLANK($CE15),1,SUM(IF(([2]JOE_DATA!$C$2:$C$20002=$CE15)*([2]JOE_DATA!$B$2:$B$20002="Credential version"),1,0)))</f>
        <v>1</v>
      </c>
      <c r="HB15" s="3">
        <f t="array" ref="HB15">IF(ISBLANK($CG15),1,SUM(IF(([2]JOE_DATA!$C$2:$C$20002=$CG15)*([2]JOE_DATA!$B$2:$B$20002="Credential type "),1,0)))</f>
        <v>1</v>
      </c>
      <c r="HC15" s="3">
        <f t="array" ref="HC15">IF(ISBLANK($CH15),1,SUM(IF(([2]JOE_DATA!$C$2:$C$20002=$CH15)*([2]JOE_DATA!$B$2:$B$20002="Other uses"),1,0)))</f>
        <v>1</v>
      </c>
      <c r="HD15" s="3">
        <f t="array" ref="HD15">IF(ISBLANK($CK15),1,SUM(IF(([2]JOE_DATA!$C$2:$C$20002=$CK15)*([2]JOE_DATA!$B$2:$B$20002="Priority"),1,0)))</f>
        <v>1</v>
      </c>
      <c r="HE15" s="3">
        <f t="array" ref="HE15">IF(LEN($CM15)=0,0.4,SUM(IF(([2]JOE_DATA!$C$2:$C$20002=$CM15)*([2]JOE_DATA!$B$2:$B$20002="Know how"),0.4,0)))
+
IF(LEN($CN15)=0,0.3,SUM(IF(([2]JOE_DATA!$C$2:$C$20002=$CN15)*([2]JOE_DATA!$B$2:$B$20002="Know how"),0.3,0)))
+
IF(LEN($CO15)=0,0.3,SUM(IF(([2]JOE_DATA!$C$2:$C$20002=$CO15)*([2]JOE_DATA!$B$2:$B$20002="Know how"),0.3,0)))</f>
        <v>1</v>
      </c>
      <c r="HF15" s="3">
        <f t="array" ref="HF15">IF(LEN($CS15)=0,0.4,SUM(IF(([2]JOE_DATA!$C$2:$C$20002=$CS15)*([2]JOE_DATA!$B$2:$B$20002="Work type")*([2]JOE_DATA!$A$2:$A$20002="BAIF"),0.4,0)))
+
IF(LEN($CT15)=0,0.3,SUM(IF(([2]JOE_DATA!$C$2:$C$20002=$CT15)*([2]JOE_DATA!$B$2:$B$20002="Work type")*([2]JOE_DATA!$A$2:$A$20002="BAIF"),0.3,0)))
+
IF(LEN($CU15)=0,0.3,SUM(IF(([2]JOE_DATA!$C$2:$C$20002=$CU15)*([2]JOE_DATA!$B$2:$B$20002="Work type")*([2]JOE_DATA!$A$2:$A$20002="BAIF"),0.3,0)))</f>
        <v>1</v>
      </c>
      <c r="HG15" s="3">
        <f t="array" ref="HG15">IF(LEN($CQ15)=0,1,SUM(IF(([2]JOE_DATA!$C$2:$C$20002=$CQ15)*([2]JOE_DATA!$B$2:$B$20002="Client type")*([2]JOE_DATA!$A$2:$A$20002="BAIF"),1,0)))</f>
        <v>1</v>
      </c>
      <c r="HH15" s="3">
        <f t="array" ref="HH15">IF(LEN($CW15)=0,0.4,SUM(IF(([2]JOE_DATA!$C$2:$C$20002=$CW15)*([2]JOE_DATA!$B$2:$B$20002="Work type")*([2]JOE_DATA!$A$2:$A$20002="CRD"),0.4,0)))
+
IF(LEN($CX15)=0,0.3,SUM(IF(([2]JOE_DATA!$C$2:$C$20002=$CX15)*([2]JOE_DATA!$B$2:$B$20002="Work type")*([2]JOE_DATA!$A$2:$A$20002="CRD"),0.3,0)))
+
IF(LEN($CY15)=0,0.3,SUM(IF(([2]JOE_DATA!$C$2:$C$20002=$CY15)*([2]JOE_DATA!$B$2:$B$20002="Work type")*([2]JOE_DATA!$A$2:$A$20002="CRD"),0.3,0)))</f>
        <v>1</v>
      </c>
      <c r="HI15" s="3">
        <f t="array" ref="HI15">IF(LEN($CZ15)=0,0.4,SUM(IF(([2]JOE_DATA!$C$2:$C$20002=$CZ15)*([2]JOE_DATA!$B$2:$B$20002="Sub-work type")*([2]JOE_DATA!$A$2:$A$20002="CRD"),0.4,0)))
+
IF(LEN($DA15)=0,0.3,SUM(IF(([2]JOE_DATA!$C$2:$C$20002=$DA15)*([2]JOE_DATA!$B$2:$B$20002="Sub-work type")*([2]JOE_DATA!$A$2:$A$20002="CRD"),0.3,0)))
+
IF(LEN($DB15)=0,0.3,SUM(IF(([2]JOE_DATA!$C$2:$C$20002=$DB15)*([2]JOE_DATA!$B$2:$B$20002="Sub-work type")*([2]JOE_DATA!$A$2:$A$20002="CRD"),0.3,0)))</f>
        <v>1</v>
      </c>
      <c r="HJ15" s="3">
        <f t="array" ref="HJ15">IF(LEN($CV15)=0,1,SUM(IF(([2]JOE_DATA!$C$2:$C$20002=$CV15)*([2]JOE_DATA!$B$2:$B$20002="Client type")*([2]JOE_DATA!$A$2:$A$20002="CRD"),1,0)))</f>
        <v>1</v>
      </c>
      <c r="HK15" s="3">
        <f t="array" ref="HK15">IF(LEN($DC15)=0,0.4,SUM(IF(([2]JOE_DATA!$C$2:$C$20002=$DC15)*([2]JOE_DATA!$B$2:$B$20002="Work type")*([2]JOE_DATA!$A$2:$A$20002="Corporate"),0.4,0)))
+
IF(LEN($DD15)=0,0.3,SUM(IF(([2]JOE_DATA!$C$2:$C$20002=$DD15)*([2]JOE_DATA!$B$2:$B$20002="Work type")*([2]JOE_DATA!$A$2:$A$20002="Corporate"),0.3,0)))
+
IF(LEN($DE15)=0,0.3,SUM(IF(([2]JOE_DATA!$C$2:$C$20002=$DE15)*([2]JOE_DATA!$B$2:$B$20002="Work type")*([2]JOE_DATA!$A$2:$A$20002="Corporate"),0.3,0)))</f>
        <v>1</v>
      </c>
      <c r="HL15" s="3">
        <f t="array" ref="HL15">IF(LEN($DF15)=0,0.4,SUM(IF(([2]JOE_DATA!$C$2:$C$20002=$DF15)*([2]JOE_DATA!$B$2:$B$20002="Sub-work type")*([2]JOE_DATA!$A$2:$A$20002="Corporate"),0.4,0)))
+
IF(LEN($DG15)=0,0.3,SUM(IF(([2]JOE_DATA!$C$2:$C$20002=$DG15)*([2]JOE_DATA!$B$2:$B$20002="Sub-work type")*([2]JOE_DATA!$A$2:$A$20002="Corporate"),0.3,0)))
+
IF(LEN($DH15)=0,0.3,SUM(IF(([2]JOE_DATA!$C$2:$C$20002=$DH15)*([2]JOE_DATA!$B$2:$B$20002="Sub-work type")*([2]JOE_DATA!$A$2:$A$20002="Corporate"),0.3,0)))</f>
        <v>1</v>
      </c>
      <c r="HM15" s="3">
        <f t="array" ref="HM15">IF(LEN($DI15)=0,0.4,SUM(IF(([2]JOE_DATA!$C$2:$C$20002=$DI15)*([2]JOE_DATA!$B$2:$B$20002="Acting for")*([2]JOE_DATA!$A$2:$A$20002="Corporate"),0.4,0)))
+
IF(LEN($DJ15)=0,0.3,SUM(IF(([2]JOE_DATA!$C$2:$C$20002=$DJ15)*([2]JOE_DATA!$B$2:$B$20002="Acting for")*([2]JOE_DATA!$A$2:$A$20002="Corporate"),0.3,0)))
+
IF(LEN($DK15)=0,0.3,SUM(IF(([2]JOE_DATA!$C$2:$C$20002=$DK15)*([2]JOE_DATA!$B$2:$B$20002="Acting for")*([2]JOE_DATA!$A$2:$A$20002="Corporate"),0.3,0)))</f>
        <v>1</v>
      </c>
      <c r="HN15" s="3">
        <f t="array" ref="HN15">IF(LEN($DM15)=0,0.4,SUM(IF(([2]JOE_DATA!$C$2:$C$20002=$DM15)*([2]JOE_DATA!$B$2:$B$20002="Country of buyer")*([2]JOE_DATA!$A$2:$A$20002="Corporate"),0.4,0)))
+
IF(LEN($DN15)=0,0.3,SUM(IF(([2]JOE_DATA!$C$2:$C$20002=$DN15)*([2]JOE_DATA!$B$2:$B$20002="Country of buyer")*([2]JOE_DATA!$A$2:$A$20002="Corporate"),0.3,0)))
+
IF(LEN($DL15)=0,0.3,SUM(IF(([2]JOE_DATA!$C$2:$C$20002=$DL15)*([2]JOE_DATA!$B$2:$B$20002="Country of buyer")*([2]JOE_DATA!$A$2:$A$20002="Corporate"),0.3,0)))</f>
        <v>1</v>
      </c>
      <c r="HO15" s="3">
        <f t="array" ref="HO15">IF(LEN($DO15)=0,0.4,SUM(IF(([2]JOE_DATA!$C$2:$C$20002=$DO15)*([2]JOE_DATA!$B$2:$B$20002="Country of seller")*([2]JOE_DATA!$A$2:$A$20002="Corporate"),0.4,0)))
+
IF(LEN($DP15)=0,0.3,SUM(IF(([2]JOE_DATA!$C$2:$C$20002=$DP15)*([2]JOE_DATA!$B$2:$B$20002="Country of seller")*([2]JOE_DATA!$A$2:$A$20002="Corporate"),0.3,0)))
+
IF(LEN($DQ15)=0,0.3,SUM(IF(([2]JOE_DATA!$C$2:$C$20002=$DQ15)*([2]JOE_DATA!$B$2:$B$20002="Country of seller")*([2]JOE_DATA!$A$2:$A$20002="Corporate"),0.3,0)))</f>
        <v>1</v>
      </c>
      <c r="HP15" s="3">
        <f t="array" ref="HP15">IF(LEN($DR15)=0,0.4,SUM(IF(([2]JOE_DATA!$C$2:$C$20002=$DR15)*([2]JOE_DATA!$B$2:$B$20002="Country of target")*([2]JOE_DATA!$A$2:$A$20002="Corporate"),0.4,0)))
+
IF(LEN($DS15)=0,0.3,SUM(IF(([2]JOE_DATA!$C$2:$C$20002=$DS15)*([2]JOE_DATA!$B$2:$B$20002="Country of target")*([2]JOE_DATA!$A$2:$A$20002="Corporate"),0.3,0)))
+
IF(LEN($DT15)=0,0.3,SUM(IF(([2]JOE_DATA!$C$2:$C$20002=$DT15)*([2]JOE_DATA!$B$2:$B$20002="Country of target")*([2]JOE_DATA!$A$2:$A$20002="Corporate"),0.3,0)))</f>
        <v>1</v>
      </c>
      <c r="HQ15" s="3">
        <f t="array" ref="HQ15">IF(LEN($DU15)=0,1,SUM(IF(([2]JOE_DATA!$C$2:$C$20002=$DU15)*([2]JOE_DATA!$B$2:$B$20002="Value over US $5m")*([2]JOE_DATA!$A$2:$A$20002="Corporate"),1,0)))</f>
        <v>1</v>
      </c>
      <c r="HR15" s="3">
        <f t="array" ref="HR15">IF(LEN($DV15)=0,1,SUM(IF(([2]JOE_DATA!$C$2:$C$20002=$DV15)*([2]JOE_DATA!$B$2:$B$20002="Value over £500,000")*([2]JOE_DATA!$A$2:$A$20002="Corporate"),1,0)))</f>
        <v>1</v>
      </c>
      <c r="HS15" s="3">
        <f t="array" ref="HS15">IF(LEN($DW15)=0,1,SUM(IF(([2]JOE_DATA!$C$2:$C$20002=$DW15)*([2]JOE_DATA!$B$2:$B$20002="Value over Euro 5m")*([2]JOE_DATA!$A$2:$A$20002="Corporate"),1,0)))</f>
        <v>1</v>
      </c>
      <c r="HT15" s="3">
        <f t="array" ref="HT15">IF(LEN($DX15)=0,1,SUM(IF(([2]JOE_DATA!$C$2:$C$20002=$DX15)*([2]JOE_DATA!$B$2:$B$20002="Value range in euros")*([2]JOE_DATA!$A$2:$A$20002="Corporate"),1,0)))</f>
        <v>1</v>
      </c>
      <c r="HU15" s="3">
        <f t="array" ref="HU15">IF(LEN($DY15)=0,1,SUM(IF(([2]JOE_DATA!$C$2:$C$20002=$DY15)*([2]JOE_DATA!$B$2:$B$20002="Is the deal relevant for M&amp;A study")*([2]JOE_DATA!$A$2:$A$20002="Corporate"),1,0)))</f>
        <v>1</v>
      </c>
      <c r="HV15" s="3">
        <f t="array" ref="HV15">IF(LEN($DZ15)=0,1,SUM(IF(([2]JOE_DATA!$C$2:$C$20002=$DZ15)*([2]JOE_DATA!$B$2:$B$20002="Does the deal involve PE clients")*([2]JOE_DATA!$A$2:$A$20002="Corporate"),1,0)))</f>
        <v>1</v>
      </c>
      <c r="HW15" s="3">
        <f t="array" ref="HW15">IF(LEN($EA15)=0,1,SUM(IF(([2]JOE_DATA!$C$2:$C$20002=$EA15)*([2]JOE_DATA!$B$2:$B$20002="Quarter deal announced/signed")*([2]JOE_DATA!$A$2:$A$20002="Corporate"),1,0)))</f>
        <v>1</v>
      </c>
      <c r="HX15" s="3">
        <f t="array" ref="HX15">IF(LEN($EB15)=0,1,SUM(IF(([2]JOE_DATA!$C$2:$C$20002=$EB15)*([2]JOE_DATA!$B$2:$B$20002="Quarter deal completed")*([2]JOE_DATA!$A$2:$A$20002="Corporate"),1,0)))</f>
        <v>1</v>
      </c>
      <c r="HY15" s="3">
        <f t="array" ref="HY15">IF(LEN($EC15)=0,1,SUM(IF(([2]JOE_DATA!$C$2:$C$20002=$EC15)*([2]JOE_DATA!$B$2:$B$20002="Year deal announced/signed")*([2]JOE_DATA!$A$2:$A$20002="Corporate"),1,0)))</f>
        <v>1</v>
      </c>
      <c r="HZ15" s="3">
        <f t="array" ref="HZ15">IF(LEN($ED15)=0,1,SUM(IF(([2]JOE_DATA!$C$2:$C$20002=$ED15)*([2]JOE_DATA!$B$2:$B$20002="Year deal completed")*([2]JOE_DATA!$A$2:$A$20002="Corporate"),1,0)))</f>
        <v>1</v>
      </c>
      <c r="IA15" s="3">
        <v>1</v>
      </c>
      <c r="IB15" s="3">
        <f t="array" ref="IB15">IF(LEN($EF15)=0,1,SUM(IF(([2]JOE_DATA!$C$2:$C$20002=$EF15)*([2]JOE_DATA!$B$2:$B$20002="Work type")*([2]JOE_DATA!$A$2:$A$20002="Corporate Tax"),1,0)))</f>
        <v>1</v>
      </c>
      <c r="IC15" s="3">
        <f t="array" ref="IC15">IF(LEN($EG15)=0,0.4,SUM(IF(([2]JOE_DATA!$C$2:$C$20002=$EG15)*([2]JOE_DATA!$B$2:$B$20002="Work type")*([2]JOE_DATA!$A$2:$A$20002="EPC Construction"),0.4,0)))
+
IF(LEN($EH15)=0,0.3,SUM(IF(([2]JOE_DATA!$C$2:$C$20002=$EH15)*([2]JOE_DATA!$B$2:$B$20002="Work type")*([2]JOE_DATA!$A$2:$A$20002="EPC Construction"),0.3,0)))
+
IF(LEN($EI15)=0,0.3,SUM(IF(([2]JOE_DATA!$C$2:$C$20002=$EI15)*([2]JOE_DATA!$B$2:$B$20002="Work type")*([2]JOE_DATA!$A$2:$A$20002="EPC Construction"),0.3,0)))</f>
        <v>1</v>
      </c>
      <c r="ID15" s="3">
        <f t="array" ref="ID15">IF(LEN($EJ15)=0,0.4,SUM(IF(([2]JOE_DATA!$C$2:$C$20002=$EJ15)*([2]JOE_DATA!$B$2:$B$20002="Contract type")*([2]JOE_DATA!$A$2:$A$20002="EPC Construction"),0.4,0)))
+
IF(LEN($EK15)=0,0.3,SUM(IF(([2]JOE_DATA!$C$2:$C$20002=$EK15)*([2]JOE_DATA!$B$2:$B$20002="Contract type")*([2]JOE_DATA!$A$2:$A$20002="EPC Construction"),0.3,0)))
+
IF(LEN($EL15)=0,0.3,SUM(IF(([2]JOE_DATA!$C$2:$C$20002=$EL15)*([2]JOE_DATA!$B$2:$B$20002="Contract type")*([2]JOE_DATA!$A$2:$A$20002="EPC Construction"),0.3,0)))</f>
        <v>1</v>
      </c>
      <c r="IE15" s="3">
        <f t="array" ref="IE15">IF(LEN($EP15)=0,1,SUM(IF(([2]JOE_DATA!$C$2:$C$20002=$EP15)*([2]JOE_DATA!$B$2:$B$20002="Client type")*([2]JOE_DATA!$A$2:$A$20002="EPC Construction"),1,0)))</f>
        <v>1</v>
      </c>
      <c r="IF15" s="3">
        <f t="array" ref="IF15">IF(LEN($EN15)=0,1,SUM(IF(([2]JOE_DATA!$C$2:$C$20002=$EN15)*([2]JOE_DATA!$B$2:$B$20002="Subject matter")*([2]JOE_DATA!$A$2:$A$20002="EPC Construction"),1,0)))</f>
        <v>1</v>
      </c>
      <c r="IG15" s="3">
        <f t="array" ref="IG15">IF(LEN($ER15)=0,1,SUM(IF(([2]JOE_DATA!$C$2:$C$20002=$ER15)*([2]JOE_DATA!$B$2:$B$20002="Client scope")*([2]JOE_DATA!$A$2:$A$20002="EPC Construction"),1,0)))</f>
        <v>1</v>
      </c>
      <c r="IH15" s="3">
        <f t="array" ref="IH15">IF(LEN($ES15)=0,0.4,SUM(IF(([2]JOE_DATA!$C$2:$C$20002=$ES15)*([2]JOE_DATA!$B$2:$B$20002="Work type")*([2]JOE_DATA!$A$2:$A$20002="EPC Energy"),0.4,0)))
+
IF(LEN($ET15)=0,0.3,SUM(IF(([2]JOE_DATA!$C$2:$C$20002=$ET15)*([2]JOE_DATA!$B$2:$B$20002="Work type")*([2]JOE_DATA!$A$2:$A$20002="EPC Energy"),0.3,0)))
+
IF(LEN($EU15)=0,0.3,SUM(IF(([2]JOE_DATA!$C$2:$C$20002=$EU15)*([2]JOE_DATA!$B$2:$B$20002="Work type")*([2]JOE_DATA!$A$2:$A$20002="EPC Energy"),0.3,0)))</f>
        <v>1</v>
      </c>
      <c r="II15" s="3">
        <f t="array" ref="II15">IF(LEN($EV15)=0,1,SUM(IF(([2]JOE_DATA!$C$2:$C$20002=$EV15)*([2]JOE_DATA!$B$2:$B$20002="Work type")*([2]JOE_DATA!$A$2:$A$20002="EPC Energy"),1,0)))</f>
        <v>1</v>
      </c>
      <c r="IJ15" s="3">
        <f t="array" ref="IJ15">IF(LEN($EW15)=0,1,SUM(IF(([2]JOE_DATA!$C$2:$C$20002=$EW15)*([2]JOE_DATA!$B$2:$B$20002="Client type")*([2]JOE_DATA!$A$2:$A$20002="EPC Projects"),1,0)))</f>
        <v>1</v>
      </c>
      <c r="IK15" s="3">
        <f t="array" ref="IK15">IF(LEN($FE15)=0,0.4,SUM(IF(([2]JOE_DATA!$C$2:$C$20002=$FE15)*([2]JOE_DATA!$B$2:$B$20002="Client type")*([2]JOE_DATA!$A$2:$A$20002="Real Estate"),0.4,0)))
+
IF(LEN($FF15)=0,0.3,SUM(IF(([2]JOE_DATA!$C$2:$C$20002=$FF15)*([2]JOE_DATA!$B$2:$B$20002="Client type")*([2]JOE_DATA!$A$2:$A$20002="Real Estate"),0.3,0)))
+
IF(LEN($FG15)=0,0.3,SUM(IF(([2]JOE_DATA!$C$2:$C$20002=$FG15)*([2]JOE_DATA!$B$2:$B$20002="Client type")*([2]JOE_DATA!$A$2:$A$20002="Real Estate"),0.3,0)))</f>
        <v>1</v>
      </c>
      <c r="IL15" s="3">
        <f t="array" ref="IL15">IF(LEN($FH15)=0,0.4,SUM(IF(([2]JOE_DATA!$C$2:$C$20002=$FH15)*([2]JOE_DATA!$B$2:$B$20002="Work type")*([2]JOE_DATA!$A$2:$A$20002="Real Estate"),0.4,0)))
+
IF(LEN($FI15)=0,0.3,SUM(IF(([2]JOE_DATA!$C$2:$C$20002=$FI15)*([2]JOE_DATA!$B$2:$B$20002="Work type")*([2]JOE_DATA!$A$2:$A$20002="Real Estate"),0.3,0)))
+
IF(LEN($FJ15)=0,0.3,SUM(IF(([2]JOE_DATA!$C$2:$C$20002=$FJ15)*([2]JOE_DATA!$B$2:$B$20002="Work type")*([2]JOE_DATA!$A$2:$A$20002="Real Estate"),0.3,0)))</f>
        <v>1</v>
      </c>
      <c r="IM15" s="3">
        <f t="array" ref="IM15">IF(LEN($EX15)=0,0.4,SUM(IF(([2]JOE_DATA!$C$2:$C$20002=$EX15)*([2]JOE_DATA!$B$2:$B$20002="Work type")*([2]JOE_DATA!$A$2:$A$20002="Human Capital"),0.4,0)))
+
IF(LEN($EY15)=0,0.3,SUM(IF(([2]JOE_DATA!$C$2:$C$20002=$EY15)*([2]JOE_DATA!$B$2:$B$20002="Work type")*([2]JOE_DATA!$A$2:$A$20002="Human Capital"),0.3,0)))
+
IF(LEN($EZ15)=0,0.3,SUM(IF(([2]JOE_DATA!$C$2:$C$20002=$EZ15)*([2]JOE_DATA!$B$2:$B$20002="Work type")*([2]JOE_DATA!$A$2:$A$20002="Human Capital"),0.3,0)))</f>
        <v>1</v>
      </c>
      <c r="IN15" s="3">
        <f t="array" ref="IN15">IF(LEN($FA15)=0,0.4,SUM(IF(([2]JOE_DATA!$C$2:$C$20002=$FA15)*([2]JOE_DATA!$B$2:$B$20002="Sub-work types")*([2]JOE_DATA!$A$2:$A$20002="Human Capital"),0.4,0)))
+
IF(LEN($FB15)=0,0.3,SUM(IF(([2]JOE_DATA!$C$2:$C$20002=$FB15)*([2]JOE_DATA!$B$2:$B$20002="Sub-work types")*([2]JOE_DATA!$A$2:$A$20002="Human Capital"),0.3,0)))
+
IF(LEN($FC15)=0,0.3,SUM(IF(([2]JOE_DATA!$C$2:$C$20002=$FC15)*([2]JOE_DATA!$B$2:$B$20002="Sub-work types")*([2]JOE_DATA!$A$2:$A$20002="Human Capital"),0.3,0)))</f>
        <v>1</v>
      </c>
      <c r="IO15" s="15">
        <f t="array" ref="IO15">IF(LEN($FD15)=0,1,SUM(IF(([2]JOE_DATA!$C$2:$C$20002=$FD15)*([2]JOE_DATA!$B$2:$B$20002="Pension scheme")*([2]JOE_DATA!$A$2:$A$20002="Human Capital"),1,0)))</f>
        <v>1</v>
      </c>
      <c r="IP15" s="3">
        <f t="array" ref="IP15">IF(LEN($BT15)=0,0.4,SUM(IF(([2]JOE_DATA!$C$2:$C$20002=$BT15)*([2]JOE_DATA!$B$2:$B$20002="Other Matter Executive"),0.4,0)))
+
IF(LEN($BU15)=0,0.3,SUM(IF(([2]JOE_DATA!$C$2:$C$20002=$BU15)*([2]JOE_DATA!$B$2:$B$20002="Other Matter Executive"),0.3,0)))
+
IF(LEN($BV15)=0,0.3,SUM(IF(([2]JOE_DATA!$C$2:$C$20002=$BV15)*([2]JOE_DATA!$B$2:$B$20002="Other Matter Executive"),0.3,0)))</f>
        <v>1</v>
      </c>
    </row>
    <row r="16" spans="1:255" ht="51">
      <c r="A16" s="34" t="s">
        <v>246</v>
      </c>
      <c r="B16" s="35" t="s">
        <v>305</v>
      </c>
      <c r="C16" s="34" t="s">
        <v>248</v>
      </c>
      <c r="D16" s="34" t="s">
        <v>306</v>
      </c>
      <c r="E16" s="34" t="s">
        <v>248</v>
      </c>
      <c r="F16" s="36" t="s">
        <v>291</v>
      </c>
      <c r="G16" s="3"/>
      <c r="H16" s="3"/>
      <c r="I16" s="34" t="s">
        <v>307</v>
      </c>
      <c r="J16" s="3"/>
      <c r="K16" s="3"/>
      <c r="L16" s="34"/>
      <c r="M16" s="3"/>
      <c r="N16" s="3"/>
      <c r="O16" s="36" t="s">
        <v>99</v>
      </c>
      <c r="P16" s="34"/>
      <c r="Q16" s="34"/>
      <c r="R16" s="3"/>
      <c r="S16" s="37"/>
      <c r="T16" s="37">
        <v>40543</v>
      </c>
      <c r="U16" s="36" t="s">
        <v>294</v>
      </c>
      <c r="V16" s="3"/>
      <c r="W16" s="3"/>
      <c r="X16" s="34"/>
      <c r="Y16" s="38"/>
      <c r="Z16" s="3"/>
      <c r="AA16" s="34" t="s">
        <v>308</v>
      </c>
      <c r="AB16" s="34"/>
      <c r="AC16" s="3"/>
      <c r="AD16" s="34"/>
      <c r="AE16" s="3"/>
      <c r="AF16" s="3"/>
      <c r="AG16" s="39"/>
      <c r="AH16" s="3"/>
      <c r="AI16" s="34"/>
      <c r="AJ16" s="3"/>
      <c r="AK16" s="3"/>
      <c r="AL16" s="34" t="s">
        <v>254</v>
      </c>
      <c r="AM16" s="3"/>
      <c r="AN16" s="3"/>
      <c r="AO16" s="34" t="s">
        <v>133</v>
      </c>
      <c r="AP16" s="3" t="s">
        <v>267</v>
      </c>
      <c r="AQ16" s="3"/>
      <c r="AR16" s="3"/>
      <c r="AS16" s="3"/>
      <c r="AT16" s="3"/>
      <c r="AU16" s="3"/>
      <c r="AV16" s="3"/>
      <c r="AW16" s="3"/>
      <c r="AX16" s="3"/>
      <c r="AY16" s="3"/>
      <c r="AZ16" s="3"/>
      <c r="BA16" s="3"/>
      <c r="BB16" s="3"/>
      <c r="BC16" s="3"/>
      <c r="BD16" s="3"/>
      <c r="BE16" s="40"/>
      <c r="BF16" s="34"/>
      <c r="BG16" s="34"/>
      <c r="BH16" s="3"/>
      <c r="BI16" s="41" t="s">
        <v>255</v>
      </c>
      <c r="BJ16" s="34"/>
      <c r="BK16" s="3"/>
      <c r="BL16" s="42" t="s">
        <v>256</v>
      </c>
      <c r="BM16" s="42"/>
      <c r="BN16" s="34"/>
      <c r="BO16" s="3"/>
      <c r="BP16" s="3"/>
      <c r="BQ16" s="3"/>
      <c r="BR16" s="3"/>
      <c r="BS16" s="3"/>
      <c r="BT16" s="34"/>
      <c r="BU16" s="34"/>
      <c r="BV16" s="34"/>
      <c r="BW16" s="3"/>
      <c r="BX16" s="3"/>
      <c r="BY16" s="3"/>
      <c r="BZ16" s="3"/>
      <c r="CA16" s="3"/>
      <c r="CB16" s="3"/>
      <c r="CC16" s="3"/>
      <c r="CD16" s="36"/>
      <c r="CE16" s="34"/>
      <c r="CF16" s="3"/>
      <c r="CG16" s="36"/>
      <c r="CH16" s="34"/>
      <c r="CI16" s="3"/>
      <c r="CJ16" s="3"/>
      <c r="CK16" s="36"/>
      <c r="CL16" s="3"/>
      <c r="CM16" s="3"/>
      <c r="CN16" s="3"/>
      <c r="CO16" s="3"/>
      <c r="CP16" s="3"/>
      <c r="CQ16" s="34"/>
      <c r="CR16" s="34"/>
      <c r="CS16" s="34"/>
      <c r="CT16" s="34"/>
      <c r="CU16" s="34"/>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6"/>
      <c r="EH16" s="3"/>
      <c r="EI16" s="3"/>
      <c r="EJ16" s="3"/>
      <c r="EK16" s="3"/>
      <c r="EL16" s="3"/>
      <c r="EM16" s="3"/>
      <c r="EN16" s="3"/>
      <c r="EO16" s="3"/>
      <c r="EP16" s="3"/>
      <c r="EQ16" s="3"/>
      <c r="ER16" s="3"/>
      <c r="ES16" s="3"/>
      <c r="ET16" s="3"/>
      <c r="EU16" s="3"/>
      <c r="EV16" s="3"/>
      <c r="EW16" s="3"/>
      <c r="EX16" s="3"/>
      <c r="EY16" s="3"/>
      <c r="EZ16" s="3"/>
      <c r="FA16" s="3"/>
      <c r="FB16" s="3"/>
      <c r="FC16" s="3"/>
      <c r="FD16" s="3"/>
      <c r="FE16" s="34"/>
      <c r="FF16" s="34"/>
      <c r="FG16" s="34"/>
      <c r="FH16" s="34"/>
      <c r="FI16" s="34"/>
      <c r="FJ16" s="3"/>
      <c r="FK16" s="3"/>
      <c r="FL16" s="3"/>
      <c r="FM16" s="3"/>
      <c r="FO16" s="3"/>
      <c r="FP16" s="3"/>
      <c r="FQ16" s="3" t="str">
        <f t="array" ref="FQ16">IF(SUM($FU16:$IP16)=74,"PASS","FAIL")</f>
        <v>PASS</v>
      </c>
      <c r="FR16" s="3">
        <f t="shared" si="5"/>
        <v>0</v>
      </c>
      <c r="FS16" s="3">
        <f t="shared" si="6"/>
        <v>1</v>
      </c>
      <c r="FT16" s="3"/>
      <c r="FU16" s="3">
        <f t="array" ref="FU16">SUM(IF(([2]JOE_DATA!$C$2:$C$20002=$C16)*([2]JOE_DATA!$B$2:$B$20002="Client Name Confidential"),1,0))</f>
        <v>1</v>
      </c>
      <c r="FV16" s="3">
        <f t="array" ref="FV16">IF(ISBLANK($E16),1,SUM(IF(([2]JOE_DATA!$C$2:$C$20002=$E16)*([2]JOE_DATA!$B$2:$B$20002="Client name confidential on completion"),1,0)))</f>
        <v>1</v>
      </c>
      <c r="FW16" s="3">
        <f t="array" ref="FW16">IF(LEN($F16)=0,0.5,SUM(IF(([2]JOE_DATA!$C$2:$C$20002=$F16)*([2]JOE_DATA!$B$2:$B$20002="Client sector group"),0.5,0)))
+
IF(LEN($G16)=0,0.25,SUM(IF(([2]JOE_DATA!$C$2:$C$20002=$G16)*([2]JOE_DATA!$B$2:$B$20002="Client sector group"),0.25,0)))
+
IF(LEN($H16)=0,0.25,SUM(IF(([2]JOE_DATA!$C$2:$C$20002=$H16)*([2]JOE_DATA!$B$2:$B$20002="Client sector group"),0.25,0)))</f>
        <v>1</v>
      </c>
      <c r="FX16" s="3">
        <f t="array" ref="FX16">IF(ISBLANK($I16),0.5,SUM(IF(([2]JOE_DATA!$C$2:$C$20002=$I16)*([2]JOE_DATA!$B$2:$B$20002="Client sub-sector group"),0.5,0)))
+
IF(ISBLANK($J16),0.25,SUM(IF(([2]JOE_DATA!$C$2:$C$20002=$J16)*([2]JOE_DATA!$B$2:$B$20002="Client sub-sector group"),0.25,0)))
+
IF(ISBLANK($K16),0.25,SUM(IF(([2]JOE_DATA!$C$2:$C$20002=$K16)*([2]JOE_DATA!$B$2:$B$20002="Client sub-sector group"),0.25,0)))</f>
        <v>1</v>
      </c>
      <c r="FY16" s="3">
        <f t="array" ref="FY16">IF(LEN($L16)=0,0.4,SUM(IF(([2]JOE_DATA!$C$2:$C$20002=$L16)*([2]JOE_DATA!$B$2:$B$20002="Predominant Country of Client"),0.4,0)))
+
IF(LEN($M16)=0,0.3,SUM(IF(([2]JOE_DATA!$C$2:$C$20002=$M16)*([2]JOE_DATA!$B$2:$B$20002="Predominant Country of Client"),0.3,0)))
+
IF(LEN($N16)=0,0.3,SUM(IF(([2]JOE_DATA!$C$2:$C$20002=$N16)*([2]JOE_DATA!$B$2:$B$20002="Predominant Country of Client"),0.3,0)))</f>
        <v>1</v>
      </c>
      <c r="FZ16" s="3">
        <f t="array" ref="FZ16">IF(LEN($O16)=0,0.4,SUM(IF(([2]JOE_DATA!$C$2:$C$20002=$O16)*([2]JOE_DATA!$B$2:$B$20002="Main practice group"),0.4,0)))
+
IF(LEN($P16)=0,0.3,SUM(IF(([2]JOE_DATA!$C$2:$C$20002=$P16)*([2]JOE_DATA!$B$2:$B$20002="Main practice group"),0.3,0)))
+
IF(LEN($Q16)=0,0.3,SUM(IF(([2]JOE_DATA!$C$2:$C$20002=$Q16)*([2]JOE_DATA!$B$2:$B$20002="Main practice group"),0.3,0)))</f>
        <v>1</v>
      </c>
      <c r="GA16" s="3">
        <f t="shared" si="7"/>
        <v>1</v>
      </c>
      <c r="GB16" s="3">
        <f t="shared" si="8"/>
        <v>1</v>
      </c>
      <c r="GC16" s="3">
        <f t="array" ref="GC16">IF(LEN($U16)=0,0.4,SUM(IF(([2]JOE_DATA!$C$2:$C$20002=$U16)*([2]JOE_DATA!$B$2:$B$20002="Matter sector group"),0.4,0)))
+
IF(LEN($V16)=0,0.3,SUM(IF(([2]JOE_DATA!$C$2:$C$20002=$V16)*([2]JOE_DATA!$B$2:$B$20002="Matter sector group"),0.3,0)))
+
IF(LEN($W16)=0,0.3,SUM(IF(([2]JOE_DATA!$C$2:$C$20002=$W16)*([2]JOE_DATA!$B$2:$B$20002="Matter sector group"),0.3,0)))</f>
        <v>1</v>
      </c>
      <c r="GD16" s="3">
        <f t="array" ref="GD16">IF(LEN($X16)=0,0.4,SUM(IF(([2]JOE_DATA!$C$2:$C$20002=$X16)*([2]JOE_DATA!$B$2:$B$20002="Matter sub-sector group"),0.4,0)))
+
IF(LEN($Y16)=0,0.3,SUM(IF(([2]JOE_DATA!$C$2:$C$20002=$Y16)*([2]JOE_DATA!$B$2:$B$20002="Matter sub-sector group"),0.3,0)))
+
IF(LEN($Z16)=0,0.3,SUM(IF(([2]JOE_DATA!$C$2:$C$20002=$Z16)*([2]JOE_DATA!$B$2:$B$20002="Matter sub-sector group"),0.3,0)))</f>
        <v>1</v>
      </c>
      <c r="GE16" s="3">
        <f t="array" ref="GE16">IF(ISBLANK($AD16),1,SUM(IF(([2]JOE_DATA!$C$2:$C$20002=$AD16)*([2]JOE_DATA!$B$2:$B$20002="Matter confidential"),1,0)))</f>
        <v>1</v>
      </c>
      <c r="GF16" s="3">
        <f t="array" ref="GF16">IF(ISBLANK($AE16),1,SUM(IF(([2]JOE_DATA!$C$2:$C$20002=$AE16)*([2]JOE_DATA!$B$2:$B$20002="Matter confidential on completion"),1,0)))</f>
        <v>1</v>
      </c>
      <c r="GG16" s="3">
        <f t="array" ref="GG16">IF(ISBLANK($AG16),1,SUM(IF(([2]JOE_DATA!$C$2:$C$20002=$AG16)*([2]JOE_DATA!$B$2:$B$20002="Applicable law"),1,0)))</f>
        <v>1</v>
      </c>
      <c r="GH16" s="3">
        <f t="array" ref="GH16">IF(ISBLANK($AO16),1,SUM(IF(([2]JOE_DATA!$C$2:$C$20002=$AO16)*([2]JOE_DATA!$B$2:$B$20002="Contentious"),1,0)))</f>
        <v>1</v>
      </c>
      <c r="GI16" s="3">
        <f t="array" ref="GI16">IF(ISBLANK($AP16),1,SUM(IF(([2]JOE_DATA!$C$2:$C$20002=$AP16)*([2]JOE_DATA!$B$2:$B$20002="Dispute resolution"),1,0)))</f>
        <v>1</v>
      </c>
      <c r="GJ16" s="3">
        <f t="array" ref="GJ16">IF(ISBLANK($AQ16),1,SUM(IF(([2]JOE_DATA!$C$2:$C$20002=$AQ16)*([2]JOE_DATA!$B$2:$B$20002="Language of dispute"),1,0)))</f>
        <v>1</v>
      </c>
      <c r="GK16" s="3">
        <f t="array" ref="GK16">IF(LEN($AW16)=0,0.4,SUM(IF(([2]JOE_DATA!$C$2:$C$20002=$AW16)*([2]JOE_DATA!$B$2:$B$20002="Country Of Arbitration"),0.4,0)))
+
IF(LEN($AX16)=0,0.3,SUM(IF(([2]JOE_DATA!$C$2:$C$20002=$AX16)*([2]JOE_DATA!$B$2:$B$20002="Country Of Arbitration"),0.3,0)))
+
IF(LEN($AY16)=0,0.3,SUM(IF(([2]JOE_DATA!$C$2:$C$20002=$AY16)*([2]JOE_DATA!$B$2:$B$20002="Country Of Arbitration"),0.3,0)))</f>
        <v>1</v>
      </c>
      <c r="GL16" s="3">
        <f t="array" ref="GL16">IF(LEN($AT16)=0,0.4,SUM(IF(([2]JOE_DATA!$C$2:$C$20002=$AT16)*([2]JOE_DATA!$B$2:$B$20002="Jurisdiction of dispute"),0.4,0)))
+
IF(LEN($AU16)=0,0.3,SUM(IF(([2]JOE_DATA!$C$2:$C$20002=$AU16)*([2]JOE_DATA!$B$2:$B$20002="Jurisdiction of dispute"),0.3,0)))
+
IF(LEN($AV16)=0,0.3,SUM(IF(([2]JOE_DATA!$C$2:$C$20002=$AV16)*([2]JOE_DATA!$B$2:$B$20002="Jurisdiction of dispute"),0.3,0)))</f>
        <v>1</v>
      </c>
      <c r="GM16" s="3">
        <f t="array" ref="GM16">IF(LEN($AZ16)=0,0.6,SUM(IF(([2]JOE_DATA!$C$2:$C$20002=$AZ16)*([2]JOE_DATA!$B$2:$B$20002="Seat of arbitration"),0.6,0)))
+
IF(LEN($BA16)=0,0.4,SUM(IF(([2]JOE_DATA!$C$2:$C$20002=$BA16)*([2]JOE_DATA!$B$2:$B$20002="Seat of arbitration"),0.4,0)))</f>
        <v>1</v>
      </c>
      <c r="GN16" s="3">
        <f t="array" ref="GN16">IF(ISBLANK($BB16),1,SUM(IF(([2]JOE_DATA!$C$2:$C$20002=$BB16)*([2]JOE_DATA!$B$2:$B$20002="Arbitral rules"),1,0)))</f>
        <v>1</v>
      </c>
      <c r="GO16" s="3">
        <f t="array" ref="GO16">IF(ISBLANK($BC16),1,SUM(IF(([2]JOE_DATA!$C$2:$C$20002=$BC16)*([2]JOE_DATA!$B$2:$B$20002="Investment treaty"),1,0)))</f>
        <v>1</v>
      </c>
      <c r="GP16" s="3">
        <f t="array" ref="GP16">IF(ISBLANK($BD16),1,SUM(IF(([2]JOE_DATA!$C$2:$C$20002=$BD16)*([2]JOE_DATA!$B$2:$B$20002="Investigation type"),1,0)))</f>
        <v>1</v>
      </c>
      <c r="GQ16" s="3">
        <f t="array" ref="GQ16">IF(ISBLANK($BF16),1,SUM(IF(([2]JOE_DATA!$C$2:$C$20002=$BF16)*([2]JOE_DATA!$B$2:$B$20002="Currency of deal"),1,0)))</f>
        <v>1</v>
      </c>
      <c r="GR16" s="3">
        <f t="array" ref="GR16">IF(ISBLANK($BG16),1,SUM(IF(([2]JOE_DATA!$C$2:$C$20002=$BG16)*([2]JOE_DATA!$B$2:$B$20002="Value confidential"),1,0)))</f>
        <v>1</v>
      </c>
      <c r="GS16" s="3">
        <f t="array" ref="GS16">IF(ISBLANK($BH16),1,SUM(IF(([2]JOE_DATA!$C$2:$C$20002=$BH16)*([2]JOE_DATA!$B$2:$B$20002="Value confidential on completion"),1,0)))</f>
        <v>1</v>
      </c>
      <c r="GT16" s="3">
        <f t="array" ref="GT16">IF(LEN($BI16)=0,0.4,SUM(IF(([2]JOE_DATA!$C$2:$C$20002=$BI16)*([2]JOE_DATA!$B$2:$B$20002="Teams"),0.4,0)))
+
IF(LEN($BJ16)=0,0.3,SUM(IF(([2]JOE_DATA!$C$2:$C$20002=$BJ16)*([2]JOE_DATA!$B$2:$B$20002="Teams"),0.3,0)))
+
IF(LEN($BK16)=0,0.3,SUM(IF(([2]JOE_DATA!$C$2:$C$20002=$BK16)*([2]JOE_DATA!$B$2:$B$20002="Teams"),0.3,0)))</f>
        <v>1</v>
      </c>
      <c r="GU16" s="3">
        <f t="array" ref="GU16">IF(LEN($BL16)=0,0.4,SUM(IF(([2]JOE_DATA!$C$2:$C$20002=$BL16)*([2]JOE_DATA!$B$2:$B$20002="Lead Matter Partner"),0.4,0)))
+
IF(LEN($BM16)=0,0.3,SUM(IF(([2]JOE_DATA!$C$2:$C$20002=$BM16)*([2]JOE_DATA!$B$2:$B$20002="Lead Matter Partner"),0.3,0)))
+
IF(LEN($BN16)=0,0.3,SUM(IF(([2]JOE_DATA!$C$2:$C$20002=$BN16)*([2]JOE_DATA!$B$2:$B$20002="Lead Matter Partner"),0.3,0)))</f>
        <v>1</v>
      </c>
      <c r="GV16" s="3">
        <f t="array" ref="GV16">IF(LEN($BP16)=0,0.4,SUM(IF(([2]JOE_DATA!$C$2:$C$20002=$BP16)*([2]JOE_DATA!$B$2:$B$20002="Source of credential"),0.4,0)))
+
IF(LEN($BQ16)=0,0.3,SUM(IF(([2]JOE_DATA!$C$2:$C$20002=$BQ16)*([2]JOE_DATA!$B$2:$B$20002="Source of credential"),0.3,0)))
+
IF(LEN($BR16)=0,0.3,SUM(IF(([2]JOE_DATA!$C$2:$C$20002=$BR16)*([2]JOE_DATA!$B$2:$B$20002="Source of credential"),0.3,0)))</f>
        <v>1</v>
      </c>
      <c r="GW16" s="3">
        <f t="array" ref="GW16">IF(LEN($BX16)=0,0.4,SUM(IF(([2]JOE_DATA!$C$2:$C$20002=$BX16)*([2]JOE_DATA!$B$2:$B$20002="CMS firms involved"),0.4,0)))
+
IF(LEN($BY16)=0,0.6,SUM(IF(([2]JOE_DATA!$C$2:$C$20002=$BY16)*([2]JOE_DATA!$B$2:$B$20002="CMS firms involved"),0.6,0)))</f>
        <v>1</v>
      </c>
      <c r="GX16" s="3">
        <f t="array" ref="GX16">IF(ISBLANK($BZ16),1,SUM(IF(([2]JOE_DATA!$C$2:$C$20002=$BZ16)*([2]JOE_DATA!$B$2:$B$20002="Lead CMS firm"),1,0)))</f>
        <v>1</v>
      </c>
      <c r="GY16" s="3">
        <f t="array" ref="GY16">IF(LEN($CA16)=0,0.4,SUM(IF(([2]JOE_DATA!$C$2:$C$20002=$CA16)*([2]JOE_DATA!$B$2:$B$20002="Countries of other CMS firms"),0.4,0)))
+
IF(LEN($CB16)=0,0.3,SUM(IF(([2]JOE_DATA!$C$2:$C$20002=$CB16)*([2]JOE_DATA!$B$2:$B$20002="Countries of other CMS firms"),0.3,0)))
+
IF(LEN($CC16)=0,0.3,SUM(IF(([2]JOE_DATA!$C$2:$C$20002=$CC16)*([2]JOE_DATA!$B$2:$B$20002="Countries of other CMS firms"),0.3,0)))</f>
        <v>1</v>
      </c>
      <c r="GZ16" s="3">
        <f t="array" ref="GZ16">IF(ISBLANK($CD16),1,SUM(IF(([2]JOE_DATA!$C$2:$C$20002=$CD16)*([2]JOE_DATA!$B$2:$B$20002="Credential status"),1,0)))</f>
        <v>1</v>
      </c>
      <c r="HA16" s="3">
        <f t="array" ref="HA16">IF(ISBLANK($CE16),1,SUM(IF(([2]JOE_DATA!$C$2:$C$20002=$CE16)*([2]JOE_DATA!$B$2:$B$20002="Credential version"),1,0)))</f>
        <v>1</v>
      </c>
      <c r="HB16" s="3">
        <f t="array" ref="HB16">IF(ISBLANK($CG16),1,SUM(IF(([2]JOE_DATA!$C$2:$C$20002=$CG16)*([2]JOE_DATA!$B$2:$B$20002="Credential type "),1,0)))</f>
        <v>1</v>
      </c>
      <c r="HC16" s="3">
        <f t="array" ref="HC16">IF(ISBLANK($CH16),1,SUM(IF(([2]JOE_DATA!$C$2:$C$20002=$CH16)*([2]JOE_DATA!$B$2:$B$20002="Other uses"),1,0)))</f>
        <v>1</v>
      </c>
      <c r="HD16" s="3">
        <f t="array" ref="HD16">IF(ISBLANK($CK16),1,SUM(IF(([2]JOE_DATA!$C$2:$C$20002=$CK16)*([2]JOE_DATA!$B$2:$B$20002="Priority"),1,0)))</f>
        <v>1</v>
      </c>
      <c r="HE16" s="3">
        <f t="array" ref="HE16">IF(LEN($CM16)=0,0.4,SUM(IF(([2]JOE_DATA!$C$2:$C$20002=$CM16)*([2]JOE_DATA!$B$2:$B$20002="Know how"),0.4,0)))
+
IF(LEN($CN16)=0,0.3,SUM(IF(([2]JOE_DATA!$C$2:$C$20002=$CN16)*([2]JOE_DATA!$B$2:$B$20002="Know how"),0.3,0)))
+
IF(LEN($CO16)=0,0.3,SUM(IF(([2]JOE_DATA!$C$2:$C$20002=$CO16)*([2]JOE_DATA!$B$2:$B$20002="Know how"),0.3,0)))</f>
        <v>1</v>
      </c>
      <c r="HF16" s="3">
        <f t="array" ref="HF16">IF(LEN($CS16)=0,0.4,SUM(IF(([2]JOE_DATA!$C$2:$C$20002=$CS16)*([2]JOE_DATA!$B$2:$B$20002="Work type")*([2]JOE_DATA!$A$2:$A$20002="BAIF"),0.4,0)))
+
IF(LEN($CT16)=0,0.3,SUM(IF(([2]JOE_DATA!$C$2:$C$20002=$CT16)*([2]JOE_DATA!$B$2:$B$20002="Work type")*([2]JOE_DATA!$A$2:$A$20002="BAIF"),0.3,0)))
+
IF(LEN($CU16)=0,0.3,SUM(IF(([2]JOE_DATA!$C$2:$C$20002=$CU16)*([2]JOE_DATA!$B$2:$B$20002="Work type")*([2]JOE_DATA!$A$2:$A$20002="BAIF"),0.3,0)))</f>
        <v>1</v>
      </c>
      <c r="HG16" s="3">
        <f t="array" ref="HG16">IF(LEN($CQ16)=0,1,SUM(IF(([2]JOE_DATA!$C$2:$C$20002=$CQ16)*([2]JOE_DATA!$B$2:$B$20002="Client type")*([2]JOE_DATA!$A$2:$A$20002="BAIF"),1,0)))</f>
        <v>1</v>
      </c>
      <c r="HH16" s="3">
        <f t="array" ref="HH16">IF(LEN($CW16)=0,0.4,SUM(IF(([2]JOE_DATA!$C$2:$C$20002=$CW16)*([2]JOE_DATA!$B$2:$B$20002="Work type")*([2]JOE_DATA!$A$2:$A$20002="CRD"),0.4,0)))
+
IF(LEN($CX16)=0,0.3,SUM(IF(([2]JOE_DATA!$C$2:$C$20002=$CX16)*([2]JOE_DATA!$B$2:$B$20002="Work type")*([2]JOE_DATA!$A$2:$A$20002="CRD"),0.3,0)))
+
IF(LEN($CY16)=0,0.3,SUM(IF(([2]JOE_DATA!$C$2:$C$20002=$CY16)*([2]JOE_DATA!$B$2:$B$20002="Work type")*([2]JOE_DATA!$A$2:$A$20002="CRD"),0.3,0)))</f>
        <v>1</v>
      </c>
      <c r="HI16" s="3">
        <f t="array" ref="HI16">IF(LEN($CZ16)=0,0.4,SUM(IF(([2]JOE_DATA!$C$2:$C$20002=$CZ16)*([2]JOE_DATA!$B$2:$B$20002="Sub-work type")*([2]JOE_DATA!$A$2:$A$20002="CRD"),0.4,0)))
+
IF(LEN($DA16)=0,0.3,SUM(IF(([2]JOE_DATA!$C$2:$C$20002=$DA16)*([2]JOE_DATA!$B$2:$B$20002="Sub-work type")*([2]JOE_DATA!$A$2:$A$20002="CRD"),0.3,0)))
+
IF(LEN($DB16)=0,0.3,SUM(IF(([2]JOE_DATA!$C$2:$C$20002=$DB16)*([2]JOE_DATA!$B$2:$B$20002="Sub-work type")*([2]JOE_DATA!$A$2:$A$20002="CRD"),0.3,0)))</f>
        <v>1</v>
      </c>
      <c r="HJ16" s="3">
        <f t="array" ref="HJ16">IF(LEN($CV16)=0,1,SUM(IF(([2]JOE_DATA!$C$2:$C$20002=$CV16)*([2]JOE_DATA!$B$2:$B$20002="Client type")*([2]JOE_DATA!$A$2:$A$20002="CRD"),1,0)))</f>
        <v>1</v>
      </c>
      <c r="HK16" s="3">
        <f t="array" ref="HK16">IF(LEN($DC16)=0,0.4,SUM(IF(([2]JOE_DATA!$C$2:$C$20002=$DC16)*([2]JOE_DATA!$B$2:$B$20002="Work type")*([2]JOE_DATA!$A$2:$A$20002="Corporate"),0.4,0)))
+
IF(LEN($DD16)=0,0.3,SUM(IF(([2]JOE_DATA!$C$2:$C$20002=$DD16)*([2]JOE_DATA!$B$2:$B$20002="Work type")*([2]JOE_DATA!$A$2:$A$20002="Corporate"),0.3,0)))
+
IF(LEN($DE16)=0,0.3,SUM(IF(([2]JOE_DATA!$C$2:$C$20002=$DE16)*([2]JOE_DATA!$B$2:$B$20002="Work type")*([2]JOE_DATA!$A$2:$A$20002="Corporate"),0.3,0)))</f>
        <v>1</v>
      </c>
      <c r="HL16" s="3">
        <f t="array" ref="HL16">IF(LEN($DF16)=0,0.4,SUM(IF(([2]JOE_DATA!$C$2:$C$20002=$DF16)*([2]JOE_DATA!$B$2:$B$20002="Sub-work type")*([2]JOE_DATA!$A$2:$A$20002="Corporate"),0.4,0)))
+
IF(LEN($DG16)=0,0.3,SUM(IF(([2]JOE_DATA!$C$2:$C$20002=$DG16)*([2]JOE_DATA!$B$2:$B$20002="Sub-work type")*([2]JOE_DATA!$A$2:$A$20002="Corporate"),0.3,0)))
+
IF(LEN($DH16)=0,0.3,SUM(IF(([2]JOE_DATA!$C$2:$C$20002=$DH16)*([2]JOE_DATA!$B$2:$B$20002="Sub-work type")*([2]JOE_DATA!$A$2:$A$20002="Corporate"),0.3,0)))</f>
        <v>1</v>
      </c>
      <c r="HM16" s="3">
        <f t="array" ref="HM16">IF(LEN($DI16)=0,0.4,SUM(IF(([2]JOE_DATA!$C$2:$C$20002=$DI16)*([2]JOE_DATA!$B$2:$B$20002="Acting for")*([2]JOE_DATA!$A$2:$A$20002="Corporate"),0.4,0)))
+
IF(LEN($DJ16)=0,0.3,SUM(IF(([2]JOE_DATA!$C$2:$C$20002=$DJ16)*([2]JOE_DATA!$B$2:$B$20002="Acting for")*([2]JOE_DATA!$A$2:$A$20002="Corporate"),0.3,0)))
+
IF(LEN($DK16)=0,0.3,SUM(IF(([2]JOE_DATA!$C$2:$C$20002=$DK16)*([2]JOE_DATA!$B$2:$B$20002="Acting for")*([2]JOE_DATA!$A$2:$A$20002="Corporate"),0.3,0)))</f>
        <v>1</v>
      </c>
      <c r="HN16" s="3">
        <f t="array" ref="HN16">IF(LEN($DM16)=0,0.4,SUM(IF(([2]JOE_DATA!$C$2:$C$20002=$DM16)*([2]JOE_DATA!$B$2:$B$20002="Country of buyer")*([2]JOE_DATA!$A$2:$A$20002="Corporate"),0.4,0)))
+
IF(LEN($DN16)=0,0.3,SUM(IF(([2]JOE_DATA!$C$2:$C$20002=$DN16)*([2]JOE_DATA!$B$2:$B$20002="Country of buyer")*([2]JOE_DATA!$A$2:$A$20002="Corporate"),0.3,0)))
+
IF(LEN($DL16)=0,0.3,SUM(IF(([2]JOE_DATA!$C$2:$C$20002=$DL16)*([2]JOE_DATA!$B$2:$B$20002="Country of buyer")*([2]JOE_DATA!$A$2:$A$20002="Corporate"),0.3,0)))</f>
        <v>1</v>
      </c>
      <c r="HO16" s="3">
        <f t="array" ref="HO16">IF(LEN($DO16)=0,0.4,SUM(IF(([2]JOE_DATA!$C$2:$C$20002=$DO16)*([2]JOE_DATA!$B$2:$B$20002="Country of seller")*([2]JOE_DATA!$A$2:$A$20002="Corporate"),0.4,0)))
+
IF(LEN($DP16)=0,0.3,SUM(IF(([2]JOE_DATA!$C$2:$C$20002=$DP16)*([2]JOE_DATA!$B$2:$B$20002="Country of seller")*([2]JOE_DATA!$A$2:$A$20002="Corporate"),0.3,0)))
+
IF(LEN($DQ16)=0,0.3,SUM(IF(([2]JOE_DATA!$C$2:$C$20002=$DQ16)*([2]JOE_DATA!$B$2:$B$20002="Country of seller")*([2]JOE_DATA!$A$2:$A$20002="Corporate"),0.3,0)))</f>
        <v>1</v>
      </c>
      <c r="HP16" s="3">
        <f t="array" ref="HP16">IF(LEN($DR16)=0,0.4,SUM(IF(([2]JOE_DATA!$C$2:$C$20002=$DR16)*([2]JOE_DATA!$B$2:$B$20002="Country of target")*([2]JOE_DATA!$A$2:$A$20002="Corporate"),0.4,0)))
+
IF(LEN($DS16)=0,0.3,SUM(IF(([2]JOE_DATA!$C$2:$C$20002=$DS16)*([2]JOE_DATA!$B$2:$B$20002="Country of target")*([2]JOE_DATA!$A$2:$A$20002="Corporate"),0.3,0)))
+
IF(LEN($DT16)=0,0.3,SUM(IF(([2]JOE_DATA!$C$2:$C$20002=$DT16)*([2]JOE_DATA!$B$2:$B$20002="Country of target")*([2]JOE_DATA!$A$2:$A$20002="Corporate"),0.3,0)))</f>
        <v>1</v>
      </c>
      <c r="HQ16" s="3">
        <f t="array" ref="HQ16">IF(LEN($DU16)=0,1,SUM(IF(([2]JOE_DATA!$C$2:$C$20002=$DU16)*([2]JOE_DATA!$B$2:$B$20002="Value over US $5m")*([2]JOE_DATA!$A$2:$A$20002="Corporate"),1,0)))</f>
        <v>1</v>
      </c>
      <c r="HR16" s="3">
        <f t="array" ref="HR16">IF(LEN($DV16)=0,1,SUM(IF(([2]JOE_DATA!$C$2:$C$20002=$DV16)*([2]JOE_DATA!$B$2:$B$20002="Value over £500,000")*([2]JOE_DATA!$A$2:$A$20002="Corporate"),1,0)))</f>
        <v>1</v>
      </c>
      <c r="HS16" s="3">
        <f t="array" ref="HS16">IF(LEN($DW16)=0,1,SUM(IF(([2]JOE_DATA!$C$2:$C$20002=$DW16)*([2]JOE_DATA!$B$2:$B$20002="Value over Euro 5m")*([2]JOE_DATA!$A$2:$A$20002="Corporate"),1,0)))</f>
        <v>1</v>
      </c>
      <c r="HT16" s="3">
        <f t="array" ref="HT16">IF(LEN($DX16)=0,1,SUM(IF(([2]JOE_DATA!$C$2:$C$20002=$DX16)*([2]JOE_DATA!$B$2:$B$20002="Value range in euros")*([2]JOE_DATA!$A$2:$A$20002="Corporate"),1,0)))</f>
        <v>1</v>
      </c>
      <c r="HU16" s="3">
        <f t="array" ref="HU16">IF(LEN($DY16)=0,1,SUM(IF(([2]JOE_DATA!$C$2:$C$20002=$DY16)*([2]JOE_DATA!$B$2:$B$20002="Is the deal relevant for M&amp;A study")*([2]JOE_DATA!$A$2:$A$20002="Corporate"),1,0)))</f>
        <v>1</v>
      </c>
      <c r="HV16" s="3">
        <f t="array" ref="HV16">IF(LEN($DZ16)=0,1,SUM(IF(([2]JOE_DATA!$C$2:$C$20002=$DZ16)*([2]JOE_DATA!$B$2:$B$20002="Does the deal involve PE clients")*([2]JOE_DATA!$A$2:$A$20002="Corporate"),1,0)))</f>
        <v>1</v>
      </c>
      <c r="HW16" s="3">
        <f t="array" ref="HW16">IF(LEN($EA16)=0,1,SUM(IF(([2]JOE_DATA!$C$2:$C$20002=$EA16)*([2]JOE_DATA!$B$2:$B$20002="Quarter deal announced/signed")*([2]JOE_DATA!$A$2:$A$20002="Corporate"),1,0)))</f>
        <v>1</v>
      </c>
      <c r="HX16" s="3">
        <f t="array" ref="HX16">IF(LEN($EB16)=0,1,SUM(IF(([2]JOE_DATA!$C$2:$C$20002=$EB16)*([2]JOE_DATA!$B$2:$B$20002="Quarter deal completed")*([2]JOE_DATA!$A$2:$A$20002="Corporate"),1,0)))</f>
        <v>1</v>
      </c>
      <c r="HY16" s="3">
        <f t="array" ref="HY16">IF(LEN($EC16)=0,1,SUM(IF(([2]JOE_DATA!$C$2:$C$20002=$EC16)*([2]JOE_DATA!$B$2:$B$20002="Year deal announced/signed")*([2]JOE_DATA!$A$2:$A$20002="Corporate"),1,0)))</f>
        <v>1</v>
      </c>
      <c r="HZ16" s="3">
        <f t="array" ref="HZ16">IF(LEN($ED16)=0,1,SUM(IF(([2]JOE_DATA!$C$2:$C$20002=$ED16)*([2]JOE_DATA!$B$2:$B$20002="Year deal completed")*([2]JOE_DATA!$A$2:$A$20002="Corporate"),1,0)))</f>
        <v>1</v>
      </c>
      <c r="IA16" s="3">
        <v>1</v>
      </c>
      <c r="IB16" s="3">
        <f t="array" ref="IB16">IF(LEN($EF16)=0,1,SUM(IF(([2]JOE_DATA!$C$2:$C$20002=$EF16)*([2]JOE_DATA!$B$2:$B$20002="Work type")*([2]JOE_DATA!$A$2:$A$20002="Corporate Tax"),1,0)))</f>
        <v>1</v>
      </c>
      <c r="IC16" s="3">
        <f t="array" ref="IC16">IF(LEN($EG16)=0,0.4,SUM(IF(([2]JOE_DATA!$C$2:$C$20002=$EG16)*([2]JOE_DATA!$B$2:$B$20002="Work type")*([2]JOE_DATA!$A$2:$A$20002="EPC Construction"),0.4,0)))
+
IF(LEN($EH16)=0,0.3,SUM(IF(([2]JOE_DATA!$C$2:$C$20002=$EH16)*([2]JOE_DATA!$B$2:$B$20002="Work type")*([2]JOE_DATA!$A$2:$A$20002="EPC Construction"),0.3,0)))
+
IF(LEN($EI16)=0,0.3,SUM(IF(([2]JOE_DATA!$C$2:$C$20002=$EI16)*([2]JOE_DATA!$B$2:$B$20002="Work type")*([2]JOE_DATA!$A$2:$A$20002="EPC Construction"),0.3,0)))</f>
        <v>1</v>
      </c>
      <c r="ID16" s="3">
        <f t="array" ref="ID16">IF(LEN($EJ16)=0,0.4,SUM(IF(([2]JOE_DATA!$C$2:$C$20002=$EJ16)*([2]JOE_DATA!$B$2:$B$20002="Contract type")*([2]JOE_DATA!$A$2:$A$20002="EPC Construction"),0.4,0)))
+
IF(LEN($EK16)=0,0.3,SUM(IF(([2]JOE_DATA!$C$2:$C$20002=$EK16)*([2]JOE_DATA!$B$2:$B$20002="Contract type")*([2]JOE_DATA!$A$2:$A$20002="EPC Construction"),0.3,0)))
+
IF(LEN($EL16)=0,0.3,SUM(IF(([2]JOE_DATA!$C$2:$C$20002=$EL16)*([2]JOE_DATA!$B$2:$B$20002="Contract type")*([2]JOE_DATA!$A$2:$A$20002="EPC Construction"),0.3,0)))</f>
        <v>1</v>
      </c>
      <c r="IE16" s="3">
        <f t="array" ref="IE16">IF(LEN($EP16)=0,1,SUM(IF(([2]JOE_DATA!$C$2:$C$20002=$EP16)*([2]JOE_DATA!$B$2:$B$20002="Client type")*([2]JOE_DATA!$A$2:$A$20002="EPC Construction"),1,0)))</f>
        <v>1</v>
      </c>
      <c r="IF16" s="3">
        <f t="array" ref="IF16">IF(LEN($EN16)=0,1,SUM(IF(([2]JOE_DATA!$C$2:$C$20002=$EN16)*([2]JOE_DATA!$B$2:$B$20002="Subject matter")*([2]JOE_DATA!$A$2:$A$20002="EPC Construction"),1,0)))</f>
        <v>1</v>
      </c>
      <c r="IG16" s="3">
        <f t="array" ref="IG16">IF(LEN($ER16)=0,1,SUM(IF(([2]JOE_DATA!$C$2:$C$20002=$ER16)*([2]JOE_DATA!$B$2:$B$20002="Client scope")*([2]JOE_DATA!$A$2:$A$20002="EPC Construction"),1,0)))</f>
        <v>1</v>
      </c>
      <c r="IH16" s="3">
        <f t="array" ref="IH16">IF(LEN($ES16)=0,0.4,SUM(IF(([2]JOE_DATA!$C$2:$C$20002=$ES16)*([2]JOE_DATA!$B$2:$B$20002="Work type")*([2]JOE_DATA!$A$2:$A$20002="EPC Energy"),0.4,0)))
+
IF(LEN($ET16)=0,0.3,SUM(IF(([2]JOE_DATA!$C$2:$C$20002=$ET16)*([2]JOE_DATA!$B$2:$B$20002="Work type")*([2]JOE_DATA!$A$2:$A$20002="EPC Energy"),0.3,0)))
+
IF(LEN($EU16)=0,0.3,SUM(IF(([2]JOE_DATA!$C$2:$C$20002=$EU16)*([2]JOE_DATA!$B$2:$B$20002="Work type")*([2]JOE_DATA!$A$2:$A$20002="EPC Energy"),0.3,0)))</f>
        <v>1</v>
      </c>
      <c r="II16" s="3">
        <f t="array" ref="II16">IF(LEN($EV16)=0,1,SUM(IF(([2]JOE_DATA!$C$2:$C$20002=$EV16)*([2]JOE_DATA!$B$2:$B$20002="Work type")*([2]JOE_DATA!$A$2:$A$20002="EPC Energy"),1,0)))</f>
        <v>1</v>
      </c>
      <c r="IJ16" s="3">
        <f t="array" ref="IJ16">IF(LEN($EW16)=0,1,SUM(IF(([2]JOE_DATA!$C$2:$C$20002=$EW16)*([2]JOE_DATA!$B$2:$B$20002="Client type")*([2]JOE_DATA!$A$2:$A$20002="EPC Projects"),1,0)))</f>
        <v>1</v>
      </c>
      <c r="IK16" s="3">
        <f t="array" ref="IK16">IF(LEN($FE16)=0,0.4,SUM(IF(([2]JOE_DATA!$C$2:$C$20002=$FE16)*([2]JOE_DATA!$B$2:$B$20002="Client type")*([2]JOE_DATA!$A$2:$A$20002="Real Estate"),0.4,0)))
+
IF(LEN($FF16)=0,0.3,SUM(IF(([2]JOE_DATA!$C$2:$C$20002=$FF16)*([2]JOE_DATA!$B$2:$B$20002="Client type")*([2]JOE_DATA!$A$2:$A$20002="Real Estate"),0.3,0)))
+
IF(LEN($FG16)=0,0.3,SUM(IF(([2]JOE_DATA!$C$2:$C$20002=$FG16)*([2]JOE_DATA!$B$2:$B$20002="Client type")*([2]JOE_DATA!$A$2:$A$20002="Real Estate"),0.3,0)))</f>
        <v>1</v>
      </c>
      <c r="IL16" s="3">
        <f t="array" ref="IL16">IF(LEN($FH16)=0,0.4,SUM(IF(([2]JOE_DATA!$C$2:$C$20002=$FH16)*([2]JOE_DATA!$B$2:$B$20002="Work type")*([2]JOE_DATA!$A$2:$A$20002="Real Estate"),0.4,0)))
+
IF(LEN($FI16)=0,0.3,SUM(IF(([2]JOE_DATA!$C$2:$C$20002=$FI16)*([2]JOE_DATA!$B$2:$B$20002="Work type")*([2]JOE_DATA!$A$2:$A$20002="Real Estate"),0.3,0)))
+
IF(LEN($FJ16)=0,0.3,SUM(IF(([2]JOE_DATA!$C$2:$C$20002=$FJ16)*([2]JOE_DATA!$B$2:$B$20002="Work type")*([2]JOE_DATA!$A$2:$A$20002="Real Estate"),0.3,0)))</f>
        <v>1</v>
      </c>
      <c r="IM16" s="3">
        <f t="array" ref="IM16">IF(LEN($EX16)=0,0.4,SUM(IF(([2]JOE_DATA!$C$2:$C$20002=$EX16)*([2]JOE_DATA!$B$2:$B$20002="Work type")*([2]JOE_DATA!$A$2:$A$20002="Human Capital"),0.4,0)))
+
IF(LEN($EY16)=0,0.3,SUM(IF(([2]JOE_DATA!$C$2:$C$20002=$EY16)*([2]JOE_DATA!$B$2:$B$20002="Work type")*([2]JOE_DATA!$A$2:$A$20002="Human Capital"),0.3,0)))
+
IF(LEN($EZ16)=0,0.3,SUM(IF(([2]JOE_DATA!$C$2:$C$20002=$EZ16)*([2]JOE_DATA!$B$2:$B$20002="Work type")*([2]JOE_DATA!$A$2:$A$20002="Human Capital"),0.3,0)))</f>
        <v>1</v>
      </c>
      <c r="IN16" s="3">
        <f t="array" ref="IN16">IF(LEN($FA16)=0,0.4,SUM(IF(([2]JOE_DATA!$C$2:$C$20002=$FA16)*([2]JOE_DATA!$B$2:$B$20002="Sub-work types")*([2]JOE_DATA!$A$2:$A$20002="Human Capital"),0.4,0)))
+
IF(LEN($FB16)=0,0.3,SUM(IF(([2]JOE_DATA!$C$2:$C$20002=$FB16)*([2]JOE_DATA!$B$2:$B$20002="Sub-work types")*([2]JOE_DATA!$A$2:$A$20002="Human Capital"),0.3,0)))
+
IF(LEN($FC16)=0,0.3,SUM(IF(([2]JOE_DATA!$C$2:$C$20002=$FC16)*([2]JOE_DATA!$B$2:$B$20002="Sub-work types")*([2]JOE_DATA!$A$2:$A$20002="Human Capital"),0.3,0)))</f>
        <v>1</v>
      </c>
      <c r="IO16" s="15">
        <f t="array" ref="IO16">IF(LEN($FD16)=0,1,SUM(IF(([2]JOE_DATA!$C$2:$C$20002=$FD16)*([2]JOE_DATA!$B$2:$B$20002="Pension scheme")*([2]JOE_DATA!$A$2:$A$20002="Human Capital"),1,0)))</f>
        <v>1</v>
      </c>
      <c r="IP16" s="3">
        <f t="array" ref="IP16">IF(LEN($BT16)=0,0.4,SUM(IF(([2]JOE_DATA!$C$2:$C$20002=$BT16)*([2]JOE_DATA!$B$2:$B$20002="Other Matter Executive"),0.4,0)))
+
IF(LEN($BU16)=0,0.3,SUM(IF(([2]JOE_DATA!$C$2:$C$20002=$BU16)*([2]JOE_DATA!$B$2:$B$20002="Other Matter Executive"),0.3,0)))
+
IF(LEN($BV16)=0,0.3,SUM(IF(([2]JOE_DATA!$C$2:$C$20002=$BV16)*([2]JOE_DATA!$B$2:$B$20002="Other Matter Executive"),0.3,0)))</f>
        <v>1</v>
      </c>
    </row>
    <row r="17" spans="1:250" ht="51">
      <c r="A17" s="34" t="s">
        <v>246</v>
      </c>
      <c r="B17" s="35" t="s">
        <v>309</v>
      </c>
      <c r="C17" s="34" t="s">
        <v>285</v>
      </c>
      <c r="D17" s="34"/>
      <c r="E17" s="34" t="s">
        <v>285</v>
      </c>
      <c r="F17" s="36" t="s">
        <v>270</v>
      </c>
      <c r="G17" s="3"/>
      <c r="H17" s="3"/>
      <c r="I17" s="34" t="s">
        <v>271</v>
      </c>
      <c r="J17" s="3"/>
      <c r="K17" s="3"/>
      <c r="L17" s="34"/>
      <c r="M17" s="3"/>
      <c r="N17" s="3"/>
      <c r="O17" s="36" t="s">
        <v>99</v>
      </c>
      <c r="P17" s="34" t="s">
        <v>98</v>
      </c>
      <c r="Q17" s="34" t="s">
        <v>109</v>
      </c>
      <c r="R17" s="3"/>
      <c r="S17" s="37"/>
      <c r="T17" s="37">
        <v>40908</v>
      </c>
      <c r="U17" s="34" t="s">
        <v>310</v>
      </c>
      <c r="V17" s="3"/>
      <c r="W17" s="3"/>
      <c r="X17" s="34" t="s">
        <v>311</v>
      </c>
      <c r="Y17" s="38" t="s">
        <v>312</v>
      </c>
      <c r="Z17" s="3"/>
      <c r="AA17" s="34" t="s">
        <v>313</v>
      </c>
      <c r="AB17" s="34"/>
      <c r="AC17" s="3" t="s">
        <v>314</v>
      </c>
      <c r="AD17" s="34"/>
      <c r="AE17" s="3"/>
      <c r="AF17" s="3"/>
      <c r="AG17" s="39"/>
      <c r="AH17" s="3"/>
      <c r="AI17" s="34"/>
      <c r="AJ17" s="3"/>
      <c r="AK17" s="3"/>
      <c r="AL17" s="34" t="s">
        <v>254</v>
      </c>
      <c r="AM17" s="3"/>
      <c r="AN17" s="3"/>
      <c r="AO17" s="34" t="s">
        <v>133</v>
      </c>
      <c r="AP17" s="3" t="s">
        <v>267</v>
      </c>
      <c r="AQ17" s="3"/>
      <c r="AR17" s="3"/>
      <c r="AS17" s="3"/>
      <c r="AT17" s="3"/>
      <c r="AU17" s="3"/>
      <c r="AV17" s="3"/>
      <c r="AW17" s="3"/>
      <c r="AX17" s="3"/>
      <c r="AY17" s="3"/>
      <c r="AZ17" s="3"/>
      <c r="BA17" s="3"/>
      <c r="BB17" s="3"/>
      <c r="BC17" s="3"/>
      <c r="BD17" s="3"/>
      <c r="BE17" s="40"/>
      <c r="BF17" s="34"/>
      <c r="BG17" s="34"/>
      <c r="BH17" s="3"/>
      <c r="BI17" s="34" t="s">
        <v>277</v>
      </c>
      <c r="BJ17" s="41" t="s">
        <v>255</v>
      </c>
      <c r="BK17" s="3"/>
      <c r="BL17" s="42" t="s">
        <v>256</v>
      </c>
      <c r="BM17" s="42" t="s">
        <v>315</v>
      </c>
      <c r="BN17" s="34"/>
      <c r="BO17" s="3"/>
      <c r="BP17" s="3"/>
      <c r="BQ17" s="3"/>
      <c r="BR17" s="3"/>
      <c r="BS17" s="3"/>
      <c r="BT17" s="34"/>
      <c r="BU17" s="34"/>
      <c r="BV17" s="34"/>
      <c r="BW17" s="3"/>
      <c r="BX17" s="3"/>
      <c r="BY17" s="3"/>
      <c r="BZ17" s="3"/>
      <c r="CA17" s="3"/>
      <c r="CB17" s="3"/>
      <c r="CC17" s="3"/>
      <c r="CD17" s="36"/>
      <c r="CE17" s="34"/>
      <c r="CF17" s="3"/>
      <c r="CG17" s="36"/>
      <c r="CH17" s="34"/>
      <c r="CI17" s="3"/>
      <c r="CJ17" s="3"/>
      <c r="CK17" s="36"/>
      <c r="CL17" s="3"/>
      <c r="CM17" s="3"/>
      <c r="CN17" s="3"/>
      <c r="CO17" s="3"/>
      <c r="CP17" s="3"/>
      <c r="CQ17" s="34"/>
      <c r="CR17" s="34"/>
      <c r="CS17" s="34"/>
      <c r="CT17" s="34"/>
      <c r="CU17" s="34"/>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6"/>
      <c r="EH17" s="3"/>
      <c r="EI17" s="3"/>
      <c r="EJ17" s="3"/>
      <c r="EK17" s="3"/>
      <c r="EL17" s="3"/>
      <c r="EM17" s="3"/>
      <c r="EN17" s="3"/>
      <c r="EO17" s="3"/>
      <c r="EP17" s="3"/>
      <c r="EQ17" s="3"/>
      <c r="ER17" s="3"/>
      <c r="ES17" s="3"/>
      <c r="ET17" s="3"/>
      <c r="EU17" s="3"/>
      <c r="EV17" s="3"/>
      <c r="EW17" s="3"/>
      <c r="EX17" s="3"/>
      <c r="EY17" s="3"/>
      <c r="EZ17" s="3"/>
      <c r="FA17" s="3"/>
      <c r="FB17" s="3"/>
      <c r="FC17" s="3"/>
      <c r="FD17" s="3"/>
      <c r="FE17" s="34"/>
      <c r="FF17" s="34"/>
      <c r="FG17" s="34"/>
      <c r="FH17" s="34"/>
      <c r="FI17" s="34"/>
      <c r="FJ17" s="3"/>
      <c r="FK17" s="3"/>
      <c r="FL17" s="3"/>
      <c r="FM17" s="3"/>
      <c r="FO17" s="3"/>
      <c r="FP17" s="3"/>
      <c r="FQ17" s="3" t="str">
        <f t="array" ref="FQ17">IF(SUM($FU17:$IP17)=74,"PASS","FAIL")</f>
        <v>PASS</v>
      </c>
      <c r="FR17" s="3">
        <f t="shared" si="5"/>
        <v>0</v>
      </c>
      <c r="FS17" s="3">
        <f t="shared" si="6"/>
        <v>1</v>
      </c>
      <c r="FT17" s="3"/>
      <c r="FU17" s="3">
        <f t="array" ref="FU17">SUM(IF(([2]JOE_DATA!$C$2:$C$20002=$C17)*([2]JOE_DATA!$B$2:$B$20002="Client Name Confidential"),1,0))</f>
        <v>1</v>
      </c>
      <c r="FV17" s="3">
        <f t="array" ref="FV17">IF(ISBLANK($E17),1,SUM(IF(([2]JOE_DATA!$C$2:$C$20002=$E17)*([2]JOE_DATA!$B$2:$B$20002="Client name confidential on completion"),1,0)))</f>
        <v>1</v>
      </c>
      <c r="FW17" s="3">
        <f t="array" ref="FW17">IF(LEN($F17)=0,0.5,SUM(IF(([2]JOE_DATA!$C$2:$C$20002=$F17)*([2]JOE_DATA!$B$2:$B$20002="Client sector group"),0.5,0)))
+
IF(LEN($G17)=0,0.25,SUM(IF(([2]JOE_DATA!$C$2:$C$20002=$G17)*([2]JOE_DATA!$B$2:$B$20002="Client sector group"),0.25,0)))
+
IF(LEN($H17)=0,0.25,SUM(IF(([2]JOE_DATA!$C$2:$C$20002=$H17)*([2]JOE_DATA!$B$2:$B$20002="Client sector group"),0.25,0)))</f>
        <v>1</v>
      </c>
      <c r="FX17" s="3">
        <f t="array" ref="FX17">IF(ISBLANK($I17),0.5,SUM(IF(([2]JOE_DATA!$C$2:$C$20002=$I17)*([2]JOE_DATA!$B$2:$B$20002="Client sub-sector group"),0.5,0)))
+
IF(ISBLANK($J17),0.25,SUM(IF(([2]JOE_DATA!$C$2:$C$20002=$J17)*([2]JOE_DATA!$B$2:$B$20002="Client sub-sector group"),0.25,0)))
+
IF(ISBLANK($K17),0.25,SUM(IF(([2]JOE_DATA!$C$2:$C$20002=$K17)*([2]JOE_DATA!$B$2:$B$20002="Client sub-sector group"),0.25,0)))</f>
        <v>1</v>
      </c>
      <c r="FY17" s="3">
        <f t="array" ref="FY17">IF(LEN($L17)=0,0.4,SUM(IF(([2]JOE_DATA!$C$2:$C$20002=$L17)*([2]JOE_DATA!$B$2:$B$20002="Predominant Country of Client"),0.4,0)))
+
IF(LEN($M17)=0,0.3,SUM(IF(([2]JOE_DATA!$C$2:$C$20002=$M17)*([2]JOE_DATA!$B$2:$B$20002="Predominant Country of Client"),0.3,0)))
+
IF(LEN($N17)=0,0.3,SUM(IF(([2]JOE_DATA!$C$2:$C$20002=$N17)*([2]JOE_DATA!$B$2:$B$20002="Predominant Country of Client"),0.3,0)))</f>
        <v>1</v>
      </c>
      <c r="FZ17" s="3">
        <f t="array" ref="FZ17">IF(LEN($O17)=0,0.4,SUM(IF(([2]JOE_DATA!$C$2:$C$20002=$O17)*([2]JOE_DATA!$B$2:$B$20002="Main practice group"),0.4,0)))
+
IF(LEN($P17)=0,0.3,SUM(IF(([2]JOE_DATA!$C$2:$C$20002=$P17)*([2]JOE_DATA!$B$2:$B$20002="Main practice group"),0.3,0)))
+
IF(LEN($Q17)=0,0.3,SUM(IF(([2]JOE_DATA!$C$2:$C$20002=$Q17)*([2]JOE_DATA!$B$2:$B$20002="Main practice group"),0.3,0)))</f>
        <v>1</v>
      </c>
      <c r="GA17" s="3">
        <f t="shared" si="7"/>
        <v>1</v>
      </c>
      <c r="GB17" s="3">
        <f t="shared" si="8"/>
        <v>1</v>
      </c>
      <c r="GC17" s="3">
        <f t="array" ref="GC17">IF(LEN($U17)=0,0.4,SUM(IF(([2]JOE_DATA!$C$2:$C$20002=$U17)*([2]JOE_DATA!$B$2:$B$20002="Matter sector group"),0.4,0)))
+
IF(LEN($V17)=0,0.3,SUM(IF(([2]JOE_DATA!$C$2:$C$20002=$V17)*([2]JOE_DATA!$B$2:$B$20002="Matter sector group"),0.3,0)))
+
IF(LEN($W17)=0,0.3,SUM(IF(([2]JOE_DATA!$C$2:$C$20002=$W17)*([2]JOE_DATA!$B$2:$B$20002="Matter sector group"),0.3,0)))</f>
        <v>1</v>
      </c>
      <c r="GD17" s="3">
        <f t="array" ref="GD17">IF(LEN($X17)=0,0.4,SUM(IF(([2]JOE_DATA!$C$2:$C$20002=$X17)*([2]JOE_DATA!$B$2:$B$20002="Matter sub-sector group"),0.4,0)))
+
IF(LEN($Y17)=0,0.3,SUM(IF(([2]JOE_DATA!$C$2:$C$20002=$Y17)*([2]JOE_DATA!$B$2:$B$20002="Matter sub-sector group"),0.3,0)))
+
IF(LEN($Z17)=0,0.3,SUM(IF(([2]JOE_DATA!$C$2:$C$20002=$Z17)*([2]JOE_DATA!$B$2:$B$20002="Matter sub-sector group"),0.3,0)))</f>
        <v>1</v>
      </c>
      <c r="GE17" s="3">
        <f t="array" ref="GE17">IF(ISBLANK($AD17),1,SUM(IF(([2]JOE_DATA!$C$2:$C$20002=$AD17)*([2]JOE_DATA!$B$2:$B$20002="Matter confidential"),1,0)))</f>
        <v>1</v>
      </c>
      <c r="GF17" s="3">
        <f t="array" ref="GF17">IF(ISBLANK($AE17),1,SUM(IF(([2]JOE_DATA!$C$2:$C$20002=$AE17)*([2]JOE_DATA!$B$2:$B$20002="Matter confidential on completion"),1,0)))</f>
        <v>1</v>
      </c>
      <c r="GG17" s="3">
        <f t="array" ref="GG17">IF(ISBLANK($AG17),1,SUM(IF(([2]JOE_DATA!$C$2:$C$20002=$AG17)*([2]JOE_DATA!$B$2:$B$20002="Applicable law"),1,0)))</f>
        <v>1</v>
      </c>
      <c r="GH17" s="3">
        <f t="array" ref="GH17">IF(ISBLANK($AO17),1,SUM(IF(([2]JOE_DATA!$C$2:$C$20002=$AO17)*([2]JOE_DATA!$B$2:$B$20002="Contentious"),1,0)))</f>
        <v>1</v>
      </c>
      <c r="GI17" s="3">
        <f t="array" ref="GI17">IF(ISBLANK($AP17),1,SUM(IF(([2]JOE_DATA!$C$2:$C$20002=$AP17)*([2]JOE_DATA!$B$2:$B$20002="Dispute resolution"),1,0)))</f>
        <v>1</v>
      </c>
      <c r="GJ17" s="3">
        <f t="array" ref="GJ17">IF(ISBLANK($AQ17),1,SUM(IF(([2]JOE_DATA!$C$2:$C$20002=$AQ17)*([2]JOE_DATA!$B$2:$B$20002="Language of dispute"),1,0)))</f>
        <v>1</v>
      </c>
      <c r="GK17" s="3">
        <f t="array" ref="GK17">IF(LEN($AW17)=0,0.4,SUM(IF(([2]JOE_DATA!$C$2:$C$20002=$AW17)*([2]JOE_DATA!$B$2:$B$20002="Country Of Arbitration"),0.4,0)))
+
IF(LEN($AX17)=0,0.3,SUM(IF(([2]JOE_DATA!$C$2:$C$20002=$AX17)*([2]JOE_DATA!$B$2:$B$20002="Country Of Arbitration"),0.3,0)))
+
IF(LEN($AY17)=0,0.3,SUM(IF(([2]JOE_DATA!$C$2:$C$20002=$AY17)*([2]JOE_DATA!$B$2:$B$20002="Country Of Arbitration"),0.3,0)))</f>
        <v>1</v>
      </c>
      <c r="GL17" s="3">
        <f t="array" ref="GL17">IF(LEN($AT17)=0,0.4,SUM(IF(([2]JOE_DATA!$C$2:$C$20002=$AT17)*([2]JOE_DATA!$B$2:$B$20002="Jurisdiction of dispute"),0.4,0)))
+
IF(LEN($AU17)=0,0.3,SUM(IF(([2]JOE_DATA!$C$2:$C$20002=$AU17)*([2]JOE_DATA!$B$2:$B$20002="Jurisdiction of dispute"),0.3,0)))
+
IF(LEN($AV17)=0,0.3,SUM(IF(([2]JOE_DATA!$C$2:$C$20002=$AV17)*([2]JOE_DATA!$B$2:$B$20002="Jurisdiction of dispute"),0.3,0)))</f>
        <v>1</v>
      </c>
      <c r="GM17" s="3">
        <f t="array" ref="GM17">IF(LEN($AZ17)=0,0.6,SUM(IF(([2]JOE_DATA!$C$2:$C$20002=$AZ17)*([2]JOE_DATA!$B$2:$B$20002="Seat of arbitration"),0.6,0)))
+
IF(LEN($BA17)=0,0.4,SUM(IF(([2]JOE_DATA!$C$2:$C$20002=$BA17)*([2]JOE_DATA!$B$2:$B$20002="Seat of arbitration"),0.4,0)))</f>
        <v>1</v>
      </c>
      <c r="GN17" s="3">
        <f t="array" ref="GN17">IF(ISBLANK($BB17),1,SUM(IF(([2]JOE_DATA!$C$2:$C$20002=$BB17)*([2]JOE_DATA!$B$2:$B$20002="Arbitral rules"),1,0)))</f>
        <v>1</v>
      </c>
      <c r="GO17" s="3">
        <f t="array" ref="GO17">IF(ISBLANK($BC17),1,SUM(IF(([2]JOE_DATA!$C$2:$C$20002=$BC17)*([2]JOE_DATA!$B$2:$B$20002="Investment treaty"),1,0)))</f>
        <v>1</v>
      </c>
      <c r="GP17" s="3">
        <f t="array" ref="GP17">IF(ISBLANK($BD17),1,SUM(IF(([2]JOE_DATA!$C$2:$C$20002=$BD17)*([2]JOE_DATA!$B$2:$B$20002="Investigation type"),1,0)))</f>
        <v>1</v>
      </c>
      <c r="GQ17" s="3">
        <f t="array" ref="GQ17">IF(ISBLANK($BF17),1,SUM(IF(([2]JOE_DATA!$C$2:$C$20002=$BF17)*([2]JOE_DATA!$B$2:$B$20002="Currency of deal"),1,0)))</f>
        <v>1</v>
      </c>
      <c r="GR17" s="3">
        <f t="array" ref="GR17">IF(ISBLANK($BG17),1,SUM(IF(([2]JOE_DATA!$C$2:$C$20002=$BG17)*([2]JOE_DATA!$B$2:$B$20002="Value confidential"),1,0)))</f>
        <v>1</v>
      </c>
      <c r="GS17" s="3">
        <f t="array" ref="GS17">IF(ISBLANK($BH17),1,SUM(IF(([2]JOE_DATA!$C$2:$C$20002=$BH17)*([2]JOE_DATA!$B$2:$B$20002="Value confidential on completion"),1,0)))</f>
        <v>1</v>
      </c>
      <c r="GT17" s="3">
        <f t="array" ref="GT17">IF(LEN($BI17)=0,0.4,SUM(IF(([2]JOE_DATA!$C$2:$C$20002=$BI17)*([2]JOE_DATA!$B$2:$B$20002="Teams"),0.4,0)))
+
IF(LEN($BJ17)=0,0.3,SUM(IF(([2]JOE_DATA!$C$2:$C$20002=$BJ17)*([2]JOE_DATA!$B$2:$B$20002="Teams"),0.3,0)))
+
IF(LEN($BK17)=0,0.3,SUM(IF(([2]JOE_DATA!$C$2:$C$20002=$BK17)*([2]JOE_DATA!$B$2:$B$20002="Teams"),0.3,0)))</f>
        <v>1</v>
      </c>
      <c r="GU17" s="3">
        <f t="array" ref="GU17">IF(LEN($BL17)=0,0.4,SUM(IF(([2]JOE_DATA!$C$2:$C$20002=$BL17)*([2]JOE_DATA!$B$2:$B$20002="Lead Matter Partner"),0.4,0)))
+
IF(LEN($BM17)=0,0.3,SUM(IF(([2]JOE_DATA!$C$2:$C$20002=$BM17)*([2]JOE_DATA!$B$2:$B$20002="Lead Matter Partner"),0.3,0)))
+
IF(LEN($BN17)=0,0.3,SUM(IF(([2]JOE_DATA!$C$2:$C$20002=$BN17)*([2]JOE_DATA!$B$2:$B$20002="Lead Matter Partner"),0.3,0)))</f>
        <v>1</v>
      </c>
      <c r="GV17" s="3">
        <f t="array" ref="GV17">IF(LEN($BP17)=0,0.4,SUM(IF(([2]JOE_DATA!$C$2:$C$20002=$BP17)*([2]JOE_DATA!$B$2:$B$20002="Source of credential"),0.4,0)))
+
IF(LEN($BQ17)=0,0.3,SUM(IF(([2]JOE_DATA!$C$2:$C$20002=$BQ17)*([2]JOE_DATA!$B$2:$B$20002="Source of credential"),0.3,0)))
+
IF(LEN($BR17)=0,0.3,SUM(IF(([2]JOE_DATA!$C$2:$C$20002=$BR17)*([2]JOE_DATA!$B$2:$B$20002="Source of credential"),0.3,0)))</f>
        <v>1</v>
      </c>
      <c r="GW17" s="3">
        <f t="array" ref="GW17">IF(LEN($BX17)=0,0.4,SUM(IF(([2]JOE_DATA!$C$2:$C$20002=$BX17)*([2]JOE_DATA!$B$2:$B$20002="CMS firms involved"),0.4,0)))
+
IF(LEN($BY17)=0,0.6,SUM(IF(([2]JOE_DATA!$C$2:$C$20002=$BY17)*([2]JOE_DATA!$B$2:$B$20002="CMS firms involved"),0.6,0)))</f>
        <v>1</v>
      </c>
      <c r="GX17" s="3">
        <f t="array" ref="GX17">IF(ISBLANK($BZ17),1,SUM(IF(([2]JOE_DATA!$C$2:$C$20002=$BZ17)*([2]JOE_DATA!$B$2:$B$20002="Lead CMS firm"),1,0)))</f>
        <v>1</v>
      </c>
      <c r="GY17" s="3">
        <f t="array" ref="GY17">IF(LEN($CA17)=0,0.4,SUM(IF(([2]JOE_DATA!$C$2:$C$20002=$CA17)*([2]JOE_DATA!$B$2:$B$20002="Countries of other CMS firms"),0.4,0)))
+
IF(LEN($CB17)=0,0.3,SUM(IF(([2]JOE_DATA!$C$2:$C$20002=$CB17)*([2]JOE_DATA!$B$2:$B$20002="Countries of other CMS firms"),0.3,0)))
+
IF(LEN($CC17)=0,0.3,SUM(IF(([2]JOE_DATA!$C$2:$C$20002=$CC17)*([2]JOE_DATA!$B$2:$B$20002="Countries of other CMS firms"),0.3,0)))</f>
        <v>1</v>
      </c>
      <c r="GZ17" s="3">
        <f t="array" ref="GZ17">IF(ISBLANK($CD17),1,SUM(IF(([2]JOE_DATA!$C$2:$C$20002=$CD17)*([2]JOE_DATA!$B$2:$B$20002="Credential status"),1,0)))</f>
        <v>1</v>
      </c>
      <c r="HA17" s="3">
        <f t="array" ref="HA17">IF(ISBLANK($CE17),1,SUM(IF(([2]JOE_DATA!$C$2:$C$20002=$CE17)*([2]JOE_DATA!$B$2:$B$20002="Credential version"),1,0)))</f>
        <v>1</v>
      </c>
      <c r="HB17" s="3">
        <f t="array" ref="HB17">IF(ISBLANK($CG17),1,SUM(IF(([2]JOE_DATA!$C$2:$C$20002=$CG17)*([2]JOE_DATA!$B$2:$B$20002="Credential type "),1,0)))</f>
        <v>1</v>
      </c>
      <c r="HC17" s="3">
        <f t="array" ref="HC17">IF(ISBLANK($CH17),1,SUM(IF(([2]JOE_DATA!$C$2:$C$20002=$CH17)*([2]JOE_DATA!$B$2:$B$20002="Other uses"),1,0)))</f>
        <v>1</v>
      </c>
      <c r="HD17" s="3">
        <f t="array" ref="HD17">IF(ISBLANK($CK17),1,SUM(IF(([2]JOE_DATA!$C$2:$C$20002=$CK17)*([2]JOE_DATA!$B$2:$B$20002="Priority"),1,0)))</f>
        <v>1</v>
      </c>
      <c r="HE17" s="3">
        <f t="array" ref="HE17">IF(LEN($CM17)=0,0.4,SUM(IF(([2]JOE_DATA!$C$2:$C$20002=$CM17)*([2]JOE_DATA!$B$2:$B$20002="Know how"),0.4,0)))
+
IF(LEN($CN17)=0,0.3,SUM(IF(([2]JOE_DATA!$C$2:$C$20002=$CN17)*([2]JOE_DATA!$B$2:$B$20002="Know how"),0.3,0)))
+
IF(LEN($CO17)=0,0.3,SUM(IF(([2]JOE_DATA!$C$2:$C$20002=$CO17)*([2]JOE_DATA!$B$2:$B$20002="Know how"),0.3,0)))</f>
        <v>1</v>
      </c>
      <c r="HF17" s="3">
        <f t="array" ref="HF17">IF(LEN($CS17)=0,0.4,SUM(IF(([2]JOE_DATA!$C$2:$C$20002=$CS17)*([2]JOE_DATA!$B$2:$B$20002="Work type")*([2]JOE_DATA!$A$2:$A$20002="BAIF"),0.4,0)))
+
IF(LEN($CT17)=0,0.3,SUM(IF(([2]JOE_DATA!$C$2:$C$20002=$CT17)*([2]JOE_DATA!$B$2:$B$20002="Work type")*([2]JOE_DATA!$A$2:$A$20002="BAIF"),0.3,0)))
+
IF(LEN($CU17)=0,0.3,SUM(IF(([2]JOE_DATA!$C$2:$C$20002=$CU17)*([2]JOE_DATA!$B$2:$B$20002="Work type")*([2]JOE_DATA!$A$2:$A$20002="BAIF"),0.3,0)))</f>
        <v>1</v>
      </c>
      <c r="HG17" s="3">
        <f t="array" ref="HG17">IF(LEN($CQ17)=0,1,SUM(IF(([2]JOE_DATA!$C$2:$C$20002=$CQ17)*([2]JOE_DATA!$B$2:$B$20002="Client type")*([2]JOE_DATA!$A$2:$A$20002="BAIF"),1,0)))</f>
        <v>1</v>
      </c>
      <c r="HH17" s="3">
        <f t="array" ref="HH17">IF(LEN($CW17)=0,0.4,SUM(IF(([2]JOE_DATA!$C$2:$C$20002=$CW17)*([2]JOE_DATA!$B$2:$B$20002="Work type")*([2]JOE_DATA!$A$2:$A$20002="CRD"),0.4,0)))
+
IF(LEN($CX17)=0,0.3,SUM(IF(([2]JOE_DATA!$C$2:$C$20002=$CX17)*([2]JOE_DATA!$B$2:$B$20002="Work type")*([2]JOE_DATA!$A$2:$A$20002="CRD"),0.3,0)))
+
IF(LEN($CY17)=0,0.3,SUM(IF(([2]JOE_DATA!$C$2:$C$20002=$CY17)*([2]JOE_DATA!$B$2:$B$20002="Work type")*([2]JOE_DATA!$A$2:$A$20002="CRD"),0.3,0)))</f>
        <v>1</v>
      </c>
      <c r="HI17" s="3">
        <f t="array" ref="HI17">IF(LEN($CZ17)=0,0.4,SUM(IF(([2]JOE_DATA!$C$2:$C$20002=$CZ17)*([2]JOE_DATA!$B$2:$B$20002="Sub-work type")*([2]JOE_DATA!$A$2:$A$20002="CRD"),0.4,0)))
+
IF(LEN($DA17)=0,0.3,SUM(IF(([2]JOE_DATA!$C$2:$C$20002=$DA17)*([2]JOE_DATA!$B$2:$B$20002="Sub-work type")*([2]JOE_DATA!$A$2:$A$20002="CRD"),0.3,0)))
+
IF(LEN($DB17)=0,0.3,SUM(IF(([2]JOE_DATA!$C$2:$C$20002=$DB17)*([2]JOE_DATA!$B$2:$B$20002="Sub-work type")*([2]JOE_DATA!$A$2:$A$20002="CRD"),0.3,0)))</f>
        <v>1</v>
      </c>
      <c r="HJ17" s="3">
        <f t="array" ref="HJ17">IF(LEN($CV17)=0,1,SUM(IF(([2]JOE_DATA!$C$2:$C$20002=$CV17)*([2]JOE_DATA!$B$2:$B$20002="Client type")*([2]JOE_DATA!$A$2:$A$20002="CRD"),1,0)))</f>
        <v>1</v>
      </c>
      <c r="HK17" s="3">
        <f t="array" ref="HK17">IF(LEN($DC17)=0,0.4,SUM(IF(([2]JOE_DATA!$C$2:$C$20002=$DC17)*([2]JOE_DATA!$B$2:$B$20002="Work type")*([2]JOE_DATA!$A$2:$A$20002="Corporate"),0.4,0)))
+
IF(LEN($DD17)=0,0.3,SUM(IF(([2]JOE_DATA!$C$2:$C$20002=$DD17)*([2]JOE_DATA!$B$2:$B$20002="Work type")*([2]JOE_DATA!$A$2:$A$20002="Corporate"),0.3,0)))
+
IF(LEN($DE17)=0,0.3,SUM(IF(([2]JOE_DATA!$C$2:$C$20002=$DE17)*([2]JOE_DATA!$B$2:$B$20002="Work type")*([2]JOE_DATA!$A$2:$A$20002="Corporate"),0.3,0)))</f>
        <v>1</v>
      </c>
      <c r="HL17" s="3">
        <f t="array" ref="HL17">IF(LEN($DF17)=0,0.4,SUM(IF(([2]JOE_DATA!$C$2:$C$20002=$DF17)*([2]JOE_DATA!$B$2:$B$20002="Sub-work type")*([2]JOE_DATA!$A$2:$A$20002="Corporate"),0.4,0)))
+
IF(LEN($DG17)=0,0.3,SUM(IF(([2]JOE_DATA!$C$2:$C$20002=$DG17)*([2]JOE_DATA!$B$2:$B$20002="Sub-work type")*([2]JOE_DATA!$A$2:$A$20002="Corporate"),0.3,0)))
+
IF(LEN($DH17)=0,0.3,SUM(IF(([2]JOE_DATA!$C$2:$C$20002=$DH17)*([2]JOE_DATA!$B$2:$B$20002="Sub-work type")*([2]JOE_DATA!$A$2:$A$20002="Corporate"),0.3,0)))</f>
        <v>1</v>
      </c>
      <c r="HM17" s="3">
        <f t="array" ref="HM17">IF(LEN($DI17)=0,0.4,SUM(IF(([2]JOE_DATA!$C$2:$C$20002=$DI17)*([2]JOE_DATA!$B$2:$B$20002="Acting for")*([2]JOE_DATA!$A$2:$A$20002="Corporate"),0.4,0)))
+
IF(LEN($DJ17)=0,0.3,SUM(IF(([2]JOE_DATA!$C$2:$C$20002=$DJ17)*([2]JOE_DATA!$B$2:$B$20002="Acting for")*([2]JOE_DATA!$A$2:$A$20002="Corporate"),0.3,0)))
+
IF(LEN($DK17)=0,0.3,SUM(IF(([2]JOE_DATA!$C$2:$C$20002=$DK17)*([2]JOE_DATA!$B$2:$B$20002="Acting for")*([2]JOE_DATA!$A$2:$A$20002="Corporate"),0.3,0)))</f>
        <v>1</v>
      </c>
      <c r="HN17" s="3">
        <f t="array" ref="HN17">IF(LEN($DM17)=0,0.4,SUM(IF(([2]JOE_DATA!$C$2:$C$20002=$DM17)*([2]JOE_DATA!$B$2:$B$20002="Country of buyer")*([2]JOE_DATA!$A$2:$A$20002="Corporate"),0.4,0)))
+
IF(LEN($DN17)=0,0.3,SUM(IF(([2]JOE_DATA!$C$2:$C$20002=$DN17)*([2]JOE_DATA!$B$2:$B$20002="Country of buyer")*([2]JOE_DATA!$A$2:$A$20002="Corporate"),0.3,0)))
+
IF(LEN($DL17)=0,0.3,SUM(IF(([2]JOE_DATA!$C$2:$C$20002=$DL17)*([2]JOE_DATA!$B$2:$B$20002="Country of buyer")*([2]JOE_DATA!$A$2:$A$20002="Corporate"),0.3,0)))</f>
        <v>1</v>
      </c>
      <c r="HO17" s="3">
        <f t="array" ref="HO17">IF(LEN($DO17)=0,0.4,SUM(IF(([2]JOE_DATA!$C$2:$C$20002=$DO17)*([2]JOE_DATA!$B$2:$B$20002="Country of seller")*([2]JOE_DATA!$A$2:$A$20002="Corporate"),0.4,0)))
+
IF(LEN($DP17)=0,0.3,SUM(IF(([2]JOE_DATA!$C$2:$C$20002=$DP17)*([2]JOE_DATA!$B$2:$B$20002="Country of seller")*([2]JOE_DATA!$A$2:$A$20002="Corporate"),0.3,0)))
+
IF(LEN($DQ17)=0,0.3,SUM(IF(([2]JOE_DATA!$C$2:$C$20002=$DQ17)*([2]JOE_DATA!$B$2:$B$20002="Country of seller")*([2]JOE_DATA!$A$2:$A$20002="Corporate"),0.3,0)))</f>
        <v>1</v>
      </c>
      <c r="HP17" s="3">
        <f t="array" ref="HP17">IF(LEN($DR17)=0,0.4,SUM(IF(([2]JOE_DATA!$C$2:$C$20002=$DR17)*([2]JOE_DATA!$B$2:$B$20002="Country of target")*([2]JOE_DATA!$A$2:$A$20002="Corporate"),0.4,0)))
+
IF(LEN($DS17)=0,0.3,SUM(IF(([2]JOE_DATA!$C$2:$C$20002=$DS17)*([2]JOE_DATA!$B$2:$B$20002="Country of target")*([2]JOE_DATA!$A$2:$A$20002="Corporate"),0.3,0)))
+
IF(LEN($DT17)=0,0.3,SUM(IF(([2]JOE_DATA!$C$2:$C$20002=$DT17)*([2]JOE_DATA!$B$2:$B$20002="Country of target")*([2]JOE_DATA!$A$2:$A$20002="Corporate"),0.3,0)))</f>
        <v>1</v>
      </c>
      <c r="HQ17" s="3">
        <f t="array" ref="HQ17">IF(LEN($DU17)=0,1,SUM(IF(([2]JOE_DATA!$C$2:$C$20002=$DU17)*([2]JOE_DATA!$B$2:$B$20002="Value over US $5m")*([2]JOE_DATA!$A$2:$A$20002="Corporate"),1,0)))</f>
        <v>1</v>
      </c>
      <c r="HR17" s="3">
        <f t="array" ref="HR17">IF(LEN($DV17)=0,1,SUM(IF(([2]JOE_DATA!$C$2:$C$20002=$DV17)*([2]JOE_DATA!$B$2:$B$20002="Value over £500,000")*([2]JOE_DATA!$A$2:$A$20002="Corporate"),1,0)))</f>
        <v>1</v>
      </c>
      <c r="HS17" s="3">
        <f t="array" ref="HS17">IF(LEN($DW17)=0,1,SUM(IF(([2]JOE_DATA!$C$2:$C$20002=$DW17)*([2]JOE_DATA!$B$2:$B$20002="Value over Euro 5m")*([2]JOE_DATA!$A$2:$A$20002="Corporate"),1,0)))</f>
        <v>1</v>
      </c>
      <c r="HT17" s="3">
        <f t="array" ref="HT17">IF(LEN($DX17)=0,1,SUM(IF(([2]JOE_DATA!$C$2:$C$20002=$DX17)*([2]JOE_DATA!$B$2:$B$20002="Value range in euros")*([2]JOE_DATA!$A$2:$A$20002="Corporate"),1,0)))</f>
        <v>1</v>
      </c>
      <c r="HU17" s="3">
        <f t="array" ref="HU17">IF(LEN($DY17)=0,1,SUM(IF(([2]JOE_DATA!$C$2:$C$20002=$DY17)*([2]JOE_DATA!$B$2:$B$20002="Is the deal relevant for M&amp;A study")*([2]JOE_DATA!$A$2:$A$20002="Corporate"),1,0)))</f>
        <v>1</v>
      </c>
      <c r="HV17" s="3">
        <f t="array" ref="HV17">IF(LEN($DZ17)=0,1,SUM(IF(([2]JOE_DATA!$C$2:$C$20002=$DZ17)*([2]JOE_DATA!$B$2:$B$20002="Does the deal involve PE clients")*([2]JOE_DATA!$A$2:$A$20002="Corporate"),1,0)))</f>
        <v>1</v>
      </c>
      <c r="HW17" s="3">
        <f t="array" ref="HW17">IF(LEN($EA17)=0,1,SUM(IF(([2]JOE_DATA!$C$2:$C$20002=$EA17)*([2]JOE_DATA!$B$2:$B$20002="Quarter deal announced/signed")*([2]JOE_DATA!$A$2:$A$20002="Corporate"),1,0)))</f>
        <v>1</v>
      </c>
      <c r="HX17" s="3">
        <f t="array" ref="HX17">IF(LEN($EB17)=0,1,SUM(IF(([2]JOE_DATA!$C$2:$C$20002=$EB17)*([2]JOE_DATA!$B$2:$B$20002="Quarter deal completed")*([2]JOE_DATA!$A$2:$A$20002="Corporate"),1,0)))</f>
        <v>1</v>
      </c>
      <c r="HY17" s="3">
        <f t="array" ref="HY17">IF(LEN($EC17)=0,1,SUM(IF(([2]JOE_DATA!$C$2:$C$20002=$EC17)*([2]JOE_DATA!$B$2:$B$20002="Year deal announced/signed")*([2]JOE_DATA!$A$2:$A$20002="Corporate"),1,0)))</f>
        <v>1</v>
      </c>
      <c r="HZ17" s="3">
        <f t="array" ref="HZ17">IF(LEN($ED17)=0,1,SUM(IF(([2]JOE_DATA!$C$2:$C$20002=$ED17)*([2]JOE_DATA!$B$2:$B$20002="Year deal completed")*([2]JOE_DATA!$A$2:$A$20002="Corporate"),1,0)))</f>
        <v>1</v>
      </c>
      <c r="IA17" s="3">
        <v>1</v>
      </c>
      <c r="IB17" s="3">
        <f t="array" ref="IB17">IF(LEN($EF17)=0,1,SUM(IF(([2]JOE_DATA!$C$2:$C$20002=$EF17)*([2]JOE_DATA!$B$2:$B$20002="Work type")*([2]JOE_DATA!$A$2:$A$20002="Corporate Tax"),1,0)))</f>
        <v>1</v>
      </c>
      <c r="IC17" s="3">
        <f t="array" ref="IC17">IF(LEN($EG17)=0,0.4,SUM(IF(([2]JOE_DATA!$C$2:$C$20002=$EG17)*([2]JOE_DATA!$B$2:$B$20002="Work type")*([2]JOE_DATA!$A$2:$A$20002="EPC Construction"),0.4,0)))
+
IF(LEN($EH17)=0,0.3,SUM(IF(([2]JOE_DATA!$C$2:$C$20002=$EH17)*([2]JOE_DATA!$B$2:$B$20002="Work type")*([2]JOE_DATA!$A$2:$A$20002="EPC Construction"),0.3,0)))
+
IF(LEN($EI17)=0,0.3,SUM(IF(([2]JOE_DATA!$C$2:$C$20002=$EI17)*([2]JOE_DATA!$B$2:$B$20002="Work type")*([2]JOE_DATA!$A$2:$A$20002="EPC Construction"),0.3,0)))</f>
        <v>1</v>
      </c>
      <c r="ID17" s="3">
        <f t="array" ref="ID17">IF(LEN($EJ17)=0,0.4,SUM(IF(([2]JOE_DATA!$C$2:$C$20002=$EJ17)*([2]JOE_DATA!$B$2:$B$20002="Contract type")*([2]JOE_DATA!$A$2:$A$20002="EPC Construction"),0.4,0)))
+
IF(LEN($EK17)=0,0.3,SUM(IF(([2]JOE_DATA!$C$2:$C$20002=$EK17)*([2]JOE_DATA!$B$2:$B$20002="Contract type")*([2]JOE_DATA!$A$2:$A$20002="EPC Construction"),0.3,0)))
+
IF(LEN($EL17)=0,0.3,SUM(IF(([2]JOE_DATA!$C$2:$C$20002=$EL17)*([2]JOE_DATA!$B$2:$B$20002="Contract type")*([2]JOE_DATA!$A$2:$A$20002="EPC Construction"),0.3,0)))</f>
        <v>1</v>
      </c>
      <c r="IE17" s="3">
        <f t="array" ref="IE17">IF(LEN($EP17)=0,1,SUM(IF(([2]JOE_DATA!$C$2:$C$20002=$EP17)*([2]JOE_DATA!$B$2:$B$20002="Client type")*([2]JOE_DATA!$A$2:$A$20002="EPC Construction"),1,0)))</f>
        <v>1</v>
      </c>
      <c r="IF17" s="3">
        <f t="array" ref="IF17">IF(LEN($EN17)=0,1,SUM(IF(([2]JOE_DATA!$C$2:$C$20002=$EN17)*([2]JOE_DATA!$B$2:$B$20002="Subject matter")*([2]JOE_DATA!$A$2:$A$20002="EPC Construction"),1,0)))</f>
        <v>1</v>
      </c>
      <c r="IG17" s="3">
        <f t="array" ref="IG17">IF(LEN($ER17)=0,1,SUM(IF(([2]JOE_DATA!$C$2:$C$20002=$ER17)*([2]JOE_DATA!$B$2:$B$20002="Client scope")*([2]JOE_DATA!$A$2:$A$20002="EPC Construction"),1,0)))</f>
        <v>1</v>
      </c>
      <c r="IH17" s="3">
        <f t="array" ref="IH17">IF(LEN($ES17)=0,0.4,SUM(IF(([2]JOE_DATA!$C$2:$C$20002=$ES17)*([2]JOE_DATA!$B$2:$B$20002="Work type")*([2]JOE_DATA!$A$2:$A$20002="EPC Energy"),0.4,0)))
+
IF(LEN($ET17)=0,0.3,SUM(IF(([2]JOE_DATA!$C$2:$C$20002=$ET17)*([2]JOE_DATA!$B$2:$B$20002="Work type")*([2]JOE_DATA!$A$2:$A$20002="EPC Energy"),0.3,0)))
+
IF(LEN($EU17)=0,0.3,SUM(IF(([2]JOE_DATA!$C$2:$C$20002=$EU17)*([2]JOE_DATA!$B$2:$B$20002="Work type")*([2]JOE_DATA!$A$2:$A$20002="EPC Energy"),0.3,0)))</f>
        <v>1</v>
      </c>
      <c r="II17" s="3">
        <f t="array" ref="II17">IF(LEN($EV17)=0,1,SUM(IF(([2]JOE_DATA!$C$2:$C$20002=$EV17)*([2]JOE_DATA!$B$2:$B$20002="Work type")*([2]JOE_DATA!$A$2:$A$20002="EPC Energy"),1,0)))</f>
        <v>1</v>
      </c>
      <c r="IJ17" s="3">
        <f t="array" ref="IJ17">IF(LEN($EW17)=0,1,SUM(IF(([2]JOE_DATA!$C$2:$C$20002=$EW17)*([2]JOE_DATA!$B$2:$B$20002="Client type")*([2]JOE_DATA!$A$2:$A$20002="EPC Projects"),1,0)))</f>
        <v>1</v>
      </c>
      <c r="IK17" s="3">
        <f t="array" ref="IK17">IF(LEN($FE17)=0,0.4,SUM(IF(([2]JOE_DATA!$C$2:$C$20002=$FE17)*([2]JOE_DATA!$B$2:$B$20002="Client type")*([2]JOE_DATA!$A$2:$A$20002="Real Estate"),0.4,0)))
+
IF(LEN($FF17)=0,0.3,SUM(IF(([2]JOE_DATA!$C$2:$C$20002=$FF17)*([2]JOE_DATA!$B$2:$B$20002="Client type")*([2]JOE_DATA!$A$2:$A$20002="Real Estate"),0.3,0)))
+
IF(LEN($FG17)=0,0.3,SUM(IF(([2]JOE_DATA!$C$2:$C$20002=$FG17)*([2]JOE_DATA!$B$2:$B$20002="Client type")*([2]JOE_DATA!$A$2:$A$20002="Real Estate"),0.3,0)))</f>
        <v>1</v>
      </c>
      <c r="IL17" s="3">
        <f t="array" ref="IL17">IF(LEN($FH17)=0,0.4,SUM(IF(([2]JOE_DATA!$C$2:$C$20002=$FH17)*([2]JOE_DATA!$B$2:$B$20002="Work type")*([2]JOE_DATA!$A$2:$A$20002="Real Estate"),0.4,0)))
+
IF(LEN($FI17)=0,0.3,SUM(IF(([2]JOE_DATA!$C$2:$C$20002=$FI17)*([2]JOE_DATA!$B$2:$B$20002="Work type")*([2]JOE_DATA!$A$2:$A$20002="Real Estate"),0.3,0)))
+
IF(LEN($FJ17)=0,0.3,SUM(IF(([2]JOE_DATA!$C$2:$C$20002=$FJ17)*([2]JOE_DATA!$B$2:$B$20002="Work type")*([2]JOE_DATA!$A$2:$A$20002="Real Estate"),0.3,0)))</f>
        <v>1</v>
      </c>
      <c r="IM17" s="3">
        <f t="array" ref="IM17">IF(LEN($EX17)=0,0.4,SUM(IF(([2]JOE_DATA!$C$2:$C$20002=$EX17)*([2]JOE_DATA!$B$2:$B$20002="Work type")*([2]JOE_DATA!$A$2:$A$20002="Human Capital"),0.4,0)))
+
IF(LEN($EY17)=0,0.3,SUM(IF(([2]JOE_DATA!$C$2:$C$20002=$EY17)*([2]JOE_DATA!$B$2:$B$20002="Work type")*([2]JOE_DATA!$A$2:$A$20002="Human Capital"),0.3,0)))
+
IF(LEN($EZ17)=0,0.3,SUM(IF(([2]JOE_DATA!$C$2:$C$20002=$EZ17)*([2]JOE_DATA!$B$2:$B$20002="Work type")*([2]JOE_DATA!$A$2:$A$20002="Human Capital"),0.3,0)))</f>
        <v>1</v>
      </c>
      <c r="IN17" s="3">
        <f t="array" ref="IN17">IF(LEN($FA17)=0,0.4,SUM(IF(([2]JOE_DATA!$C$2:$C$20002=$FA17)*([2]JOE_DATA!$B$2:$B$20002="Sub-work types")*([2]JOE_DATA!$A$2:$A$20002="Human Capital"),0.4,0)))
+
IF(LEN($FB17)=0,0.3,SUM(IF(([2]JOE_DATA!$C$2:$C$20002=$FB17)*([2]JOE_DATA!$B$2:$B$20002="Sub-work types")*([2]JOE_DATA!$A$2:$A$20002="Human Capital"),0.3,0)))
+
IF(LEN($FC17)=0,0.3,SUM(IF(([2]JOE_DATA!$C$2:$C$20002=$FC17)*([2]JOE_DATA!$B$2:$B$20002="Sub-work types")*([2]JOE_DATA!$A$2:$A$20002="Human Capital"),0.3,0)))</f>
        <v>1</v>
      </c>
      <c r="IO17" s="15">
        <f t="array" ref="IO17">IF(LEN($FD17)=0,1,SUM(IF(([2]JOE_DATA!$C$2:$C$20002=$FD17)*([2]JOE_DATA!$B$2:$B$20002="Pension scheme")*([2]JOE_DATA!$A$2:$A$20002="Human Capital"),1,0)))</f>
        <v>1</v>
      </c>
      <c r="IP17" s="3">
        <f t="array" ref="IP17">IF(LEN($BT17)=0,0.4,SUM(IF(([2]JOE_DATA!$C$2:$C$20002=$BT17)*([2]JOE_DATA!$B$2:$B$20002="Other Matter Executive"),0.4,0)))
+
IF(LEN($BU17)=0,0.3,SUM(IF(([2]JOE_DATA!$C$2:$C$20002=$BU17)*([2]JOE_DATA!$B$2:$B$20002="Other Matter Executive"),0.3,0)))
+
IF(LEN($BV17)=0,0.3,SUM(IF(([2]JOE_DATA!$C$2:$C$20002=$BV17)*([2]JOE_DATA!$B$2:$B$20002="Other Matter Executive"),0.3,0)))</f>
        <v>1</v>
      </c>
    </row>
    <row r="18" spans="1:250" ht="102">
      <c r="A18" s="34" t="s">
        <v>246</v>
      </c>
      <c r="B18" s="35" t="s">
        <v>316</v>
      </c>
      <c r="C18" s="34" t="s">
        <v>285</v>
      </c>
      <c r="D18" s="34"/>
      <c r="E18" s="34" t="s">
        <v>285</v>
      </c>
      <c r="F18" s="36" t="s">
        <v>291</v>
      </c>
      <c r="G18" s="3"/>
      <c r="H18" s="3"/>
      <c r="I18" s="34" t="s">
        <v>317</v>
      </c>
      <c r="J18" s="3" t="s">
        <v>318</v>
      </c>
      <c r="K18" s="3"/>
      <c r="L18" s="34"/>
      <c r="M18" s="3"/>
      <c r="N18" s="3"/>
      <c r="O18" s="36" t="s">
        <v>99</v>
      </c>
      <c r="P18" s="34"/>
      <c r="Q18" s="34"/>
      <c r="R18" s="3"/>
      <c r="S18" s="37"/>
      <c r="T18" s="37">
        <v>40543</v>
      </c>
      <c r="U18" s="36" t="s">
        <v>294</v>
      </c>
      <c r="V18" s="3"/>
      <c r="W18" s="3"/>
      <c r="X18" s="34"/>
      <c r="Y18" s="38"/>
      <c r="Z18" s="3"/>
      <c r="AA18" s="34" t="s">
        <v>319</v>
      </c>
      <c r="AB18" s="34" t="s">
        <v>320</v>
      </c>
      <c r="AC18" s="3"/>
      <c r="AD18" s="34"/>
      <c r="AE18" s="3"/>
      <c r="AF18" s="3"/>
      <c r="AG18" s="39"/>
      <c r="AH18" s="3"/>
      <c r="AI18" s="34"/>
      <c r="AJ18" s="3"/>
      <c r="AK18" s="3"/>
      <c r="AL18" s="34" t="s">
        <v>254</v>
      </c>
      <c r="AM18" s="3"/>
      <c r="AN18" s="3"/>
      <c r="AO18" s="34" t="s">
        <v>133</v>
      </c>
      <c r="AP18" s="3" t="s">
        <v>297</v>
      </c>
      <c r="AQ18" s="3"/>
      <c r="AR18" s="3"/>
      <c r="AS18" s="3"/>
      <c r="AT18" s="3"/>
      <c r="AU18" s="3"/>
      <c r="AV18" s="3"/>
      <c r="AW18" s="3"/>
      <c r="AX18" s="3"/>
      <c r="AY18" s="3"/>
      <c r="AZ18" s="3"/>
      <c r="BA18" s="3"/>
      <c r="BB18" s="3"/>
      <c r="BC18" s="3"/>
      <c r="BD18" s="3"/>
      <c r="BE18" s="40"/>
      <c r="BF18" s="34"/>
      <c r="BG18" s="34"/>
      <c r="BH18" s="3"/>
      <c r="BI18" s="41" t="s">
        <v>255</v>
      </c>
      <c r="BJ18" s="34"/>
      <c r="BK18" s="3"/>
      <c r="BL18" s="42" t="s">
        <v>256</v>
      </c>
      <c r="BM18" s="42"/>
      <c r="BN18" s="34"/>
      <c r="BO18" s="3"/>
      <c r="BP18" s="3"/>
      <c r="BQ18" s="3"/>
      <c r="BR18" s="3"/>
      <c r="BS18" s="3"/>
      <c r="BT18" s="34"/>
      <c r="BU18" s="34"/>
      <c r="BV18" s="34"/>
      <c r="BW18" s="3"/>
      <c r="BX18" s="3"/>
      <c r="BY18" s="3"/>
      <c r="BZ18" s="3"/>
      <c r="CA18" s="3"/>
      <c r="CB18" s="3"/>
      <c r="CC18" s="3"/>
      <c r="CD18" s="36"/>
      <c r="CE18" s="34"/>
      <c r="CF18" s="3"/>
      <c r="CG18" s="36"/>
      <c r="CH18" s="34"/>
      <c r="CI18" s="3"/>
      <c r="CJ18" s="3"/>
      <c r="CK18" s="36"/>
      <c r="CL18" s="3"/>
      <c r="CM18" s="3"/>
      <c r="CN18" s="3"/>
      <c r="CO18" s="3"/>
      <c r="CP18" s="3"/>
      <c r="CQ18" s="34"/>
      <c r="CR18" s="34"/>
      <c r="CS18" s="34"/>
      <c r="CT18" s="34"/>
      <c r="CU18" s="34"/>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6"/>
      <c r="EH18" s="3"/>
      <c r="EI18" s="3"/>
      <c r="EJ18" s="3"/>
      <c r="EK18" s="3"/>
      <c r="EL18" s="3"/>
      <c r="EM18" s="3"/>
      <c r="EN18" s="3"/>
      <c r="EO18" s="3"/>
      <c r="EP18" s="3"/>
      <c r="EQ18" s="3"/>
      <c r="ER18" s="3"/>
      <c r="ES18" s="3"/>
      <c r="ET18" s="3"/>
      <c r="EU18" s="3"/>
      <c r="EV18" s="3"/>
      <c r="EW18" s="3"/>
      <c r="EX18" s="3"/>
      <c r="EY18" s="3"/>
      <c r="EZ18" s="3"/>
      <c r="FA18" s="3"/>
      <c r="FB18" s="3"/>
      <c r="FC18" s="3"/>
      <c r="FD18" s="3"/>
      <c r="FE18" s="34"/>
      <c r="FF18" s="34"/>
      <c r="FG18" s="34"/>
      <c r="FH18" s="34"/>
      <c r="FI18" s="34"/>
      <c r="FJ18" s="3"/>
      <c r="FK18" s="3"/>
      <c r="FL18" s="3"/>
      <c r="FM18" s="3"/>
      <c r="FO18" s="3"/>
      <c r="FP18" s="3"/>
      <c r="FQ18" s="3" t="str">
        <f t="array" ref="FQ18">IF(SUM($FU18:$IP18)=74,"PASS","FAIL")</f>
        <v>PASS</v>
      </c>
      <c r="FR18" s="3">
        <f t="shared" si="5"/>
        <v>0</v>
      </c>
      <c r="FS18" s="3">
        <f t="shared" si="6"/>
        <v>1</v>
      </c>
      <c r="FT18" s="3"/>
      <c r="FU18" s="3">
        <f t="array" ref="FU18">SUM(IF(([2]JOE_DATA!$C$2:$C$20002=$C18)*([2]JOE_DATA!$B$2:$B$20002="Client Name Confidential"),1,0))</f>
        <v>1</v>
      </c>
      <c r="FV18" s="3">
        <f t="array" ref="FV18">IF(ISBLANK($E18),1,SUM(IF(([2]JOE_DATA!$C$2:$C$20002=$E18)*([2]JOE_DATA!$B$2:$B$20002="Client name confidential on completion"),1,0)))</f>
        <v>1</v>
      </c>
      <c r="FW18" s="3">
        <f t="array" ref="FW18">IF(LEN($F18)=0,0.5,SUM(IF(([2]JOE_DATA!$C$2:$C$20002=$F18)*([2]JOE_DATA!$B$2:$B$20002="Client sector group"),0.5,0)))
+
IF(LEN($G18)=0,0.25,SUM(IF(([2]JOE_DATA!$C$2:$C$20002=$G18)*([2]JOE_DATA!$B$2:$B$20002="Client sector group"),0.25,0)))
+
IF(LEN($H18)=0,0.25,SUM(IF(([2]JOE_DATA!$C$2:$C$20002=$H18)*([2]JOE_DATA!$B$2:$B$20002="Client sector group"),0.25,0)))</f>
        <v>1</v>
      </c>
      <c r="FX18" s="3">
        <f t="array" ref="FX18">IF(ISBLANK($I18),0.5,SUM(IF(([2]JOE_DATA!$C$2:$C$20002=$I18)*([2]JOE_DATA!$B$2:$B$20002="Client sub-sector group"),0.5,0)))
+
IF(ISBLANK($J18),0.25,SUM(IF(([2]JOE_DATA!$C$2:$C$20002=$J18)*([2]JOE_DATA!$B$2:$B$20002="Client sub-sector group"),0.25,0)))
+
IF(ISBLANK($K18),0.25,SUM(IF(([2]JOE_DATA!$C$2:$C$20002=$K18)*([2]JOE_DATA!$B$2:$B$20002="Client sub-sector group"),0.25,0)))</f>
        <v>1</v>
      </c>
      <c r="FY18" s="3">
        <f t="array" ref="FY18">IF(LEN($L18)=0,0.4,SUM(IF(([2]JOE_DATA!$C$2:$C$20002=$L18)*([2]JOE_DATA!$B$2:$B$20002="Predominant Country of Client"),0.4,0)))
+
IF(LEN($M18)=0,0.3,SUM(IF(([2]JOE_DATA!$C$2:$C$20002=$M18)*([2]JOE_DATA!$B$2:$B$20002="Predominant Country of Client"),0.3,0)))
+
IF(LEN($N18)=0,0.3,SUM(IF(([2]JOE_DATA!$C$2:$C$20002=$N18)*([2]JOE_DATA!$B$2:$B$20002="Predominant Country of Client"),0.3,0)))</f>
        <v>1</v>
      </c>
      <c r="FZ18" s="3">
        <f t="array" ref="FZ18">IF(LEN($O18)=0,0.4,SUM(IF(([2]JOE_DATA!$C$2:$C$20002=$O18)*([2]JOE_DATA!$B$2:$B$20002="Main practice group"),0.4,0)))
+
IF(LEN($P18)=0,0.3,SUM(IF(([2]JOE_DATA!$C$2:$C$20002=$P18)*([2]JOE_DATA!$B$2:$B$20002="Main practice group"),0.3,0)))
+
IF(LEN($Q18)=0,0.3,SUM(IF(([2]JOE_DATA!$C$2:$C$20002=$Q18)*([2]JOE_DATA!$B$2:$B$20002="Main practice group"),0.3,0)))</f>
        <v>1</v>
      </c>
      <c r="GA18" s="3">
        <f t="shared" si="7"/>
        <v>1</v>
      </c>
      <c r="GB18" s="3">
        <f t="shared" si="8"/>
        <v>1</v>
      </c>
      <c r="GC18" s="3">
        <f t="array" ref="GC18">IF(LEN($U18)=0,0.4,SUM(IF(([2]JOE_DATA!$C$2:$C$20002=$U18)*([2]JOE_DATA!$B$2:$B$20002="Matter sector group"),0.4,0)))
+
IF(LEN($V18)=0,0.3,SUM(IF(([2]JOE_DATA!$C$2:$C$20002=$V18)*([2]JOE_DATA!$B$2:$B$20002="Matter sector group"),0.3,0)))
+
IF(LEN($W18)=0,0.3,SUM(IF(([2]JOE_DATA!$C$2:$C$20002=$W18)*([2]JOE_DATA!$B$2:$B$20002="Matter sector group"),0.3,0)))</f>
        <v>1</v>
      </c>
      <c r="GD18" s="3">
        <f t="array" ref="GD18">IF(LEN($X18)=0,0.4,SUM(IF(([2]JOE_DATA!$C$2:$C$20002=$X18)*([2]JOE_DATA!$B$2:$B$20002="Matter sub-sector group"),0.4,0)))
+
IF(LEN($Y18)=0,0.3,SUM(IF(([2]JOE_DATA!$C$2:$C$20002=$Y18)*([2]JOE_DATA!$B$2:$B$20002="Matter sub-sector group"),0.3,0)))
+
IF(LEN($Z18)=0,0.3,SUM(IF(([2]JOE_DATA!$C$2:$C$20002=$Z18)*([2]JOE_DATA!$B$2:$B$20002="Matter sub-sector group"),0.3,0)))</f>
        <v>1</v>
      </c>
      <c r="GE18" s="3">
        <f t="array" ref="GE18">IF(ISBLANK($AD18),1,SUM(IF(([2]JOE_DATA!$C$2:$C$20002=$AD18)*([2]JOE_DATA!$B$2:$B$20002="Matter confidential"),1,0)))</f>
        <v>1</v>
      </c>
      <c r="GF18" s="3">
        <f t="array" ref="GF18">IF(ISBLANK($AE18),1,SUM(IF(([2]JOE_DATA!$C$2:$C$20002=$AE18)*([2]JOE_DATA!$B$2:$B$20002="Matter confidential on completion"),1,0)))</f>
        <v>1</v>
      </c>
      <c r="GG18" s="3">
        <f t="array" ref="GG18">IF(ISBLANK($AG18),1,SUM(IF(([2]JOE_DATA!$C$2:$C$20002=$AG18)*([2]JOE_DATA!$B$2:$B$20002="Applicable law"),1,0)))</f>
        <v>1</v>
      </c>
      <c r="GH18" s="3">
        <f t="array" ref="GH18">IF(ISBLANK($AO18),1,SUM(IF(([2]JOE_DATA!$C$2:$C$20002=$AO18)*([2]JOE_DATA!$B$2:$B$20002="Contentious"),1,0)))</f>
        <v>1</v>
      </c>
      <c r="GI18" s="3">
        <f t="array" ref="GI18">IF(ISBLANK($AP18),1,SUM(IF(([2]JOE_DATA!$C$2:$C$20002=$AP18)*([2]JOE_DATA!$B$2:$B$20002="Dispute resolution"),1,0)))</f>
        <v>1</v>
      </c>
      <c r="GJ18" s="3">
        <f t="array" ref="GJ18">IF(ISBLANK($AQ18),1,SUM(IF(([2]JOE_DATA!$C$2:$C$20002=$AQ18)*([2]JOE_DATA!$B$2:$B$20002="Language of dispute"),1,0)))</f>
        <v>1</v>
      </c>
      <c r="GK18" s="3">
        <f t="array" ref="GK18">IF(LEN($AW18)=0,0.4,SUM(IF(([2]JOE_DATA!$C$2:$C$20002=$AW18)*([2]JOE_DATA!$B$2:$B$20002="Country Of Arbitration"),0.4,0)))
+
IF(LEN($AX18)=0,0.3,SUM(IF(([2]JOE_DATA!$C$2:$C$20002=$AX18)*([2]JOE_DATA!$B$2:$B$20002="Country Of Arbitration"),0.3,0)))
+
IF(LEN($AY18)=0,0.3,SUM(IF(([2]JOE_DATA!$C$2:$C$20002=$AY18)*([2]JOE_DATA!$B$2:$B$20002="Country Of Arbitration"),0.3,0)))</f>
        <v>1</v>
      </c>
      <c r="GL18" s="3">
        <f t="array" ref="GL18">IF(LEN($AT18)=0,0.4,SUM(IF(([2]JOE_DATA!$C$2:$C$20002=$AT18)*([2]JOE_DATA!$B$2:$B$20002="Jurisdiction of dispute"),0.4,0)))
+
IF(LEN($AU18)=0,0.3,SUM(IF(([2]JOE_DATA!$C$2:$C$20002=$AU18)*([2]JOE_DATA!$B$2:$B$20002="Jurisdiction of dispute"),0.3,0)))
+
IF(LEN($AV18)=0,0.3,SUM(IF(([2]JOE_DATA!$C$2:$C$20002=$AV18)*([2]JOE_DATA!$B$2:$B$20002="Jurisdiction of dispute"),0.3,0)))</f>
        <v>1</v>
      </c>
      <c r="GM18" s="3">
        <f t="array" ref="GM18">IF(LEN($AZ18)=0,0.6,SUM(IF(([2]JOE_DATA!$C$2:$C$20002=$AZ18)*([2]JOE_DATA!$B$2:$B$20002="Seat of arbitration"),0.6,0)))
+
IF(LEN($BA18)=0,0.4,SUM(IF(([2]JOE_DATA!$C$2:$C$20002=$BA18)*([2]JOE_DATA!$B$2:$B$20002="Seat of arbitration"),0.4,0)))</f>
        <v>1</v>
      </c>
      <c r="GN18" s="3">
        <f t="array" ref="GN18">IF(ISBLANK($BB18),1,SUM(IF(([2]JOE_DATA!$C$2:$C$20002=$BB18)*([2]JOE_DATA!$B$2:$B$20002="Arbitral rules"),1,0)))</f>
        <v>1</v>
      </c>
      <c r="GO18" s="3">
        <f t="array" ref="GO18">IF(ISBLANK($BC18),1,SUM(IF(([2]JOE_DATA!$C$2:$C$20002=$BC18)*([2]JOE_DATA!$B$2:$B$20002="Investment treaty"),1,0)))</f>
        <v>1</v>
      </c>
      <c r="GP18" s="3">
        <f t="array" ref="GP18">IF(ISBLANK($BD18),1,SUM(IF(([2]JOE_DATA!$C$2:$C$20002=$BD18)*([2]JOE_DATA!$B$2:$B$20002="Investigation type"),1,0)))</f>
        <v>1</v>
      </c>
      <c r="GQ18" s="3">
        <f t="array" ref="GQ18">IF(ISBLANK($BF18),1,SUM(IF(([2]JOE_DATA!$C$2:$C$20002=$BF18)*([2]JOE_DATA!$B$2:$B$20002="Currency of deal"),1,0)))</f>
        <v>1</v>
      </c>
      <c r="GR18" s="3">
        <f t="array" ref="GR18">IF(ISBLANK($BG18),1,SUM(IF(([2]JOE_DATA!$C$2:$C$20002=$BG18)*([2]JOE_DATA!$B$2:$B$20002="Value confidential"),1,0)))</f>
        <v>1</v>
      </c>
      <c r="GS18" s="3">
        <f t="array" ref="GS18">IF(ISBLANK($BH18),1,SUM(IF(([2]JOE_DATA!$C$2:$C$20002=$BH18)*([2]JOE_DATA!$B$2:$B$20002="Value confidential on completion"),1,0)))</f>
        <v>1</v>
      </c>
      <c r="GT18" s="3">
        <f t="array" ref="GT18">IF(LEN($BI18)=0,0.4,SUM(IF(([2]JOE_DATA!$C$2:$C$20002=$BI18)*([2]JOE_DATA!$B$2:$B$20002="Teams"),0.4,0)))
+
IF(LEN($BJ18)=0,0.3,SUM(IF(([2]JOE_DATA!$C$2:$C$20002=$BJ18)*([2]JOE_DATA!$B$2:$B$20002="Teams"),0.3,0)))
+
IF(LEN($BK18)=0,0.3,SUM(IF(([2]JOE_DATA!$C$2:$C$20002=$BK18)*([2]JOE_DATA!$B$2:$B$20002="Teams"),0.3,0)))</f>
        <v>1</v>
      </c>
      <c r="GU18" s="3">
        <f t="array" ref="GU18">IF(LEN($BL18)=0,0.4,SUM(IF(([2]JOE_DATA!$C$2:$C$20002=$BL18)*([2]JOE_DATA!$B$2:$B$20002="Lead Matter Partner"),0.4,0)))
+
IF(LEN($BM18)=0,0.3,SUM(IF(([2]JOE_DATA!$C$2:$C$20002=$BM18)*([2]JOE_DATA!$B$2:$B$20002="Lead Matter Partner"),0.3,0)))
+
IF(LEN($BN18)=0,0.3,SUM(IF(([2]JOE_DATA!$C$2:$C$20002=$BN18)*([2]JOE_DATA!$B$2:$B$20002="Lead Matter Partner"),0.3,0)))</f>
        <v>1</v>
      </c>
      <c r="GV18" s="3">
        <f t="array" ref="GV18">IF(LEN($BP18)=0,0.4,SUM(IF(([2]JOE_DATA!$C$2:$C$20002=$BP18)*([2]JOE_DATA!$B$2:$B$20002="Source of credential"),0.4,0)))
+
IF(LEN($BQ18)=0,0.3,SUM(IF(([2]JOE_DATA!$C$2:$C$20002=$BQ18)*([2]JOE_DATA!$B$2:$B$20002="Source of credential"),0.3,0)))
+
IF(LEN($BR18)=0,0.3,SUM(IF(([2]JOE_DATA!$C$2:$C$20002=$BR18)*([2]JOE_DATA!$B$2:$B$20002="Source of credential"),0.3,0)))</f>
        <v>1</v>
      </c>
      <c r="GW18" s="3">
        <f t="array" ref="GW18">IF(LEN($BX18)=0,0.4,SUM(IF(([2]JOE_DATA!$C$2:$C$20002=$BX18)*([2]JOE_DATA!$B$2:$B$20002="CMS firms involved"),0.4,0)))
+
IF(LEN($BY18)=0,0.6,SUM(IF(([2]JOE_DATA!$C$2:$C$20002=$BY18)*([2]JOE_DATA!$B$2:$B$20002="CMS firms involved"),0.6,0)))</f>
        <v>1</v>
      </c>
      <c r="GX18" s="3">
        <f t="array" ref="GX18">IF(ISBLANK($BZ18),1,SUM(IF(([2]JOE_DATA!$C$2:$C$20002=$BZ18)*([2]JOE_DATA!$B$2:$B$20002="Lead CMS firm"),1,0)))</f>
        <v>1</v>
      </c>
      <c r="GY18" s="3">
        <f t="array" ref="GY18">IF(LEN($CA18)=0,0.4,SUM(IF(([2]JOE_DATA!$C$2:$C$20002=$CA18)*([2]JOE_DATA!$B$2:$B$20002="Countries of other CMS firms"),0.4,0)))
+
IF(LEN($CB18)=0,0.3,SUM(IF(([2]JOE_DATA!$C$2:$C$20002=$CB18)*([2]JOE_DATA!$B$2:$B$20002="Countries of other CMS firms"),0.3,0)))
+
IF(LEN($CC18)=0,0.3,SUM(IF(([2]JOE_DATA!$C$2:$C$20002=$CC18)*([2]JOE_DATA!$B$2:$B$20002="Countries of other CMS firms"),0.3,0)))</f>
        <v>1</v>
      </c>
      <c r="GZ18" s="3">
        <f t="array" ref="GZ18">IF(ISBLANK($CD18),1,SUM(IF(([2]JOE_DATA!$C$2:$C$20002=$CD18)*([2]JOE_DATA!$B$2:$B$20002="Credential status"),1,0)))</f>
        <v>1</v>
      </c>
      <c r="HA18" s="3">
        <f t="array" ref="HA18">IF(ISBLANK($CE18),1,SUM(IF(([2]JOE_DATA!$C$2:$C$20002=$CE18)*([2]JOE_DATA!$B$2:$B$20002="Credential version"),1,0)))</f>
        <v>1</v>
      </c>
      <c r="HB18" s="3">
        <f t="array" ref="HB18">IF(ISBLANK($CG18),1,SUM(IF(([2]JOE_DATA!$C$2:$C$20002=$CG18)*([2]JOE_DATA!$B$2:$B$20002="Credential type "),1,0)))</f>
        <v>1</v>
      </c>
      <c r="HC18" s="3">
        <f t="array" ref="HC18">IF(ISBLANK($CH18),1,SUM(IF(([2]JOE_DATA!$C$2:$C$20002=$CH18)*([2]JOE_DATA!$B$2:$B$20002="Other uses"),1,0)))</f>
        <v>1</v>
      </c>
      <c r="HD18" s="3">
        <f t="array" ref="HD18">IF(ISBLANK($CK18),1,SUM(IF(([2]JOE_DATA!$C$2:$C$20002=$CK18)*([2]JOE_DATA!$B$2:$B$20002="Priority"),1,0)))</f>
        <v>1</v>
      </c>
      <c r="HE18" s="3">
        <f t="array" ref="HE18">IF(LEN($CM18)=0,0.4,SUM(IF(([2]JOE_DATA!$C$2:$C$20002=$CM18)*([2]JOE_DATA!$B$2:$B$20002="Know how"),0.4,0)))
+
IF(LEN($CN18)=0,0.3,SUM(IF(([2]JOE_DATA!$C$2:$C$20002=$CN18)*([2]JOE_DATA!$B$2:$B$20002="Know how"),0.3,0)))
+
IF(LEN($CO18)=0,0.3,SUM(IF(([2]JOE_DATA!$C$2:$C$20002=$CO18)*([2]JOE_DATA!$B$2:$B$20002="Know how"),0.3,0)))</f>
        <v>1</v>
      </c>
      <c r="HF18" s="3">
        <f t="array" ref="HF18">IF(LEN($CS18)=0,0.4,SUM(IF(([2]JOE_DATA!$C$2:$C$20002=$CS18)*([2]JOE_DATA!$B$2:$B$20002="Work type")*([2]JOE_DATA!$A$2:$A$20002="BAIF"),0.4,0)))
+
IF(LEN($CT18)=0,0.3,SUM(IF(([2]JOE_DATA!$C$2:$C$20002=$CT18)*([2]JOE_DATA!$B$2:$B$20002="Work type")*([2]JOE_DATA!$A$2:$A$20002="BAIF"),0.3,0)))
+
IF(LEN($CU18)=0,0.3,SUM(IF(([2]JOE_DATA!$C$2:$C$20002=$CU18)*([2]JOE_DATA!$B$2:$B$20002="Work type")*([2]JOE_DATA!$A$2:$A$20002="BAIF"),0.3,0)))</f>
        <v>1</v>
      </c>
      <c r="HG18" s="3">
        <f t="array" ref="HG18">IF(LEN($CQ18)=0,1,SUM(IF(([2]JOE_DATA!$C$2:$C$20002=$CQ18)*([2]JOE_DATA!$B$2:$B$20002="Client type")*([2]JOE_DATA!$A$2:$A$20002="BAIF"),1,0)))</f>
        <v>1</v>
      </c>
      <c r="HH18" s="3">
        <f t="array" ref="HH18">IF(LEN($CW18)=0,0.4,SUM(IF(([2]JOE_DATA!$C$2:$C$20002=$CW18)*([2]JOE_DATA!$B$2:$B$20002="Work type")*([2]JOE_DATA!$A$2:$A$20002="CRD"),0.4,0)))
+
IF(LEN($CX18)=0,0.3,SUM(IF(([2]JOE_DATA!$C$2:$C$20002=$CX18)*([2]JOE_DATA!$B$2:$B$20002="Work type")*([2]JOE_DATA!$A$2:$A$20002="CRD"),0.3,0)))
+
IF(LEN($CY18)=0,0.3,SUM(IF(([2]JOE_DATA!$C$2:$C$20002=$CY18)*([2]JOE_DATA!$B$2:$B$20002="Work type")*([2]JOE_DATA!$A$2:$A$20002="CRD"),0.3,0)))</f>
        <v>1</v>
      </c>
      <c r="HI18" s="3">
        <f t="array" ref="HI18">IF(LEN($CZ18)=0,0.4,SUM(IF(([2]JOE_DATA!$C$2:$C$20002=$CZ18)*([2]JOE_DATA!$B$2:$B$20002="Sub-work type")*([2]JOE_DATA!$A$2:$A$20002="CRD"),0.4,0)))
+
IF(LEN($DA18)=0,0.3,SUM(IF(([2]JOE_DATA!$C$2:$C$20002=$DA18)*([2]JOE_DATA!$B$2:$B$20002="Sub-work type")*([2]JOE_DATA!$A$2:$A$20002="CRD"),0.3,0)))
+
IF(LEN($DB18)=0,0.3,SUM(IF(([2]JOE_DATA!$C$2:$C$20002=$DB18)*([2]JOE_DATA!$B$2:$B$20002="Sub-work type")*([2]JOE_DATA!$A$2:$A$20002="CRD"),0.3,0)))</f>
        <v>1</v>
      </c>
      <c r="HJ18" s="3">
        <f t="array" ref="HJ18">IF(LEN($CV18)=0,1,SUM(IF(([2]JOE_DATA!$C$2:$C$20002=$CV18)*([2]JOE_DATA!$B$2:$B$20002="Client type")*([2]JOE_DATA!$A$2:$A$20002="CRD"),1,0)))</f>
        <v>1</v>
      </c>
      <c r="HK18" s="3">
        <f t="array" ref="HK18">IF(LEN($DC18)=0,0.4,SUM(IF(([2]JOE_DATA!$C$2:$C$20002=$DC18)*([2]JOE_DATA!$B$2:$B$20002="Work type")*([2]JOE_DATA!$A$2:$A$20002="Corporate"),0.4,0)))
+
IF(LEN($DD18)=0,0.3,SUM(IF(([2]JOE_DATA!$C$2:$C$20002=$DD18)*([2]JOE_DATA!$B$2:$B$20002="Work type")*([2]JOE_DATA!$A$2:$A$20002="Corporate"),0.3,0)))
+
IF(LEN($DE18)=0,0.3,SUM(IF(([2]JOE_DATA!$C$2:$C$20002=$DE18)*([2]JOE_DATA!$B$2:$B$20002="Work type")*([2]JOE_DATA!$A$2:$A$20002="Corporate"),0.3,0)))</f>
        <v>1</v>
      </c>
      <c r="HL18" s="3">
        <f t="array" ref="HL18">IF(LEN($DF18)=0,0.4,SUM(IF(([2]JOE_DATA!$C$2:$C$20002=$DF18)*([2]JOE_DATA!$B$2:$B$20002="Sub-work type")*([2]JOE_DATA!$A$2:$A$20002="Corporate"),0.4,0)))
+
IF(LEN($DG18)=0,0.3,SUM(IF(([2]JOE_DATA!$C$2:$C$20002=$DG18)*([2]JOE_DATA!$B$2:$B$20002="Sub-work type")*([2]JOE_DATA!$A$2:$A$20002="Corporate"),0.3,0)))
+
IF(LEN($DH18)=0,0.3,SUM(IF(([2]JOE_DATA!$C$2:$C$20002=$DH18)*([2]JOE_DATA!$B$2:$B$20002="Sub-work type")*([2]JOE_DATA!$A$2:$A$20002="Corporate"),0.3,0)))</f>
        <v>1</v>
      </c>
      <c r="HM18" s="3">
        <f t="array" ref="HM18">IF(LEN($DI18)=0,0.4,SUM(IF(([2]JOE_DATA!$C$2:$C$20002=$DI18)*([2]JOE_DATA!$B$2:$B$20002="Acting for")*([2]JOE_DATA!$A$2:$A$20002="Corporate"),0.4,0)))
+
IF(LEN($DJ18)=0,0.3,SUM(IF(([2]JOE_DATA!$C$2:$C$20002=$DJ18)*([2]JOE_DATA!$B$2:$B$20002="Acting for")*([2]JOE_DATA!$A$2:$A$20002="Corporate"),0.3,0)))
+
IF(LEN($DK18)=0,0.3,SUM(IF(([2]JOE_DATA!$C$2:$C$20002=$DK18)*([2]JOE_DATA!$B$2:$B$20002="Acting for")*([2]JOE_DATA!$A$2:$A$20002="Corporate"),0.3,0)))</f>
        <v>1</v>
      </c>
      <c r="HN18" s="3">
        <f t="array" ref="HN18">IF(LEN($DM18)=0,0.4,SUM(IF(([2]JOE_DATA!$C$2:$C$20002=$DM18)*([2]JOE_DATA!$B$2:$B$20002="Country of buyer")*([2]JOE_DATA!$A$2:$A$20002="Corporate"),0.4,0)))
+
IF(LEN($DN18)=0,0.3,SUM(IF(([2]JOE_DATA!$C$2:$C$20002=$DN18)*([2]JOE_DATA!$B$2:$B$20002="Country of buyer")*([2]JOE_DATA!$A$2:$A$20002="Corporate"),0.3,0)))
+
IF(LEN($DL18)=0,0.3,SUM(IF(([2]JOE_DATA!$C$2:$C$20002=$DL18)*([2]JOE_DATA!$B$2:$B$20002="Country of buyer")*([2]JOE_DATA!$A$2:$A$20002="Corporate"),0.3,0)))</f>
        <v>1</v>
      </c>
      <c r="HO18" s="3">
        <f t="array" ref="HO18">IF(LEN($DO18)=0,0.4,SUM(IF(([2]JOE_DATA!$C$2:$C$20002=$DO18)*([2]JOE_DATA!$B$2:$B$20002="Country of seller")*([2]JOE_DATA!$A$2:$A$20002="Corporate"),0.4,0)))
+
IF(LEN($DP18)=0,0.3,SUM(IF(([2]JOE_DATA!$C$2:$C$20002=$DP18)*([2]JOE_DATA!$B$2:$B$20002="Country of seller")*([2]JOE_DATA!$A$2:$A$20002="Corporate"),0.3,0)))
+
IF(LEN($DQ18)=0,0.3,SUM(IF(([2]JOE_DATA!$C$2:$C$20002=$DQ18)*([2]JOE_DATA!$B$2:$B$20002="Country of seller")*([2]JOE_DATA!$A$2:$A$20002="Corporate"),0.3,0)))</f>
        <v>1</v>
      </c>
      <c r="HP18" s="3">
        <f t="array" ref="HP18">IF(LEN($DR18)=0,0.4,SUM(IF(([2]JOE_DATA!$C$2:$C$20002=$DR18)*([2]JOE_DATA!$B$2:$B$20002="Country of target")*([2]JOE_DATA!$A$2:$A$20002="Corporate"),0.4,0)))
+
IF(LEN($DS18)=0,0.3,SUM(IF(([2]JOE_DATA!$C$2:$C$20002=$DS18)*([2]JOE_DATA!$B$2:$B$20002="Country of target")*([2]JOE_DATA!$A$2:$A$20002="Corporate"),0.3,0)))
+
IF(LEN($DT18)=0,0.3,SUM(IF(([2]JOE_DATA!$C$2:$C$20002=$DT18)*([2]JOE_DATA!$B$2:$B$20002="Country of target")*([2]JOE_DATA!$A$2:$A$20002="Corporate"),0.3,0)))</f>
        <v>1</v>
      </c>
      <c r="HQ18" s="3">
        <f t="array" ref="HQ18">IF(LEN($DU18)=0,1,SUM(IF(([2]JOE_DATA!$C$2:$C$20002=$DU18)*([2]JOE_DATA!$B$2:$B$20002="Value over US $5m")*([2]JOE_DATA!$A$2:$A$20002="Corporate"),1,0)))</f>
        <v>1</v>
      </c>
      <c r="HR18" s="3">
        <f t="array" ref="HR18">IF(LEN($DV18)=0,1,SUM(IF(([2]JOE_DATA!$C$2:$C$20002=$DV18)*([2]JOE_DATA!$B$2:$B$20002="Value over £500,000")*([2]JOE_DATA!$A$2:$A$20002="Corporate"),1,0)))</f>
        <v>1</v>
      </c>
      <c r="HS18" s="3">
        <f t="array" ref="HS18">IF(LEN($DW18)=0,1,SUM(IF(([2]JOE_DATA!$C$2:$C$20002=$DW18)*([2]JOE_DATA!$B$2:$B$20002="Value over Euro 5m")*([2]JOE_DATA!$A$2:$A$20002="Corporate"),1,0)))</f>
        <v>1</v>
      </c>
      <c r="HT18" s="3">
        <f t="array" ref="HT18">IF(LEN($DX18)=0,1,SUM(IF(([2]JOE_DATA!$C$2:$C$20002=$DX18)*([2]JOE_DATA!$B$2:$B$20002="Value range in euros")*([2]JOE_DATA!$A$2:$A$20002="Corporate"),1,0)))</f>
        <v>1</v>
      </c>
      <c r="HU18" s="3">
        <f t="array" ref="HU18">IF(LEN($DY18)=0,1,SUM(IF(([2]JOE_DATA!$C$2:$C$20002=$DY18)*([2]JOE_DATA!$B$2:$B$20002="Is the deal relevant for M&amp;A study")*([2]JOE_DATA!$A$2:$A$20002="Corporate"),1,0)))</f>
        <v>1</v>
      </c>
      <c r="HV18" s="3">
        <f t="array" ref="HV18">IF(LEN($DZ18)=0,1,SUM(IF(([2]JOE_DATA!$C$2:$C$20002=$DZ18)*([2]JOE_DATA!$B$2:$B$20002="Does the deal involve PE clients")*([2]JOE_DATA!$A$2:$A$20002="Corporate"),1,0)))</f>
        <v>1</v>
      </c>
      <c r="HW18" s="3">
        <f t="array" ref="HW18">IF(LEN($EA18)=0,1,SUM(IF(([2]JOE_DATA!$C$2:$C$20002=$EA18)*([2]JOE_DATA!$B$2:$B$20002="Quarter deal announced/signed")*([2]JOE_DATA!$A$2:$A$20002="Corporate"),1,0)))</f>
        <v>1</v>
      </c>
      <c r="HX18" s="3">
        <f t="array" ref="HX18">IF(LEN($EB18)=0,1,SUM(IF(([2]JOE_DATA!$C$2:$C$20002=$EB18)*([2]JOE_DATA!$B$2:$B$20002="Quarter deal completed")*([2]JOE_DATA!$A$2:$A$20002="Corporate"),1,0)))</f>
        <v>1</v>
      </c>
      <c r="HY18" s="3">
        <f t="array" ref="HY18">IF(LEN($EC18)=0,1,SUM(IF(([2]JOE_DATA!$C$2:$C$20002=$EC18)*([2]JOE_DATA!$B$2:$B$20002="Year deal announced/signed")*([2]JOE_DATA!$A$2:$A$20002="Corporate"),1,0)))</f>
        <v>1</v>
      </c>
      <c r="HZ18" s="3">
        <f t="array" ref="HZ18">IF(LEN($ED18)=0,1,SUM(IF(([2]JOE_DATA!$C$2:$C$20002=$ED18)*([2]JOE_DATA!$B$2:$B$20002="Year deal completed")*([2]JOE_DATA!$A$2:$A$20002="Corporate"),1,0)))</f>
        <v>1</v>
      </c>
      <c r="IA18" s="3">
        <v>1</v>
      </c>
      <c r="IB18" s="3">
        <f t="array" ref="IB18">IF(LEN($EF18)=0,1,SUM(IF(([2]JOE_DATA!$C$2:$C$20002=$EF18)*([2]JOE_DATA!$B$2:$B$20002="Work type")*([2]JOE_DATA!$A$2:$A$20002="Corporate Tax"),1,0)))</f>
        <v>1</v>
      </c>
      <c r="IC18" s="3">
        <f t="array" ref="IC18">IF(LEN($EG18)=0,0.4,SUM(IF(([2]JOE_DATA!$C$2:$C$20002=$EG18)*([2]JOE_DATA!$B$2:$B$20002="Work type")*([2]JOE_DATA!$A$2:$A$20002="EPC Construction"),0.4,0)))
+
IF(LEN($EH18)=0,0.3,SUM(IF(([2]JOE_DATA!$C$2:$C$20002=$EH18)*([2]JOE_DATA!$B$2:$B$20002="Work type")*([2]JOE_DATA!$A$2:$A$20002="EPC Construction"),0.3,0)))
+
IF(LEN($EI18)=0,0.3,SUM(IF(([2]JOE_DATA!$C$2:$C$20002=$EI18)*([2]JOE_DATA!$B$2:$B$20002="Work type")*([2]JOE_DATA!$A$2:$A$20002="EPC Construction"),0.3,0)))</f>
        <v>1</v>
      </c>
      <c r="ID18" s="3">
        <f t="array" ref="ID18">IF(LEN($EJ18)=0,0.4,SUM(IF(([2]JOE_DATA!$C$2:$C$20002=$EJ18)*([2]JOE_DATA!$B$2:$B$20002="Contract type")*([2]JOE_DATA!$A$2:$A$20002="EPC Construction"),0.4,0)))
+
IF(LEN($EK18)=0,0.3,SUM(IF(([2]JOE_DATA!$C$2:$C$20002=$EK18)*([2]JOE_DATA!$B$2:$B$20002="Contract type")*([2]JOE_DATA!$A$2:$A$20002="EPC Construction"),0.3,0)))
+
IF(LEN($EL18)=0,0.3,SUM(IF(([2]JOE_DATA!$C$2:$C$20002=$EL18)*([2]JOE_DATA!$B$2:$B$20002="Contract type")*([2]JOE_DATA!$A$2:$A$20002="EPC Construction"),0.3,0)))</f>
        <v>1</v>
      </c>
      <c r="IE18" s="3">
        <f t="array" ref="IE18">IF(LEN($EP18)=0,1,SUM(IF(([2]JOE_DATA!$C$2:$C$20002=$EP18)*([2]JOE_DATA!$B$2:$B$20002="Client type")*([2]JOE_DATA!$A$2:$A$20002="EPC Construction"),1,0)))</f>
        <v>1</v>
      </c>
      <c r="IF18" s="3">
        <f t="array" ref="IF18">IF(LEN($EN18)=0,1,SUM(IF(([2]JOE_DATA!$C$2:$C$20002=$EN18)*([2]JOE_DATA!$B$2:$B$20002="Subject matter")*([2]JOE_DATA!$A$2:$A$20002="EPC Construction"),1,0)))</f>
        <v>1</v>
      </c>
      <c r="IG18" s="3">
        <f t="array" ref="IG18">IF(LEN($ER18)=0,1,SUM(IF(([2]JOE_DATA!$C$2:$C$20002=$ER18)*([2]JOE_DATA!$B$2:$B$20002="Client scope")*([2]JOE_DATA!$A$2:$A$20002="EPC Construction"),1,0)))</f>
        <v>1</v>
      </c>
      <c r="IH18" s="3">
        <f t="array" ref="IH18">IF(LEN($ES18)=0,0.4,SUM(IF(([2]JOE_DATA!$C$2:$C$20002=$ES18)*([2]JOE_DATA!$B$2:$B$20002="Work type")*([2]JOE_DATA!$A$2:$A$20002="EPC Energy"),0.4,0)))
+
IF(LEN($ET18)=0,0.3,SUM(IF(([2]JOE_DATA!$C$2:$C$20002=$ET18)*([2]JOE_DATA!$B$2:$B$20002="Work type")*([2]JOE_DATA!$A$2:$A$20002="EPC Energy"),0.3,0)))
+
IF(LEN($EU18)=0,0.3,SUM(IF(([2]JOE_DATA!$C$2:$C$20002=$EU18)*([2]JOE_DATA!$B$2:$B$20002="Work type")*([2]JOE_DATA!$A$2:$A$20002="EPC Energy"),0.3,0)))</f>
        <v>1</v>
      </c>
      <c r="II18" s="3">
        <f t="array" ref="II18">IF(LEN($EV18)=0,1,SUM(IF(([2]JOE_DATA!$C$2:$C$20002=$EV18)*([2]JOE_DATA!$B$2:$B$20002="Work type")*([2]JOE_DATA!$A$2:$A$20002="EPC Energy"),1,0)))</f>
        <v>1</v>
      </c>
      <c r="IJ18" s="3">
        <f t="array" ref="IJ18">IF(LEN($EW18)=0,1,SUM(IF(([2]JOE_DATA!$C$2:$C$20002=$EW18)*([2]JOE_DATA!$B$2:$B$20002="Client type")*([2]JOE_DATA!$A$2:$A$20002="EPC Projects"),1,0)))</f>
        <v>1</v>
      </c>
      <c r="IK18" s="3">
        <f t="array" ref="IK18">IF(LEN($FE18)=0,0.4,SUM(IF(([2]JOE_DATA!$C$2:$C$20002=$FE18)*([2]JOE_DATA!$B$2:$B$20002="Client type")*([2]JOE_DATA!$A$2:$A$20002="Real Estate"),0.4,0)))
+
IF(LEN($FF18)=0,0.3,SUM(IF(([2]JOE_DATA!$C$2:$C$20002=$FF18)*([2]JOE_DATA!$B$2:$B$20002="Client type")*([2]JOE_DATA!$A$2:$A$20002="Real Estate"),0.3,0)))
+
IF(LEN($FG18)=0,0.3,SUM(IF(([2]JOE_DATA!$C$2:$C$20002=$FG18)*([2]JOE_DATA!$B$2:$B$20002="Client type")*([2]JOE_DATA!$A$2:$A$20002="Real Estate"),0.3,0)))</f>
        <v>1</v>
      </c>
      <c r="IL18" s="3">
        <f t="array" ref="IL18">IF(LEN($FH18)=0,0.4,SUM(IF(([2]JOE_DATA!$C$2:$C$20002=$FH18)*([2]JOE_DATA!$B$2:$B$20002="Work type")*([2]JOE_DATA!$A$2:$A$20002="Real Estate"),0.4,0)))
+
IF(LEN($FI18)=0,0.3,SUM(IF(([2]JOE_DATA!$C$2:$C$20002=$FI18)*([2]JOE_DATA!$B$2:$B$20002="Work type")*([2]JOE_DATA!$A$2:$A$20002="Real Estate"),0.3,0)))
+
IF(LEN($FJ18)=0,0.3,SUM(IF(([2]JOE_DATA!$C$2:$C$20002=$FJ18)*([2]JOE_DATA!$B$2:$B$20002="Work type")*([2]JOE_DATA!$A$2:$A$20002="Real Estate"),0.3,0)))</f>
        <v>1</v>
      </c>
      <c r="IM18" s="3">
        <f t="array" ref="IM18">IF(LEN($EX18)=0,0.4,SUM(IF(([2]JOE_DATA!$C$2:$C$20002=$EX18)*([2]JOE_DATA!$B$2:$B$20002="Work type")*([2]JOE_DATA!$A$2:$A$20002="Human Capital"),0.4,0)))
+
IF(LEN($EY18)=0,0.3,SUM(IF(([2]JOE_DATA!$C$2:$C$20002=$EY18)*([2]JOE_DATA!$B$2:$B$20002="Work type")*([2]JOE_DATA!$A$2:$A$20002="Human Capital"),0.3,0)))
+
IF(LEN($EZ18)=0,0.3,SUM(IF(([2]JOE_DATA!$C$2:$C$20002=$EZ18)*([2]JOE_DATA!$B$2:$B$20002="Work type")*([2]JOE_DATA!$A$2:$A$20002="Human Capital"),0.3,0)))</f>
        <v>1</v>
      </c>
      <c r="IN18" s="3">
        <f t="array" ref="IN18">IF(LEN($FA18)=0,0.4,SUM(IF(([2]JOE_DATA!$C$2:$C$20002=$FA18)*([2]JOE_DATA!$B$2:$B$20002="Sub-work types")*([2]JOE_DATA!$A$2:$A$20002="Human Capital"),0.4,0)))
+
IF(LEN($FB18)=0,0.3,SUM(IF(([2]JOE_DATA!$C$2:$C$20002=$FB18)*([2]JOE_DATA!$B$2:$B$20002="Sub-work types")*([2]JOE_DATA!$A$2:$A$20002="Human Capital"),0.3,0)))
+
IF(LEN($FC18)=0,0.3,SUM(IF(([2]JOE_DATA!$C$2:$C$20002=$FC18)*([2]JOE_DATA!$B$2:$B$20002="Sub-work types")*([2]JOE_DATA!$A$2:$A$20002="Human Capital"),0.3,0)))</f>
        <v>1</v>
      </c>
      <c r="IO18" s="15">
        <f t="array" ref="IO18">IF(LEN($FD18)=0,1,SUM(IF(([2]JOE_DATA!$C$2:$C$20002=$FD18)*([2]JOE_DATA!$B$2:$B$20002="Pension scheme")*([2]JOE_DATA!$A$2:$A$20002="Human Capital"),1,0)))</f>
        <v>1</v>
      </c>
      <c r="IP18" s="3">
        <f t="array" ref="IP18">IF(LEN($BT18)=0,0.4,SUM(IF(([2]JOE_DATA!$C$2:$C$20002=$BT18)*([2]JOE_DATA!$B$2:$B$20002="Other Matter Executive"),0.4,0)))
+
IF(LEN($BU18)=0,0.3,SUM(IF(([2]JOE_DATA!$C$2:$C$20002=$BU18)*([2]JOE_DATA!$B$2:$B$20002="Other Matter Executive"),0.3,0)))
+
IF(LEN($BV18)=0,0.3,SUM(IF(([2]JOE_DATA!$C$2:$C$20002=$BV18)*([2]JOE_DATA!$B$2:$B$20002="Other Matter Executive"),0.3,0)))</f>
        <v>1</v>
      </c>
    </row>
    <row r="19" spans="1:250" ht="102">
      <c r="A19" s="34" t="s">
        <v>246</v>
      </c>
      <c r="B19" s="35" t="s">
        <v>321</v>
      </c>
      <c r="C19" s="34" t="s">
        <v>285</v>
      </c>
      <c r="D19" s="34"/>
      <c r="E19" s="34" t="s">
        <v>285</v>
      </c>
      <c r="F19" s="36" t="s">
        <v>322</v>
      </c>
      <c r="G19" s="3"/>
      <c r="H19" s="3"/>
      <c r="I19" s="34" t="s">
        <v>323</v>
      </c>
      <c r="J19" s="3" t="s">
        <v>324</v>
      </c>
      <c r="K19" s="3"/>
      <c r="L19" s="34"/>
      <c r="M19" s="3"/>
      <c r="N19" s="3"/>
      <c r="O19" s="36" t="s">
        <v>99</v>
      </c>
      <c r="P19" s="34" t="s">
        <v>100</v>
      </c>
      <c r="Q19" s="34"/>
      <c r="R19" s="3"/>
      <c r="S19" s="37"/>
      <c r="T19" s="37">
        <v>40908</v>
      </c>
      <c r="U19" s="34" t="s">
        <v>322</v>
      </c>
      <c r="V19" s="3"/>
      <c r="W19" s="3"/>
      <c r="X19" s="34" t="s">
        <v>325</v>
      </c>
      <c r="Y19" s="38"/>
      <c r="Z19" s="3"/>
      <c r="AA19" s="34" t="s">
        <v>326</v>
      </c>
      <c r="AB19" s="34"/>
      <c r="AC19" s="3" t="s">
        <v>327</v>
      </c>
      <c r="AD19" s="34"/>
      <c r="AE19" s="3"/>
      <c r="AF19" s="3"/>
      <c r="AG19" s="39"/>
      <c r="AH19" s="3"/>
      <c r="AI19" s="34"/>
      <c r="AJ19" s="3"/>
      <c r="AK19" s="3"/>
      <c r="AL19" s="34" t="s">
        <v>254</v>
      </c>
      <c r="AM19" s="3"/>
      <c r="AN19" s="3"/>
      <c r="AO19" s="34" t="s">
        <v>133</v>
      </c>
      <c r="AP19" s="3"/>
      <c r="AQ19" s="3"/>
      <c r="AR19" s="3"/>
      <c r="AS19" s="3"/>
      <c r="AT19" s="3"/>
      <c r="AU19" s="3"/>
      <c r="AV19" s="3"/>
      <c r="AW19" s="3"/>
      <c r="AX19" s="3"/>
      <c r="AY19" s="3"/>
      <c r="AZ19" s="3"/>
      <c r="BA19" s="3"/>
      <c r="BB19" s="3"/>
      <c r="BC19" s="3"/>
      <c r="BD19" s="3"/>
      <c r="BE19" s="40"/>
      <c r="BF19" s="34"/>
      <c r="BG19" s="34"/>
      <c r="BH19" s="3"/>
      <c r="BI19" s="34" t="s">
        <v>328</v>
      </c>
      <c r="BJ19" s="41" t="s">
        <v>255</v>
      </c>
      <c r="BK19" s="3"/>
      <c r="BL19" s="42" t="s">
        <v>256</v>
      </c>
      <c r="BM19" s="42" t="s">
        <v>329</v>
      </c>
      <c r="BN19" s="34"/>
      <c r="BO19" s="3"/>
      <c r="BP19" s="3"/>
      <c r="BQ19" s="3"/>
      <c r="BR19" s="3"/>
      <c r="BS19" s="3"/>
      <c r="BT19" s="34"/>
      <c r="BU19" s="34"/>
      <c r="BV19" s="34"/>
      <c r="BW19" s="3"/>
      <c r="BX19" s="3"/>
      <c r="BY19" s="3"/>
      <c r="BZ19" s="3"/>
      <c r="CA19" s="3"/>
      <c r="CB19" s="3"/>
      <c r="CC19" s="3"/>
      <c r="CD19" s="36"/>
      <c r="CE19" s="34"/>
      <c r="CF19" s="3"/>
      <c r="CG19" s="36"/>
      <c r="CH19" s="34"/>
      <c r="CI19" s="3"/>
      <c r="CJ19" s="3"/>
      <c r="CK19" s="36"/>
      <c r="CL19" s="3"/>
      <c r="CM19" s="3"/>
      <c r="CN19" s="3"/>
      <c r="CO19" s="3"/>
      <c r="CP19" s="3"/>
      <c r="CQ19" s="34"/>
      <c r="CR19" s="34"/>
      <c r="CS19" s="34"/>
      <c r="CT19" s="34"/>
      <c r="CU19" s="34"/>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6"/>
      <c r="EH19" s="3"/>
      <c r="EI19" s="3"/>
      <c r="EJ19" s="3"/>
      <c r="EK19" s="3"/>
      <c r="EL19" s="3"/>
      <c r="EM19" s="3"/>
      <c r="EN19" s="3"/>
      <c r="EO19" s="3"/>
      <c r="EP19" s="3"/>
      <c r="EQ19" s="3"/>
      <c r="ER19" s="3"/>
      <c r="ES19" s="3"/>
      <c r="ET19" s="3"/>
      <c r="EU19" s="3"/>
      <c r="EV19" s="3"/>
      <c r="EW19" s="3"/>
      <c r="EX19" s="3"/>
      <c r="EY19" s="3"/>
      <c r="EZ19" s="3"/>
      <c r="FA19" s="3"/>
      <c r="FB19" s="3"/>
      <c r="FC19" s="3"/>
      <c r="FD19" s="3"/>
      <c r="FE19" s="34"/>
      <c r="FF19" s="34"/>
      <c r="FG19" s="34"/>
      <c r="FH19" s="34"/>
      <c r="FI19" s="34"/>
      <c r="FJ19" s="3"/>
      <c r="FK19" s="3"/>
      <c r="FL19" s="3"/>
      <c r="FM19" s="3"/>
      <c r="FO19" s="3"/>
      <c r="FP19" s="3"/>
      <c r="FQ19" s="3" t="str">
        <f t="array" ref="FQ19">IF(SUM($FU19:$IP19)=74,"PASS","FAIL")</f>
        <v>PASS</v>
      </c>
      <c r="FR19" s="3">
        <f t="shared" si="5"/>
        <v>0</v>
      </c>
      <c r="FS19" s="3">
        <f t="shared" si="6"/>
        <v>1</v>
      </c>
      <c r="FT19" s="3"/>
      <c r="FU19" s="3">
        <f t="array" ref="FU19">SUM(IF(([2]JOE_DATA!$C$2:$C$20002=$C19)*([2]JOE_DATA!$B$2:$B$20002="Client Name Confidential"),1,0))</f>
        <v>1</v>
      </c>
      <c r="FV19" s="3">
        <f t="array" ref="FV19">IF(ISBLANK($E19),1,SUM(IF(([2]JOE_DATA!$C$2:$C$20002=$E19)*([2]JOE_DATA!$B$2:$B$20002="Client name confidential on completion"),1,0)))</f>
        <v>1</v>
      </c>
      <c r="FW19" s="3">
        <f t="array" ref="FW19">IF(LEN($F19)=0,0.5,SUM(IF(([2]JOE_DATA!$C$2:$C$20002=$F19)*([2]JOE_DATA!$B$2:$B$20002="Client sector group"),0.5,0)))
+
IF(LEN($G19)=0,0.25,SUM(IF(([2]JOE_DATA!$C$2:$C$20002=$G19)*([2]JOE_DATA!$B$2:$B$20002="Client sector group"),0.25,0)))
+
IF(LEN($H19)=0,0.25,SUM(IF(([2]JOE_DATA!$C$2:$C$20002=$H19)*([2]JOE_DATA!$B$2:$B$20002="Client sector group"),0.25,0)))</f>
        <v>1</v>
      </c>
      <c r="FX19" s="3">
        <f t="array" ref="FX19">IF(ISBLANK($I19),0.5,SUM(IF(([2]JOE_DATA!$C$2:$C$20002=$I19)*([2]JOE_DATA!$B$2:$B$20002="Client sub-sector group"),0.5,0)))
+
IF(ISBLANK($J19),0.25,SUM(IF(([2]JOE_DATA!$C$2:$C$20002=$J19)*([2]JOE_DATA!$B$2:$B$20002="Client sub-sector group"),0.25,0)))
+
IF(ISBLANK($K19),0.25,SUM(IF(([2]JOE_DATA!$C$2:$C$20002=$K19)*([2]JOE_DATA!$B$2:$B$20002="Client sub-sector group"),0.25,0)))</f>
        <v>1</v>
      </c>
      <c r="FY19" s="3">
        <f t="array" ref="FY19">IF(LEN($L19)=0,0.4,SUM(IF(([2]JOE_DATA!$C$2:$C$20002=$L19)*([2]JOE_DATA!$B$2:$B$20002="Predominant Country of Client"),0.4,0)))
+
IF(LEN($M19)=0,0.3,SUM(IF(([2]JOE_DATA!$C$2:$C$20002=$M19)*([2]JOE_DATA!$B$2:$B$20002="Predominant Country of Client"),0.3,0)))
+
IF(LEN($N19)=0,0.3,SUM(IF(([2]JOE_DATA!$C$2:$C$20002=$N19)*([2]JOE_DATA!$B$2:$B$20002="Predominant Country of Client"),0.3,0)))</f>
        <v>1</v>
      </c>
      <c r="FZ19" s="3">
        <f t="array" ref="FZ19">IF(LEN($O19)=0,0.4,SUM(IF(([2]JOE_DATA!$C$2:$C$20002=$O19)*([2]JOE_DATA!$B$2:$B$20002="Main practice group"),0.4,0)))
+
IF(LEN($P19)=0,0.3,SUM(IF(([2]JOE_DATA!$C$2:$C$20002=$P19)*([2]JOE_DATA!$B$2:$B$20002="Main practice group"),0.3,0)))
+
IF(LEN($Q19)=0,0.3,SUM(IF(([2]JOE_DATA!$C$2:$C$20002=$Q19)*([2]JOE_DATA!$B$2:$B$20002="Main practice group"),0.3,0)))</f>
        <v>1</v>
      </c>
      <c r="GA19" s="3">
        <f t="shared" si="7"/>
        <v>1</v>
      </c>
      <c r="GB19" s="3">
        <f t="shared" si="8"/>
        <v>1</v>
      </c>
      <c r="GC19" s="3">
        <f t="array" ref="GC19">IF(LEN($U19)=0,0.4,SUM(IF(([2]JOE_DATA!$C$2:$C$20002=$U19)*([2]JOE_DATA!$B$2:$B$20002="Matter sector group"),0.4,0)))
+
IF(LEN($V19)=0,0.3,SUM(IF(([2]JOE_DATA!$C$2:$C$20002=$V19)*([2]JOE_DATA!$B$2:$B$20002="Matter sector group"),0.3,0)))
+
IF(LEN($W19)=0,0.3,SUM(IF(([2]JOE_DATA!$C$2:$C$20002=$W19)*([2]JOE_DATA!$B$2:$B$20002="Matter sector group"),0.3,0)))</f>
        <v>1</v>
      </c>
      <c r="GD19" s="3">
        <f t="array" ref="GD19">IF(LEN($X19)=0,0.4,SUM(IF(([2]JOE_DATA!$C$2:$C$20002=$X19)*([2]JOE_DATA!$B$2:$B$20002="Matter sub-sector group"),0.4,0)))
+
IF(LEN($Y19)=0,0.3,SUM(IF(([2]JOE_DATA!$C$2:$C$20002=$Y19)*([2]JOE_DATA!$B$2:$B$20002="Matter sub-sector group"),0.3,0)))
+
IF(LEN($Z19)=0,0.3,SUM(IF(([2]JOE_DATA!$C$2:$C$20002=$Z19)*([2]JOE_DATA!$B$2:$B$20002="Matter sub-sector group"),0.3,0)))</f>
        <v>1</v>
      </c>
      <c r="GE19" s="3">
        <f t="array" ref="GE19">IF(ISBLANK($AD19),1,SUM(IF(([2]JOE_DATA!$C$2:$C$20002=$AD19)*([2]JOE_DATA!$B$2:$B$20002="Matter confidential"),1,0)))</f>
        <v>1</v>
      </c>
      <c r="GF19" s="3">
        <f t="array" ref="GF19">IF(ISBLANK($AE19),1,SUM(IF(([2]JOE_DATA!$C$2:$C$20002=$AE19)*([2]JOE_DATA!$B$2:$B$20002="Matter confidential on completion"),1,0)))</f>
        <v>1</v>
      </c>
      <c r="GG19" s="3">
        <f t="array" ref="GG19">IF(ISBLANK($AG19),1,SUM(IF(([2]JOE_DATA!$C$2:$C$20002=$AG19)*([2]JOE_DATA!$B$2:$B$20002="Applicable law"),1,0)))</f>
        <v>1</v>
      </c>
      <c r="GH19" s="3">
        <f t="array" ref="GH19">IF(ISBLANK($AO19),1,SUM(IF(([2]JOE_DATA!$C$2:$C$20002=$AO19)*([2]JOE_DATA!$B$2:$B$20002="Contentious"),1,0)))</f>
        <v>1</v>
      </c>
      <c r="GI19" s="3">
        <f t="array" ref="GI19">IF(ISBLANK($AP19),1,SUM(IF(([2]JOE_DATA!$C$2:$C$20002=$AP19)*([2]JOE_DATA!$B$2:$B$20002="Dispute resolution"),1,0)))</f>
        <v>1</v>
      </c>
      <c r="GJ19" s="3">
        <f t="array" ref="GJ19">IF(ISBLANK($AQ19),1,SUM(IF(([2]JOE_DATA!$C$2:$C$20002=$AQ19)*([2]JOE_DATA!$B$2:$B$20002="Language of dispute"),1,0)))</f>
        <v>1</v>
      </c>
      <c r="GK19" s="3">
        <f t="array" ref="GK19">IF(LEN($AW19)=0,0.4,SUM(IF(([2]JOE_DATA!$C$2:$C$20002=$AW19)*([2]JOE_DATA!$B$2:$B$20002="Country Of Arbitration"),0.4,0)))
+
IF(LEN($AX19)=0,0.3,SUM(IF(([2]JOE_DATA!$C$2:$C$20002=$AX19)*([2]JOE_DATA!$B$2:$B$20002="Country Of Arbitration"),0.3,0)))
+
IF(LEN($AY19)=0,0.3,SUM(IF(([2]JOE_DATA!$C$2:$C$20002=$AY19)*([2]JOE_DATA!$B$2:$B$20002="Country Of Arbitration"),0.3,0)))</f>
        <v>1</v>
      </c>
      <c r="GL19" s="3">
        <f t="array" ref="GL19">IF(LEN($AT19)=0,0.4,SUM(IF(([2]JOE_DATA!$C$2:$C$20002=$AT19)*([2]JOE_DATA!$B$2:$B$20002="Jurisdiction of dispute"),0.4,0)))
+
IF(LEN($AU19)=0,0.3,SUM(IF(([2]JOE_DATA!$C$2:$C$20002=$AU19)*([2]JOE_DATA!$B$2:$B$20002="Jurisdiction of dispute"),0.3,0)))
+
IF(LEN($AV19)=0,0.3,SUM(IF(([2]JOE_DATA!$C$2:$C$20002=$AV19)*([2]JOE_DATA!$B$2:$B$20002="Jurisdiction of dispute"),0.3,0)))</f>
        <v>1</v>
      </c>
      <c r="GM19" s="3">
        <f t="array" ref="GM19">IF(LEN($AZ19)=0,0.6,SUM(IF(([2]JOE_DATA!$C$2:$C$20002=$AZ19)*([2]JOE_DATA!$B$2:$B$20002="Seat of arbitration"),0.6,0)))
+
IF(LEN($BA19)=0,0.4,SUM(IF(([2]JOE_DATA!$C$2:$C$20002=$BA19)*([2]JOE_DATA!$B$2:$B$20002="Seat of arbitration"),0.4,0)))</f>
        <v>1</v>
      </c>
      <c r="GN19" s="3">
        <f t="array" ref="GN19">IF(ISBLANK($BB19),1,SUM(IF(([2]JOE_DATA!$C$2:$C$20002=$BB19)*([2]JOE_DATA!$B$2:$B$20002="Arbitral rules"),1,0)))</f>
        <v>1</v>
      </c>
      <c r="GO19" s="3">
        <f t="array" ref="GO19">IF(ISBLANK($BC19),1,SUM(IF(([2]JOE_DATA!$C$2:$C$20002=$BC19)*([2]JOE_DATA!$B$2:$B$20002="Investment treaty"),1,0)))</f>
        <v>1</v>
      </c>
      <c r="GP19" s="3">
        <f t="array" ref="GP19">IF(ISBLANK($BD19),1,SUM(IF(([2]JOE_DATA!$C$2:$C$20002=$BD19)*([2]JOE_DATA!$B$2:$B$20002="Investigation type"),1,0)))</f>
        <v>1</v>
      </c>
      <c r="GQ19" s="3">
        <f t="array" ref="GQ19">IF(ISBLANK($BF19),1,SUM(IF(([2]JOE_DATA!$C$2:$C$20002=$BF19)*([2]JOE_DATA!$B$2:$B$20002="Currency of deal"),1,0)))</f>
        <v>1</v>
      </c>
      <c r="GR19" s="3">
        <f t="array" ref="GR19">IF(ISBLANK($BG19),1,SUM(IF(([2]JOE_DATA!$C$2:$C$20002=$BG19)*([2]JOE_DATA!$B$2:$B$20002="Value confidential"),1,0)))</f>
        <v>1</v>
      </c>
      <c r="GS19" s="3">
        <f t="array" ref="GS19">IF(ISBLANK($BH19),1,SUM(IF(([2]JOE_DATA!$C$2:$C$20002=$BH19)*([2]JOE_DATA!$B$2:$B$20002="Value confidential on completion"),1,0)))</f>
        <v>1</v>
      </c>
      <c r="GT19" s="3">
        <f t="array" ref="GT19">IF(LEN($BI19)=0,0.4,SUM(IF(([2]JOE_DATA!$C$2:$C$20002=$BI19)*([2]JOE_DATA!$B$2:$B$20002="Teams"),0.4,0)))
+
IF(LEN($BJ19)=0,0.3,SUM(IF(([2]JOE_DATA!$C$2:$C$20002=$BJ19)*([2]JOE_DATA!$B$2:$B$20002="Teams"),0.3,0)))
+
IF(LEN($BK19)=0,0.3,SUM(IF(([2]JOE_DATA!$C$2:$C$20002=$BK19)*([2]JOE_DATA!$B$2:$B$20002="Teams"),0.3,0)))</f>
        <v>1</v>
      </c>
      <c r="GU19" s="3">
        <f t="array" ref="GU19">IF(LEN($BL19)=0,0.4,SUM(IF(([2]JOE_DATA!$C$2:$C$20002=$BL19)*([2]JOE_DATA!$B$2:$B$20002="Lead Matter Partner"),0.4,0)))
+
IF(LEN($BM19)=0,0.3,SUM(IF(([2]JOE_DATA!$C$2:$C$20002=$BM19)*([2]JOE_DATA!$B$2:$B$20002="Lead Matter Partner"),0.3,0)))
+
IF(LEN($BN19)=0,0.3,SUM(IF(([2]JOE_DATA!$C$2:$C$20002=$BN19)*([2]JOE_DATA!$B$2:$B$20002="Lead Matter Partner"),0.3,0)))</f>
        <v>1</v>
      </c>
      <c r="GV19" s="3">
        <f t="array" ref="GV19">IF(LEN($BP19)=0,0.4,SUM(IF(([2]JOE_DATA!$C$2:$C$20002=$BP19)*([2]JOE_DATA!$B$2:$B$20002="Source of credential"),0.4,0)))
+
IF(LEN($BQ19)=0,0.3,SUM(IF(([2]JOE_DATA!$C$2:$C$20002=$BQ19)*([2]JOE_DATA!$B$2:$B$20002="Source of credential"),0.3,0)))
+
IF(LEN($BR19)=0,0.3,SUM(IF(([2]JOE_DATA!$C$2:$C$20002=$BR19)*([2]JOE_DATA!$B$2:$B$20002="Source of credential"),0.3,0)))</f>
        <v>1</v>
      </c>
      <c r="GW19" s="3">
        <f t="array" ref="GW19">IF(LEN($BX19)=0,0.4,SUM(IF(([2]JOE_DATA!$C$2:$C$20002=$BX19)*([2]JOE_DATA!$B$2:$B$20002="CMS firms involved"),0.4,0)))
+
IF(LEN($BY19)=0,0.6,SUM(IF(([2]JOE_DATA!$C$2:$C$20002=$BY19)*([2]JOE_DATA!$B$2:$B$20002="CMS firms involved"),0.6,0)))</f>
        <v>1</v>
      </c>
      <c r="GX19" s="3">
        <f t="array" ref="GX19">IF(ISBLANK($BZ19),1,SUM(IF(([2]JOE_DATA!$C$2:$C$20002=$BZ19)*([2]JOE_DATA!$B$2:$B$20002="Lead CMS firm"),1,0)))</f>
        <v>1</v>
      </c>
      <c r="GY19" s="3">
        <f t="array" ref="GY19">IF(LEN($CA19)=0,0.4,SUM(IF(([2]JOE_DATA!$C$2:$C$20002=$CA19)*([2]JOE_DATA!$B$2:$B$20002="Countries of other CMS firms"),0.4,0)))
+
IF(LEN($CB19)=0,0.3,SUM(IF(([2]JOE_DATA!$C$2:$C$20002=$CB19)*([2]JOE_DATA!$B$2:$B$20002="Countries of other CMS firms"),0.3,0)))
+
IF(LEN($CC19)=0,0.3,SUM(IF(([2]JOE_DATA!$C$2:$C$20002=$CC19)*([2]JOE_DATA!$B$2:$B$20002="Countries of other CMS firms"),0.3,0)))</f>
        <v>1</v>
      </c>
      <c r="GZ19" s="3">
        <f t="array" ref="GZ19">IF(ISBLANK($CD19),1,SUM(IF(([2]JOE_DATA!$C$2:$C$20002=$CD19)*([2]JOE_DATA!$B$2:$B$20002="Credential status"),1,0)))</f>
        <v>1</v>
      </c>
      <c r="HA19" s="3">
        <f t="array" ref="HA19">IF(ISBLANK($CE19),1,SUM(IF(([2]JOE_DATA!$C$2:$C$20002=$CE19)*([2]JOE_DATA!$B$2:$B$20002="Credential version"),1,0)))</f>
        <v>1</v>
      </c>
      <c r="HB19" s="3">
        <f t="array" ref="HB19">IF(ISBLANK($CG19),1,SUM(IF(([2]JOE_DATA!$C$2:$C$20002=$CG19)*([2]JOE_DATA!$B$2:$B$20002="Credential type "),1,0)))</f>
        <v>1</v>
      </c>
      <c r="HC19" s="3">
        <f t="array" ref="HC19">IF(ISBLANK($CH19),1,SUM(IF(([2]JOE_DATA!$C$2:$C$20002=$CH19)*([2]JOE_DATA!$B$2:$B$20002="Other uses"),1,0)))</f>
        <v>1</v>
      </c>
      <c r="HD19" s="3">
        <f t="array" ref="HD19">IF(ISBLANK($CK19),1,SUM(IF(([2]JOE_DATA!$C$2:$C$20002=$CK19)*([2]JOE_DATA!$B$2:$B$20002="Priority"),1,0)))</f>
        <v>1</v>
      </c>
      <c r="HE19" s="3">
        <f t="array" ref="HE19">IF(LEN($CM19)=0,0.4,SUM(IF(([2]JOE_DATA!$C$2:$C$20002=$CM19)*([2]JOE_DATA!$B$2:$B$20002="Know how"),0.4,0)))
+
IF(LEN($CN19)=0,0.3,SUM(IF(([2]JOE_DATA!$C$2:$C$20002=$CN19)*([2]JOE_DATA!$B$2:$B$20002="Know how"),0.3,0)))
+
IF(LEN($CO19)=0,0.3,SUM(IF(([2]JOE_DATA!$C$2:$C$20002=$CO19)*([2]JOE_DATA!$B$2:$B$20002="Know how"),0.3,0)))</f>
        <v>1</v>
      </c>
      <c r="HF19" s="3">
        <f t="array" ref="HF19">IF(LEN($CS19)=0,0.4,SUM(IF(([2]JOE_DATA!$C$2:$C$20002=$CS19)*([2]JOE_DATA!$B$2:$B$20002="Work type")*([2]JOE_DATA!$A$2:$A$20002="BAIF"),0.4,0)))
+
IF(LEN($CT19)=0,0.3,SUM(IF(([2]JOE_DATA!$C$2:$C$20002=$CT19)*([2]JOE_DATA!$B$2:$B$20002="Work type")*([2]JOE_DATA!$A$2:$A$20002="BAIF"),0.3,0)))
+
IF(LEN($CU19)=0,0.3,SUM(IF(([2]JOE_DATA!$C$2:$C$20002=$CU19)*([2]JOE_DATA!$B$2:$B$20002="Work type")*([2]JOE_DATA!$A$2:$A$20002="BAIF"),0.3,0)))</f>
        <v>1</v>
      </c>
      <c r="HG19" s="3">
        <f t="array" ref="HG19">IF(LEN($CQ19)=0,1,SUM(IF(([2]JOE_DATA!$C$2:$C$20002=$CQ19)*([2]JOE_DATA!$B$2:$B$20002="Client type")*([2]JOE_DATA!$A$2:$A$20002="BAIF"),1,0)))</f>
        <v>1</v>
      </c>
      <c r="HH19" s="3">
        <f t="array" ref="HH19">IF(LEN($CW19)=0,0.4,SUM(IF(([2]JOE_DATA!$C$2:$C$20002=$CW19)*([2]JOE_DATA!$B$2:$B$20002="Work type")*([2]JOE_DATA!$A$2:$A$20002="CRD"),0.4,0)))
+
IF(LEN($CX19)=0,0.3,SUM(IF(([2]JOE_DATA!$C$2:$C$20002=$CX19)*([2]JOE_DATA!$B$2:$B$20002="Work type")*([2]JOE_DATA!$A$2:$A$20002="CRD"),0.3,0)))
+
IF(LEN($CY19)=0,0.3,SUM(IF(([2]JOE_DATA!$C$2:$C$20002=$CY19)*([2]JOE_DATA!$B$2:$B$20002="Work type")*([2]JOE_DATA!$A$2:$A$20002="CRD"),0.3,0)))</f>
        <v>1</v>
      </c>
      <c r="HI19" s="3">
        <f t="array" ref="HI19">IF(LEN($CZ19)=0,0.4,SUM(IF(([2]JOE_DATA!$C$2:$C$20002=$CZ19)*([2]JOE_DATA!$B$2:$B$20002="Sub-work type")*([2]JOE_DATA!$A$2:$A$20002="CRD"),0.4,0)))
+
IF(LEN($DA19)=0,0.3,SUM(IF(([2]JOE_DATA!$C$2:$C$20002=$DA19)*([2]JOE_DATA!$B$2:$B$20002="Sub-work type")*([2]JOE_DATA!$A$2:$A$20002="CRD"),0.3,0)))
+
IF(LEN($DB19)=0,0.3,SUM(IF(([2]JOE_DATA!$C$2:$C$20002=$DB19)*([2]JOE_DATA!$B$2:$B$20002="Sub-work type")*([2]JOE_DATA!$A$2:$A$20002="CRD"),0.3,0)))</f>
        <v>1</v>
      </c>
      <c r="HJ19" s="3">
        <f t="array" ref="HJ19">IF(LEN($CV19)=0,1,SUM(IF(([2]JOE_DATA!$C$2:$C$20002=$CV19)*([2]JOE_DATA!$B$2:$B$20002="Client type")*([2]JOE_DATA!$A$2:$A$20002="CRD"),1,0)))</f>
        <v>1</v>
      </c>
      <c r="HK19" s="3">
        <f t="array" ref="HK19">IF(LEN($DC19)=0,0.4,SUM(IF(([2]JOE_DATA!$C$2:$C$20002=$DC19)*([2]JOE_DATA!$B$2:$B$20002="Work type")*([2]JOE_DATA!$A$2:$A$20002="Corporate"),0.4,0)))
+
IF(LEN($DD19)=0,0.3,SUM(IF(([2]JOE_DATA!$C$2:$C$20002=$DD19)*([2]JOE_DATA!$B$2:$B$20002="Work type")*([2]JOE_DATA!$A$2:$A$20002="Corporate"),0.3,0)))
+
IF(LEN($DE19)=0,0.3,SUM(IF(([2]JOE_DATA!$C$2:$C$20002=$DE19)*([2]JOE_DATA!$B$2:$B$20002="Work type")*([2]JOE_DATA!$A$2:$A$20002="Corporate"),0.3,0)))</f>
        <v>1</v>
      </c>
      <c r="HL19" s="3">
        <f t="array" ref="HL19">IF(LEN($DF19)=0,0.4,SUM(IF(([2]JOE_DATA!$C$2:$C$20002=$DF19)*([2]JOE_DATA!$B$2:$B$20002="Sub-work type")*([2]JOE_DATA!$A$2:$A$20002="Corporate"),0.4,0)))
+
IF(LEN($DG19)=0,0.3,SUM(IF(([2]JOE_DATA!$C$2:$C$20002=$DG19)*([2]JOE_DATA!$B$2:$B$20002="Sub-work type")*([2]JOE_DATA!$A$2:$A$20002="Corporate"),0.3,0)))
+
IF(LEN($DH19)=0,0.3,SUM(IF(([2]JOE_DATA!$C$2:$C$20002=$DH19)*([2]JOE_DATA!$B$2:$B$20002="Sub-work type")*([2]JOE_DATA!$A$2:$A$20002="Corporate"),0.3,0)))</f>
        <v>1</v>
      </c>
      <c r="HM19" s="3">
        <f t="array" ref="HM19">IF(LEN($DI19)=0,0.4,SUM(IF(([2]JOE_DATA!$C$2:$C$20002=$DI19)*([2]JOE_DATA!$B$2:$B$20002="Acting for")*([2]JOE_DATA!$A$2:$A$20002="Corporate"),0.4,0)))
+
IF(LEN($DJ19)=0,0.3,SUM(IF(([2]JOE_DATA!$C$2:$C$20002=$DJ19)*([2]JOE_DATA!$B$2:$B$20002="Acting for")*([2]JOE_DATA!$A$2:$A$20002="Corporate"),0.3,0)))
+
IF(LEN($DK19)=0,0.3,SUM(IF(([2]JOE_DATA!$C$2:$C$20002=$DK19)*([2]JOE_DATA!$B$2:$B$20002="Acting for")*([2]JOE_DATA!$A$2:$A$20002="Corporate"),0.3,0)))</f>
        <v>1</v>
      </c>
      <c r="HN19" s="3">
        <f t="array" ref="HN19">IF(LEN($DM19)=0,0.4,SUM(IF(([2]JOE_DATA!$C$2:$C$20002=$DM19)*([2]JOE_DATA!$B$2:$B$20002="Country of buyer")*([2]JOE_DATA!$A$2:$A$20002="Corporate"),0.4,0)))
+
IF(LEN($DN19)=0,0.3,SUM(IF(([2]JOE_DATA!$C$2:$C$20002=$DN19)*([2]JOE_DATA!$B$2:$B$20002="Country of buyer")*([2]JOE_DATA!$A$2:$A$20002="Corporate"),0.3,0)))
+
IF(LEN($DL19)=0,0.3,SUM(IF(([2]JOE_DATA!$C$2:$C$20002=$DL19)*([2]JOE_DATA!$B$2:$B$20002="Country of buyer")*([2]JOE_DATA!$A$2:$A$20002="Corporate"),0.3,0)))</f>
        <v>1</v>
      </c>
      <c r="HO19" s="3">
        <f t="array" ref="HO19">IF(LEN($DO19)=0,0.4,SUM(IF(([2]JOE_DATA!$C$2:$C$20002=$DO19)*([2]JOE_DATA!$B$2:$B$20002="Country of seller")*([2]JOE_DATA!$A$2:$A$20002="Corporate"),0.4,0)))
+
IF(LEN($DP19)=0,0.3,SUM(IF(([2]JOE_DATA!$C$2:$C$20002=$DP19)*([2]JOE_DATA!$B$2:$B$20002="Country of seller")*([2]JOE_DATA!$A$2:$A$20002="Corporate"),0.3,0)))
+
IF(LEN($DQ19)=0,0.3,SUM(IF(([2]JOE_DATA!$C$2:$C$20002=$DQ19)*([2]JOE_DATA!$B$2:$B$20002="Country of seller")*([2]JOE_DATA!$A$2:$A$20002="Corporate"),0.3,0)))</f>
        <v>1</v>
      </c>
      <c r="HP19" s="3">
        <f t="array" ref="HP19">IF(LEN($DR19)=0,0.4,SUM(IF(([2]JOE_DATA!$C$2:$C$20002=$DR19)*([2]JOE_DATA!$B$2:$B$20002="Country of target")*([2]JOE_DATA!$A$2:$A$20002="Corporate"),0.4,0)))
+
IF(LEN($DS19)=0,0.3,SUM(IF(([2]JOE_DATA!$C$2:$C$20002=$DS19)*([2]JOE_DATA!$B$2:$B$20002="Country of target")*([2]JOE_DATA!$A$2:$A$20002="Corporate"),0.3,0)))
+
IF(LEN($DT19)=0,0.3,SUM(IF(([2]JOE_DATA!$C$2:$C$20002=$DT19)*([2]JOE_DATA!$B$2:$B$20002="Country of target")*([2]JOE_DATA!$A$2:$A$20002="Corporate"),0.3,0)))</f>
        <v>1</v>
      </c>
      <c r="HQ19" s="3">
        <f t="array" ref="HQ19">IF(LEN($DU19)=0,1,SUM(IF(([2]JOE_DATA!$C$2:$C$20002=$DU19)*([2]JOE_DATA!$B$2:$B$20002="Value over US $5m")*([2]JOE_DATA!$A$2:$A$20002="Corporate"),1,0)))</f>
        <v>1</v>
      </c>
      <c r="HR19" s="3">
        <f t="array" ref="HR19">IF(LEN($DV19)=0,1,SUM(IF(([2]JOE_DATA!$C$2:$C$20002=$DV19)*([2]JOE_DATA!$B$2:$B$20002="Value over £500,000")*([2]JOE_DATA!$A$2:$A$20002="Corporate"),1,0)))</f>
        <v>1</v>
      </c>
      <c r="HS19" s="3">
        <f t="array" ref="HS19">IF(LEN($DW19)=0,1,SUM(IF(([2]JOE_DATA!$C$2:$C$20002=$DW19)*([2]JOE_DATA!$B$2:$B$20002="Value over Euro 5m")*([2]JOE_DATA!$A$2:$A$20002="Corporate"),1,0)))</f>
        <v>1</v>
      </c>
      <c r="HT19" s="3">
        <f t="array" ref="HT19">IF(LEN($DX19)=0,1,SUM(IF(([2]JOE_DATA!$C$2:$C$20002=$DX19)*([2]JOE_DATA!$B$2:$B$20002="Value range in euros")*([2]JOE_DATA!$A$2:$A$20002="Corporate"),1,0)))</f>
        <v>1</v>
      </c>
      <c r="HU19" s="3">
        <f t="array" ref="HU19">IF(LEN($DY19)=0,1,SUM(IF(([2]JOE_DATA!$C$2:$C$20002=$DY19)*([2]JOE_DATA!$B$2:$B$20002="Is the deal relevant for M&amp;A study")*([2]JOE_DATA!$A$2:$A$20002="Corporate"),1,0)))</f>
        <v>1</v>
      </c>
      <c r="HV19" s="3">
        <f t="array" ref="HV19">IF(LEN($DZ19)=0,1,SUM(IF(([2]JOE_DATA!$C$2:$C$20002=$DZ19)*([2]JOE_DATA!$B$2:$B$20002="Does the deal involve PE clients")*([2]JOE_DATA!$A$2:$A$20002="Corporate"),1,0)))</f>
        <v>1</v>
      </c>
      <c r="HW19" s="3">
        <f t="array" ref="HW19">IF(LEN($EA19)=0,1,SUM(IF(([2]JOE_DATA!$C$2:$C$20002=$EA19)*([2]JOE_DATA!$B$2:$B$20002="Quarter deal announced/signed")*([2]JOE_DATA!$A$2:$A$20002="Corporate"),1,0)))</f>
        <v>1</v>
      </c>
      <c r="HX19" s="3">
        <f t="array" ref="HX19">IF(LEN($EB19)=0,1,SUM(IF(([2]JOE_DATA!$C$2:$C$20002=$EB19)*([2]JOE_DATA!$B$2:$B$20002="Quarter deal completed")*([2]JOE_DATA!$A$2:$A$20002="Corporate"),1,0)))</f>
        <v>1</v>
      </c>
      <c r="HY19" s="3">
        <f t="array" ref="HY19">IF(LEN($EC19)=0,1,SUM(IF(([2]JOE_DATA!$C$2:$C$20002=$EC19)*([2]JOE_DATA!$B$2:$B$20002="Year deal announced/signed")*([2]JOE_DATA!$A$2:$A$20002="Corporate"),1,0)))</f>
        <v>1</v>
      </c>
      <c r="HZ19" s="3">
        <f t="array" ref="HZ19">IF(LEN($ED19)=0,1,SUM(IF(([2]JOE_DATA!$C$2:$C$20002=$ED19)*([2]JOE_DATA!$B$2:$B$20002="Year deal completed")*([2]JOE_DATA!$A$2:$A$20002="Corporate"),1,0)))</f>
        <v>1</v>
      </c>
      <c r="IA19" s="3">
        <v>1</v>
      </c>
      <c r="IB19" s="3">
        <f t="array" ref="IB19">IF(LEN($EF19)=0,1,SUM(IF(([2]JOE_DATA!$C$2:$C$20002=$EF19)*([2]JOE_DATA!$B$2:$B$20002="Work type")*([2]JOE_DATA!$A$2:$A$20002="Corporate Tax"),1,0)))</f>
        <v>1</v>
      </c>
      <c r="IC19" s="3">
        <f t="array" ref="IC19">IF(LEN($EG19)=0,0.4,SUM(IF(([2]JOE_DATA!$C$2:$C$20002=$EG19)*([2]JOE_DATA!$B$2:$B$20002="Work type")*([2]JOE_DATA!$A$2:$A$20002="EPC Construction"),0.4,0)))
+
IF(LEN($EH19)=0,0.3,SUM(IF(([2]JOE_DATA!$C$2:$C$20002=$EH19)*([2]JOE_DATA!$B$2:$B$20002="Work type")*([2]JOE_DATA!$A$2:$A$20002="EPC Construction"),0.3,0)))
+
IF(LEN($EI19)=0,0.3,SUM(IF(([2]JOE_DATA!$C$2:$C$20002=$EI19)*([2]JOE_DATA!$B$2:$B$20002="Work type")*([2]JOE_DATA!$A$2:$A$20002="EPC Construction"),0.3,0)))</f>
        <v>1</v>
      </c>
      <c r="ID19" s="3">
        <f t="array" ref="ID19">IF(LEN($EJ19)=0,0.4,SUM(IF(([2]JOE_DATA!$C$2:$C$20002=$EJ19)*([2]JOE_DATA!$B$2:$B$20002="Contract type")*([2]JOE_DATA!$A$2:$A$20002="EPC Construction"),0.4,0)))
+
IF(LEN($EK19)=0,0.3,SUM(IF(([2]JOE_DATA!$C$2:$C$20002=$EK19)*([2]JOE_DATA!$B$2:$B$20002="Contract type")*([2]JOE_DATA!$A$2:$A$20002="EPC Construction"),0.3,0)))
+
IF(LEN($EL19)=0,0.3,SUM(IF(([2]JOE_DATA!$C$2:$C$20002=$EL19)*([2]JOE_DATA!$B$2:$B$20002="Contract type")*([2]JOE_DATA!$A$2:$A$20002="EPC Construction"),0.3,0)))</f>
        <v>1</v>
      </c>
      <c r="IE19" s="3">
        <f t="array" ref="IE19">IF(LEN($EP19)=0,1,SUM(IF(([2]JOE_DATA!$C$2:$C$20002=$EP19)*([2]JOE_DATA!$B$2:$B$20002="Client type")*([2]JOE_DATA!$A$2:$A$20002="EPC Construction"),1,0)))</f>
        <v>1</v>
      </c>
      <c r="IF19" s="3">
        <f t="array" ref="IF19">IF(LEN($EN19)=0,1,SUM(IF(([2]JOE_DATA!$C$2:$C$20002=$EN19)*([2]JOE_DATA!$B$2:$B$20002="Subject matter")*([2]JOE_DATA!$A$2:$A$20002="EPC Construction"),1,0)))</f>
        <v>1</v>
      </c>
      <c r="IG19" s="3">
        <f t="array" ref="IG19">IF(LEN($ER19)=0,1,SUM(IF(([2]JOE_DATA!$C$2:$C$20002=$ER19)*([2]JOE_DATA!$B$2:$B$20002="Client scope")*([2]JOE_DATA!$A$2:$A$20002="EPC Construction"),1,0)))</f>
        <v>1</v>
      </c>
      <c r="IH19" s="3">
        <f t="array" ref="IH19">IF(LEN($ES19)=0,0.4,SUM(IF(([2]JOE_DATA!$C$2:$C$20002=$ES19)*([2]JOE_DATA!$B$2:$B$20002="Work type")*([2]JOE_DATA!$A$2:$A$20002="EPC Energy"),0.4,0)))
+
IF(LEN($ET19)=0,0.3,SUM(IF(([2]JOE_DATA!$C$2:$C$20002=$ET19)*([2]JOE_DATA!$B$2:$B$20002="Work type")*([2]JOE_DATA!$A$2:$A$20002="EPC Energy"),0.3,0)))
+
IF(LEN($EU19)=0,0.3,SUM(IF(([2]JOE_DATA!$C$2:$C$20002=$EU19)*([2]JOE_DATA!$B$2:$B$20002="Work type")*([2]JOE_DATA!$A$2:$A$20002="EPC Energy"),0.3,0)))</f>
        <v>1</v>
      </c>
      <c r="II19" s="3">
        <f t="array" ref="II19">IF(LEN($EV19)=0,1,SUM(IF(([2]JOE_DATA!$C$2:$C$20002=$EV19)*([2]JOE_DATA!$B$2:$B$20002="Work type")*([2]JOE_DATA!$A$2:$A$20002="EPC Energy"),1,0)))</f>
        <v>1</v>
      </c>
      <c r="IJ19" s="3">
        <f t="array" ref="IJ19">IF(LEN($EW19)=0,1,SUM(IF(([2]JOE_DATA!$C$2:$C$20002=$EW19)*([2]JOE_DATA!$B$2:$B$20002="Client type")*([2]JOE_DATA!$A$2:$A$20002="EPC Projects"),1,0)))</f>
        <v>1</v>
      </c>
      <c r="IK19" s="3">
        <f t="array" ref="IK19">IF(LEN($FE19)=0,0.4,SUM(IF(([2]JOE_DATA!$C$2:$C$20002=$FE19)*([2]JOE_DATA!$B$2:$B$20002="Client type")*([2]JOE_DATA!$A$2:$A$20002="Real Estate"),0.4,0)))
+
IF(LEN($FF19)=0,0.3,SUM(IF(([2]JOE_DATA!$C$2:$C$20002=$FF19)*([2]JOE_DATA!$B$2:$B$20002="Client type")*([2]JOE_DATA!$A$2:$A$20002="Real Estate"),0.3,0)))
+
IF(LEN($FG19)=0,0.3,SUM(IF(([2]JOE_DATA!$C$2:$C$20002=$FG19)*([2]JOE_DATA!$B$2:$B$20002="Client type")*([2]JOE_DATA!$A$2:$A$20002="Real Estate"),0.3,0)))</f>
        <v>1</v>
      </c>
      <c r="IL19" s="3">
        <f t="array" ref="IL19">IF(LEN($FH19)=0,0.4,SUM(IF(([2]JOE_DATA!$C$2:$C$20002=$FH19)*([2]JOE_DATA!$B$2:$B$20002="Work type")*([2]JOE_DATA!$A$2:$A$20002="Real Estate"),0.4,0)))
+
IF(LEN($FI19)=0,0.3,SUM(IF(([2]JOE_DATA!$C$2:$C$20002=$FI19)*([2]JOE_DATA!$B$2:$B$20002="Work type")*([2]JOE_DATA!$A$2:$A$20002="Real Estate"),0.3,0)))
+
IF(LEN($FJ19)=0,0.3,SUM(IF(([2]JOE_DATA!$C$2:$C$20002=$FJ19)*([2]JOE_DATA!$B$2:$B$20002="Work type")*([2]JOE_DATA!$A$2:$A$20002="Real Estate"),0.3,0)))</f>
        <v>1</v>
      </c>
      <c r="IM19" s="3">
        <f t="array" ref="IM19">IF(LEN($EX19)=0,0.4,SUM(IF(([2]JOE_DATA!$C$2:$C$20002=$EX19)*([2]JOE_DATA!$B$2:$B$20002="Work type")*([2]JOE_DATA!$A$2:$A$20002="Human Capital"),0.4,0)))
+
IF(LEN($EY19)=0,0.3,SUM(IF(([2]JOE_DATA!$C$2:$C$20002=$EY19)*([2]JOE_DATA!$B$2:$B$20002="Work type")*([2]JOE_DATA!$A$2:$A$20002="Human Capital"),0.3,0)))
+
IF(LEN($EZ19)=0,0.3,SUM(IF(([2]JOE_DATA!$C$2:$C$20002=$EZ19)*([2]JOE_DATA!$B$2:$B$20002="Work type")*([2]JOE_DATA!$A$2:$A$20002="Human Capital"),0.3,0)))</f>
        <v>1</v>
      </c>
      <c r="IN19" s="3">
        <f t="array" ref="IN19">IF(LEN($FA19)=0,0.4,SUM(IF(([2]JOE_DATA!$C$2:$C$20002=$FA19)*([2]JOE_DATA!$B$2:$B$20002="Sub-work types")*([2]JOE_DATA!$A$2:$A$20002="Human Capital"),0.4,0)))
+
IF(LEN($FB19)=0,0.3,SUM(IF(([2]JOE_DATA!$C$2:$C$20002=$FB19)*([2]JOE_DATA!$B$2:$B$20002="Sub-work types")*([2]JOE_DATA!$A$2:$A$20002="Human Capital"),0.3,0)))
+
IF(LEN($FC19)=0,0.3,SUM(IF(([2]JOE_DATA!$C$2:$C$20002=$FC19)*([2]JOE_DATA!$B$2:$B$20002="Sub-work types")*([2]JOE_DATA!$A$2:$A$20002="Human Capital"),0.3,0)))</f>
        <v>1</v>
      </c>
      <c r="IO19" s="15">
        <f t="array" ref="IO19">IF(LEN($FD19)=0,1,SUM(IF(([2]JOE_DATA!$C$2:$C$20002=$FD19)*([2]JOE_DATA!$B$2:$B$20002="Pension scheme")*([2]JOE_DATA!$A$2:$A$20002="Human Capital"),1,0)))</f>
        <v>1</v>
      </c>
      <c r="IP19" s="3">
        <f t="array" ref="IP19">IF(LEN($BT19)=0,0.4,SUM(IF(([2]JOE_DATA!$C$2:$C$20002=$BT19)*([2]JOE_DATA!$B$2:$B$20002="Other Matter Executive"),0.4,0)))
+
IF(LEN($BU19)=0,0.3,SUM(IF(([2]JOE_DATA!$C$2:$C$20002=$BU19)*([2]JOE_DATA!$B$2:$B$20002="Other Matter Executive"),0.3,0)))
+
IF(LEN($BV19)=0,0.3,SUM(IF(([2]JOE_DATA!$C$2:$C$20002=$BV19)*([2]JOE_DATA!$B$2:$B$20002="Other Matter Executive"),0.3,0)))</f>
        <v>1</v>
      </c>
    </row>
    <row r="20" spans="1:250" ht="63.75">
      <c r="A20" s="34" t="s">
        <v>246</v>
      </c>
      <c r="B20" s="35" t="s">
        <v>330</v>
      </c>
      <c r="C20" s="34" t="s">
        <v>248</v>
      </c>
      <c r="D20" s="34" t="s">
        <v>331</v>
      </c>
      <c r="E20" s="34" t="s">
        <v>248</v>
      </c>
      <c r="F20" s="36" t="s">
        <v>322</v>
      </c>
      <c r="G20" s="3"/>
      <c r="H20" s="3"/>
      <c r="I20" s="34" t="s">
        <v>323</v>
      </c>
      <c r="J20" s="3" t="s">
        <v>324</v>
      </c>
      <c r="K20" s="3"/>
      <c r="L20" s="34"/>
      <c r="M20" s="3"/>
      <c r="N20" s="3"/>
      <c r="O20" s="36" t="s">
        <v>99</v>
      </c>
      <c r="P20" s="34" t="s">
        <v>100</v>
      </c>
      <c r="Q20" s="34"/>
      <c r="R20" s="3"/>
      <c r="S20" s="37"/>
      <c r="T20" s="37">
        <v>40908</v>
      </c>
      <c r="U20" s="34" t="s">
        <v>322</v>
      </c>
      <c r="V20" s="3"/>
      <c r="W20" s="3"/>
      <c r="X20" s="34" t="s">
        <v>324</v>
      </c>
      <c r="Y20" s="38"/>
      <c r="Z20" s="3"/>
      <c r="AA20" s="34" t="s">
        <v>332</v>
      </c>
      <c r="AB20" s="34"/>
      <c r="AC20" s="3" t="s">
        <v>333</v>
      </c>
      <c r="AD20" s="34"/>
      <c r="AE20" s="3"/>
      <c r="AF20" s="3"/>
      <c r="AG20" s="39"/>
      <c r="AH20" s="3"/>
      <c r="AI20" s="34"/>
      <c r="AJ20" s="3"/>
      <c r="AK20" s="3"/>
      <c r="AL20" s="34" t="s">
        <v>254</v>
      </c>
      <c r="AM20" s="3"/>
      <c r="AN20" s="3"/>
      <c r="AO20" s="34" t="s">
        <v>133</v>
      </c>
      <c r="AP20" s="3" t="s">
        <v>267</v>
      </c>
      <c r="AQ20" s="3"/>
      <c r="AR20" s="3"/>
      <c r="AS20" s="3"/>
      <c r="AT20" s="3"/>
      <c r="AU20" s="3"/>
      <c r="AV20" s="3"/>
      <c r="AW20" s="3"/>
      <c r="AX20" s="3"/>
      <c r="AY20" s="3"/>
      <c r="AZ20" s="3"/>
      <c r="BA20" s="3"/>
      <c r="BB20" s="3"/>
      <c r="BC20" s="3"/>
      <c r="BD20" s="3"/>
      <c r="BE20" s="40"/>
      <c r="BF20" s="34"/>
      <c r="BG20" s="34"/>
      <c r="BH20" s="3"/>
      <c r="BI20" s="34" t="s">
        <v>328</v>
      </c>
      <c r="BJ20" s="41" t="s">
        <v>255</v>
      </c>
      <c r="BK20" s="3"/>
      <c r="BL20" s="42" t="s">
        <v>256</v>
      </c>
      <c r="BM20" s="42" t="s">
        <v>329</v>
      </c>
      <c r="BN20" s="34"/>
      <c r="BO20" s="3"/>
      <c r="BP20" s="3"/>
      <c r="BQ20" s="3"/>
      <c r="BR20" s="3"/>
      <c r="BS20" s="3"/>
      <c r="BT20" s="34"/>
      <c r="BU20" s="34"/>
      <c r="BV20" s="34"/>
      <c r="BW20" s="3"/>
      <c r="BX20" s="3"/>
      <c r="BY20" s="3"/>
      <c r="BZ20" s="3"/>
      <c r="CA20" s="3"/>
      <c r="CB20" s="3"/>
      <c r="CC20" s="3"/>
      <c r="CD20" s="36"/>
      <c r="CE20" s="34"/>
      <c r="CF20" s="3"/>
      <c r="CG20" s="36"/>
      <c r="CH20" s="34"/>
      <c r="CI20" s="3"/>
      <c r="CJ20" s="3"/>
      <c r="CK20" s="36"/>
      <c r="CL20" s="3"/>
      <c r="CM20" s="3"/>
      <c r="CN20" s="3"/>
      <c r="CO20" s="3"/>
      <c r="CP20" s="3"/>
      <c r="CQ20" s="34"/>
      <c r="CR20" s="34"/>
      <c r="CS20" s="34"/>
      <c r="CT20" s="34"/>
      <c r="CU20" s="34"/>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6"/>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c r="FI20" s="34"/>
      <c r="FJ20" s="3"/>
      <c r="FK20" s="3"/>
      <c r="FL20" s="3"/>
      <c r="FM20" s="3"/>
      <c r="FO20" s="3"/>
      <c r="FP20" s="3"/>
      <c r="FQ20" s="3" t="str">
        <f t="array" ref="FQ20">IF(SUM($FU20:$IP20)=74,"PASS","FAIL")</f>
        <v>FAIL</v>
      </c>
      <c r="FR20" s="3">
        <f t="shared" si="5"/>
        <v>1</v>
      </c>
      <c r="FS20" s="3">
        <f t="shared" si="6"/>
        <v>1</v>
      </c>
      <c r="FT20" s="3"/>
      <c r="FU20" s="3">
        <f t="array" ref="FU20">SUM(IF(([2]JOE_DATA!$C$2:$C$20002=$C20)*([2]JOE_DATA!$B$2:$B$20002="Client Name Confidential"),1,0))</f>
        <v>1</v>
      </c>
      <c r="FV20" s="3">
        <f t="array" ref="FV20">IF(ISBLANK($E20),1,SUM(IF(([2]JOE_DATA!$C$2:$C$20002=$E20)*([2]JOE_DATA!$B$2:$B$20002="Client name confidential on completion"),1,0)))</f>
        <v>1</v>
      </c>
      <c r="FW20" s="3">
        <f t="array" ref="FW20">IF(LEN($F20)=0,0.5,SUM(IF(([2]JOE_DATA!$C$2:$C$20002=$F20)*([2]JOE_DATA!$B$2:$B$20002="Client sector group"),0.5,0)))
+
IF(LEN($G20)=0,0.25,SUM(IF(([2]JOE_DATA!$C$2:$C$20002=$G20)*([2]JOE_DATA!$B$2:$B$20002="Client sector group"),0.25,0)))
+
IF(LEN($H20)=0,0.25,SUM(IF(([2]JOE_DATA!$C$2:$C$20002=$H20)*([2]JOE_DATA!$B$2:$B$20002="Client sector group"),0.25,0)))</f>
        <v>1</v>
      </c>
      <c r="FX20" s="3">
        <f t="array" ref="FX20">IF(ISBLANK($I20),0.5,SUM(IF(([2]JOE_DATA!$C$2:$C$20002=$I20)*([2]JOE_DATA!$B$2:$B$20002="Client sub-sector group"),0.5,0)))
+
IF(ISBLANK($J20),0.25,SUM(IF(([2]JOE_DATA!$C$2:$C$20002=$J20)*([2]JOE_DATA!$B$2:$B$20002="Client sub-sector group"),0.25,0)))
+
IF(ISBLANK($K20),0.25,SUM(IF(([2]JOE_DATA!$C$2:$C$20002=$K20)*([2]JOE_DATA!$B$2:$B$20002="Client sub-sector group"),0.25,0)))</f>
        <v>1</v>
      </c>
      <c r="FY20" s="3">
        <f t="array" ref="FY20">IF(LEN($L20)=0,0.4,SUM(IF(([2]JOE_DATA!$C$2:$C$20002=$L20)*([2]JOE_DATA!$B$2:$B$20002="Predominant Country of Client"),0.4,0)))
+
IF(LEN($M20)=0,0.3,SUM(IF(([2]JOE_DATA!$C$2:$C$20002=$M20)*([2]JOE_DATA!$B$2:$B$20002="Predominant Country of Client"),0.3,0)))
+
IF(LEN($N20)=0,0.3,SUM(IF(([2]JOE_DATA!$C$2:$C$20002=$N20)*([2]JOE_DATA!$B$2:$B$20002="Predominant Country of Client"),0.3,0)))</f>
        <v>1</v>
      </c>
      <c r="FZ20" s="3">
        <f t="array" ref="FZ20">IF(LEN($O20)=0,0.4,SUM(IF(([2]JOE_DATA!$C$2:$C$20002=$O20)*([2]JOE_DATA!$B$2:$B$20002="Main practice group"),0.4,0)))
+
IF(LEN($P20)=0,0.3,SUM(IF(([2]JOE_DATA!$C$2:$C$20002=$P20)*([2]JOE_DATA!$B$2:$B$20002="Main practice group"),0.3,0)))
+
IF(LEN($Q20)=0,0.3,SUM(IF(([2]JOE_DATA!$C$2:$C$20002=$Q20)*([2]JOE_DATA!$B$2:$B$20002="Main practice group"),0.3,0)))</f>
        <v>1</v>
      </c>
      <c r="GA20" s="3">
        <f t="shared" si="7"/>
        <v>1</v>
      </c>
      <c r="GB20" s="3">
        <f t="shared" si="8"/>
        <v>1</v>
      </c>
      <c r="GC20" s="3">
        <f t="array" ref="GC20">IF(LEN($U20)=0,0.4,SUM(IF(([2]JOE_DATA!$C$2:$C$20002=$U20)*([2]JOE_DATA!$B$2:$B$20002="Matter sector group"),0.4,0)))
+
IF(LEN($V20)=0,0.3,SUM(IF(([2]JOE_DATA!$C$2:$C$20002=$V20)*([2]JOE_DATA!$B$2:$B$20002="Matter sector group"),0.3,0)))
+
IF(LEN($W20)=0,0.3,SUM(IF(([2]JOE_DATA!$C$2:$C$20002=$W20)*([2]JOE_DATA!$B$2:$B$20002="Matter sector group"),0.3,0)))</f>
        <v>1</v>
      </c>
      <c r="GD20" s="3">
        <f t="array" ref="GD20">IF(LEN($X20)=0,0.4,SUM(IF(([2]JOE_DATA!$C$2:$C$20002=$X20)*([2]JOE_DATA!$B$2:$B$20002="Matter sub-sector group"),0.4,0)))
+
IF(LEN($Y20)=0,0.3,SUM(IF(([2]JOE_DATA!$C$2:$C$20002=$Y20)*([2]JOE_DATA!$B$2:$B$20002="Matter sub-sector group"),0.3,0)))
+
IF(LEN($Z20)=0,0.3,SUM(IF(([2]JOE_DATA!$C$2:$C$20002=$Z20)*([2]JOE_DATA!$B$2:$B$20002="Matter sub-sector group"),0.3,0)))</f>
        <v>0.6</v>
      </c>
      <c r="GE20" s="3">
        <f t="array" ref="GE20">IF(ISBLANK($AD20),1,SUM(IF(([2]JOE_DATA!$C$2:$C$20002=$AD20)*([2]JOE_DATA!$B$2:$B$20002="Matter confidential"),1,0)))</f>
        <v>1</v>
      </c>
      <c r="GF20" s="3">
        <f t="array" ref="GF20">IF(ISBLANK($AE20),1,SUM(IF(([2]JOE_DATA!$C$2:$C$20002=$AE20)*([2]JOE_DATA!$B$2:$B$20002="Matter confidential on completion"),1,0)))</f>
        <v>1</v>
      </c>
      <c r="GG20" s="3">
        <f t="array" ref="GG20">IF(ISBLANK($AG20),1,SUM(IF(([2]JOE_DATA!$C$2:$C$20002=$AG20)*([2]JOE_DATA!$B$2:$B$20002="Applicable law"),1,0)))</f>
        <v>1</v>
      </c>
      <c r="GH20" s="3">
        <f t="array" ref="GH20">IF(ISBLANK($AO20),1,SUM(IF(([2]JOE_DATA!$C$2:$C$20002=$AO20)*([2]JOE_DATA!$B$2:$B$20002="Contentious"),1,0)))</f>
        <v>1</v>
      </c>
      <c r="GI20" s="3">
        <f t="array" ref="GI20">IF(ISBLANK($AP20),1,SUM(IF(([2]JOE_DATA!$C$2:$C$20002=$AP20)*([2]JOE_DATA!$B$2:$B$20002="Dispute resolution"),1,0)))</f>
        <v>1</v>
      </c>
      <c r="GJ20" s="3">
        <f t="array" ref="GJ20">IF(ISBLANK($AQ20),1,SUM(IF(([2]JOE_DATA!$C$2:$C$20002=$AQ20)*([2]JOE_DATA!$B$2:$B$20002="Language of dispute"),1,0)))</f>
        <v>1</v>
      </c>
      <c r="GK20" s="3">
        <f t="array" ref="GK20">IF(LEN($AW20)=0,0.4,SUM(IF(([2]JOE_DATA!$C$2:$C$20002=$AW20)*([2]JOE_DATA!$B$2:$B$20002="Country Of Arbitration"),0.4,0)))
+
IF(LEN($AX20)=0,0.3,SUM(IF(([2]JOE_DATA!$C$2:$C$20002=$AX20)*([2]JOE_DATA!$B$2:$B$20002="Country Of Arbitration"),0.3,0)))
+
IF(LEN($AY20)=0,0.3,SUM(IF(([2]JOE_DATA!$C$2:$C$20002=$AY20)*([2]JOE_DATA!$B$2:$B$20002="Country Of Arbitration"),0.3,0)))</f>
        <v>1</v>
      </c>
      <c r="GL20" s="3">
        <f t="array" ref="GL20">IF(LEN($AT20)=0,0.4,SUM(IF(([2]JOE_DATA!$C$2:$C$20002=$AT20)*([2]JOE_DATA!$B$2:$B$20002="Jurisdiction of dispute"),0.4,0)))
+
IF(LEN($AU20)=0,0.3,SUM(IF(([2]JOE_DATA!$C$2:$C$20002=$AU20)*([2]JOE_DATA!$B$2:$B$20002="Jurisdiction of dispute"),0.3,0)))
+
IF(LEN($AV20)=0,0.3,SUM(IF(([2]JOE_DATA!$C$2:$C$20002=$AV20)*([2]JOE_DATA!$B$2:$B$20002="Jurisdiction of dispute"),0.3,0)))</f>
        <v>1</v>
      </c>
      <c r="GM20" s="3">
        <f t="array" ref="GM20">IF(LEN($AZ20)=0,0.6,SUM(IF(([2]JOE_DATA!$C$2:$C$20002=$AZ20)*([2]JOE_DATA!$B$2:$B$20002="Seat of arbitration"),0.6,0)))
+
IF(LEN($BA20)=0,0.4,SUM(IF(([2]JOE_DATA!$C$2:$C$20002=$BA20)*([2]JOE_DATA!$B$2:$B$20002="Seat of arbitration"),0.4,0)))</f>
        <v>1</v>
      </c>
      <c r="GN20" s="3">
        <f t="array" ref="GN20">IF(ISBLANK($BB20),1,SUM(IF(([2]JOE_DATA!$C$2:$C$20002=$BB20)*([2]JOE_DATA!$B$2:$B$20002="Arbitral rules"),1,0)))</f>
        <v>1</v>
      </c>
      <c r="GO20" s="3">
        <f t="array" ref="GO20">IF(ISBLANK($BC20),1,SUM(IF(([2]JOE_DATA!$C$2:$C$20002=$BC20)*([2]JOE_DATA!$B$2:$B$20002="Investment treaty"),1,0)))</f>
        <v>1</v>
      </c>
      <c r="GP20" s="3">
        <f t="array" ref="GP20">IF(ISBLANK($BD20),1,SUM(IF(([2]JOE_DATA!$C$2:$C$20002=$BD20)*([2]JOE_DATA!$B$2:$B$20002="Investigation type"),1,0)))</f>
        <v>1</v>
      </c>
      <c r="GQ20" s="3">
        <f t="array" ref="GQ20">IF(ISBLANK($BF20),1,SUM(IF(([2]JOE_DATA!$C$2:$C$20002=$BF20)*([2]JOE_DATA!$B$2:$B$20002="Currency of deal"),1,0)))</f>
        <v>1</v>
      </c>
      <c r="GR20" s="3">
        <f t="array" ref="GR20">IF(ISBLANK($BG20),1,SUM(IF(([2]JOE_DATA!$C$2:$C$20002=$BG20)*([2]JOE_DATA!$B$2:$B$20002="Value confidential"),1,0)))</f>
        <v>1</v>
      </c>
      <c r="GS20" s="3">
        <f t="array" ref="GS20">IF(ISBLANK($BH20),1,SUM(IF(([2]JOE_DATA!$C$2:$C$20002=$BH20)*([2]JOE_DATA!$B$2:$B$20002="Value confidential on completion"),1,0)))</f>
        <v>1</v>
      </c>
      <c r="GT20" s="3">
        <f t="array" ref="GT20">IF(LEN($BI20)=0,0.4,SUM(IF(([2]JOE_DATA!$C$2:$C$20002=$BI20)*([2]JOE_DATA!$B$2:$B$20002="Teams"),0.4,0)))
+
IF(LEN($BJ20)=0,0.3,SUM(IF(([2]JOE_DATA!$C$2:$C$20002=$BJ20)*([2]JOE_DATA!$B$2:$B$20002="Teams"),0.3,0)))
+
IF(LEN($BK20)=0,0.3,SUM(IF(([2]JOE_DATA!$C$2:$C$20002=$BK20)*([2]JOE_DATA!$B$2:$B$20002="Teams"),0.3,0)))</f>
        <v>1</v>
      </c>
      <c r="GU20" s="3">
        <f t="array" ref="GU20">IF(LEN($BL20)=0,0.4,SUM(IF(([2]JOE_DATA!$C$2:$C$20002=$BL20)*([2]JOE_DATA!$B$2:$B$20002="Lead Matter Partner"),0.4,0)))
+
IF(LEN($BM20)=0,0.3,SUM(IF(([2]JOE_DATA!$C$2:$C$20002=$BM20)*([2]JOE_DATA!$B$2:$B$20002="Lead Matter Partner"),0.3,0)))
+
IF(LEN($BN20)=0,0.3,SUM(IF(([2]JOE_DATA!$C$2:$C$20002=$BN20)*([2]JOE_DATA!$B$2:$B$20002="Lead Matter Partner"),0.3,0)))</f>
        <v>1</v>
      </c>
      <c r="GV20" s="3">
        <f t="array" ref="GV20">IF(LEN($BP20)=0,0.4,SUM(IF(([2]JOE_DATA!$C$2:$C$20002=$BP20)*([2]JOE_DATA!$B$2:$B$20002="Source of credential"),0.4,0)))
+
IF(LEN($BQ20)=0,0.3,SUM(IF(([2]JOE_DATA!$C$2:$C$20002=$BQ20)*([2]JOE_DATA!$B$2:$B$20002="Source of credential"),0.3,0)))
+
IF(LEN($BR20)=0,0.3,SUM(IF(([2]JOE_DATA!$C$2:$C$20002=$BR20)*([2]JOE_DATA!$B$2:$B$20002="Source of credential"),0.3,0)))</f>
        <v>1</v>
      </c>
      <c r="GW20" s="3">
        <f t="array" ref="GW20">IF(LEN($BX20)=0,0.4,SUM(IF(([2]JOE_DATA!$C$2:$C$20002=$BX20)*([2]JOE_DATA!$B$2:$B$20002="CMS firms involved"),0.4,0)))
+
IF(LEN($BY20)=0,0.6,SUM(IF(([2]JOE_DATA!$C$2:$C$20002=$BY20)*([2]JOE_DATA!$B$2:$B$20002="CMS firms involved"),0.6,0)))</f>
        <v>1</v>
      </c>
      <c r="GX20" s="3">
        <f t="array" ref="GX20">IF(ISBLANK($BZ20),1,SUM(IF(([2]JOE_DATA!$C$2:$C$20002=$BZ20)*([2]JOE_DATA!$B$2:$B$20002="Lead CMS firm"),1,0)))</f>
        <v>1</v>
      </c>
      <c r="GY20" s="3">
        <f t="array" ref="GY20">IF(LEN($CA20)=0,0.4,SUM(IF(([2]JOE_DATA!$C$2:$C$20002=$CA20)*([2]JOE_DATA!$B$2:$B$20002="Countries of other CMS firms"),0.4,0)))
+
IF(LEN($CB20)=0,0.3,SUM(IF(([2]JOE_DATA!$C$2:$C$20002=$CB20)*([2]JOE_DATA!$B$2:$B$20002="Countries of other CMS firms"),0.3,0)))
+
IF(LEN($CC20)=0,0.3,SUM(IF(([2]JOE_DATA!$C$2:$C$20002=$CC20)*([2]JOE_DATA!$B$2:$B$20002="Countries of other CMS firms"),0.3,0)))</f>
        <v>1</v>
      </c>
      <c r="GZ20" s="3">
        <f t="array" ref="GZ20">IF(ISBLANK($CD20),1,SUM(IF(([2]JOE_DATA!$C$2:$C$20002=$CD20)*([2]JOE_DATA!$B$2:$B$20002="Credential status"),1,0)))</f>
        <v>1</v>
      </c>
      <c r="HA20" s="3">
        <f t="array" ref="HA20">IF(ISBLANK($CE20),1,SUM(IF(([2]JOE_DATA!$C$2:$C$20002=$CE20)*([2]JOE_DATA!$B$2:$B$20002="Credential version"),1,0)))</f>
        <v>1</v>
      </c>
      <c r="HB20" s="3">
        <f t="array" ref="HB20">IF(ISBLANK($CG20),1,SUM(IF(([2]JOE_DATA!$C$2:$C$20002=$CG20)*([2]JOE_DATA!$B$2:$B$20002="Credential type "),1,0)))</f>
        <v>1</v>
      </c>
      <c r="HC20" s="3">
        <f t="array" ref="HC20">IF(ISBLANK($CH20),1,SUM(IF(([2]JOE_DATA!$C$2:$C$20002=$CH20)*([2]JOE_DATA!$B$2:$B$20002="Other uses"),1,0)))</f>
        <v>1</v>
      </c>
      <c r="HD20" s="3">
        <f t="array" ref="HD20">IF(ISBLANK($CK20),1,SUM(IF(([2]JOE_DATA!$C$2:$C$20002=$CK20)*([2]JOE_DATA!$B$2:$B$20002="Priority"),1,0)))</f>
        <v>1</v>
      </c>
      <c r="HE20" s="3">
        <f t="array" ref="HE20">IF(LEN($CM20)=0,0.4,SUM(IF(([2]JOE_DATA!$C$2:$C$20002=$CM20)*([2]JOE_DATA!$B$2:$B$20002="Know how"),0.4,0)))
+
IF(LEN($CN20)=0,0.3,SUM(IF(([2]JOE_DATA!$C$2:$C$20002=$CN20)*([2]JOE_DATA!$B$2:$B$20002="Know how"),0.3,0)))
+
IF(LEN($CO20)=0,0.3,SUM(IF(([2]JOE_DATA!$C$2:$C$20002=$CO20)*([2]JOE_DATA!$B$2:$B$20002="Know how"),0.3,0)))</f>
        <v>1</v>
      </c>
      <c r="HF20" s="3">
        <f t="array" ref="HF20">IF(LEN($CS20)=0,0.4,SUM(IF(([2]JOE_DATA!$C$2:$C$20002=$CS20)*([2]JOE_DATA!$B$2:$B$20002="Work type")*([2]JOE_DATA!$A$2:$A$20002="BAIF"),0.4,0)))
+
IF(LEN($CT20)=0,0.3,SUM(IF(([2]JOE_DATA!$C$2:$C$20002=$CT20)*([2]JOE_DATA!$B$2:$B$20002="Work type")*([2]JOE_DATA!$A$2:$A$20002="BAIF"),0.3,0)))
+
IF(LEN($CU20)=0,0.3,SUM(IF(([2]JOE_DATA!$C$2:$C$20002=$CU20)*([2]JOE_DATA!$B$2:$B$20002="Work type")*([2]JOE_DATA!$A$2:$A$20002="BAIF"),0.3,0)))</f>
        <v>1</v>
      </c>
      <c r="HG20" s="3">
        <f t="array" ref="HG20">IF(LEN($CQ20)=0,1,SUM(IF(([2]JOE_DATA!$C$2:$C$20002=$CQ20)*([2]JOE_DATA!$B$2:$B$20002="Client type")*([2]JOE_DATA!$A$2:$A$20002="BAIF"),1,0)))</f>
        <v>1</v>
      </c>
      <c r="HH20" s="3">
        <f t="array" ref="HH20">IF(LEN($CW20)=0,0.4,SUM(IF(([2]JOE_DATA!$C$2:$C$20002=$CW20)*([2]JOE_DATA!$B$2:$B$20002="Work type")*([2]JOE_DATA!$A$2:$A$20002="CRD"),0.4,0)))
+
IF(LEN($CX20)=0,0.3,SUM(IF(([2]JOE_DATA!$C$2:$C$20002=$CX20)*([2]JOE_DATA!$B$2:$B$20002="Work type")*([2]JOE_DATA!$A$2:$A$20002="CRD"),0.3,0)))
+
IF(LEN($CY20)=0,0.3,SUM(IF(([2]JOE_DATA!$C$2:$C$20002=$CY20)*([2]JOE_DATA!$B$2:$B$20002="Work type")*([2]JOE_DATA!$A$2:$A$20002="CRD"),0.3,0)))</f>
        <v>1</v>
      </c>
      <c r="HI20" s="3">
        <f t="array" ref="HI20">IF(LEN($CZ20)=0,0.4,SUM(IF(([2]JOE_DATA!$C$2:$C$20002=$CZ20)*([2]JOE_DATA!$B$2:$B$20002="Sub-work type")*([2]JOE_DATA!$A$2:$A$20002="CRD"),0.4,0)))
+
IF(LEN($DA20)=0,0.3,SUM(IF(([2]JOE_DATA!$C$2:$C$20002=$DA20)*([2]JOE_DATA!$B$2:$B$20002="Sub-work type")*([2]JOE_DATA!$A$2:$A$20002="CRD"),0.3,0)))
+
IF(LEN($DB20)=0,0.3,SUM(IF(([2]JOE_DATA!$C$2:$C$20002=$DB20)*([2]JOE_DATA!$B$2:$B$20002="Sub-work type")*([2]JOE_DATA!$A$2:$A$20002="CRD"),0.3,0)))</f>
        <v>1</v>
      </c>
      <c r="HJ20" s="3">
        <f t="array" ref="HJ20">IF(LEN($CV20)=0,1,SUM(IF(([2]JOE_DATA!$C$2:$C$20002=$CV20)*([2]JOE_DATA!$B$2:$B$20002="Client type")*([2]JOE_DATA!$A$2:$A$20002="CRD"),1,0)))</f>
        <v>1</v>
      </c>
      <c r="HK20" s="3">
        <f t="array" ref="HK20">IF(LEN($DC20)=0,0.4,SUM(IF(([2]JOE_DATA!$C$2:$C$20002=$DC20)*([2]JOE_DATA!$B$2:$B$20002="Work type")*([2]JOE_DATA!$A$2:$A$20002="Corporate"),0.4,0)))
+
IF(LEN($DD20)=0,0.3,SUM(IF(([2]JOE_DATA!$C$2:$C$20002=$DD20)*([2]JOE_DATA!$B$2:$B$20002="Work type")*([2]JOE_DATA!$A$2:$A$20002="Corporate"),0.3,0)))
+
IF(LEN($DE20)=0,0.3,SUM(IF(([2]JOE_DATA!$C$2:$C$20002=$DE20)*([2]JOE_DATA!$B$2:$B$20002="Work type")*([2]JOE_DATA!$A$2:$A$20002="Corporate"),0.3,0)))</f>
        <v>1</v>
      </c>
      <c r="HL20" s="3">
        <f t="array" ref="HL20">IF(LEN($DF20)=0,0.4,SUM(IF(([2]JOE_DATA!$C$2:$C$20002=$DF20)*([2]JOE_DATA!$B$2:$B$20002="Sub-work type")*([2]JOE_DATA!$A$2:$A$20002="Corporate"),0.4,0)))
+
IF(LEN($DG20)=0,0.3,SUM(IF(([2]JOE_DATA!$C$2:$C$20002=$DG20)*([2]JOE_DATA!$B$2:$B$20002="Sub-work type")*([2]JOE_DATA!$A$2:$A$20002="Corporate"),0.3,0)))
+
IF(LEN($DH20)=0,0.3,SUM(IF(([2]JOE_DATA!$C$2:$C$20002=$DH20)*([2]JOE_DATA!$B$2:$B$20002="Sub-work type")*([2]JOE_DATA!$A$2:$A$20002="Corporate"),0.3,0)))</f>
        <v>1</v>
      </c>
      <c r="HM20" s="3">
        <f t="array" ref="HM20">IF(LEN($DI20)=0,0.4,SUM(IF(([2]JOE_DATA!$C$2:$C$20002=$DI20)*([2]JOE_DATA!$B$2:$B$20002="Acting for")*([2]JOE_DATA!$A$2:$A$20002="Corporate"),0.4,0)))
+
IF(LEN($DJ20)=0,0.3,SUM(IF(([2]JOE_DATA!$C$2:$C$20002=$DJ20)*([2]JOE_DATA!$B$2:$B$20002="Acting for")*([2]JOE_DATA!$A$2:$A$20002="Corporate"),0.3,0)))
+
IF(LEN($DK20)=0,0.3,SUM(IF(([2]JOE_DATA!$C$2:$C$20002=$DK20)*([2]JOE_DATA!$B$2:$B$20002="Acting for")*([2]JOE_DATA!$A$2:$A$20002="Corporate"),0.3,0)))</f>
        <v>1</v>
      </c>
      <c r="HN20" s="3">
        <f t="array" ref="HN20">IF(LEN($DM20)=0,0.4,SUM(IF(([2]JOE_DATA!$C$2:$C$20002=$DM20)*([2]JOE_DATA!$B$2:$B$20002="Country of buyer")*([2]JOE_DATA!$A$2:$A$20002="Corporate"),0.4,0)))
+
IF(LEN($DN20)=0,0.3,SUM(IF(([2]JOE_DATA!$C$2:$C$20002=$DN20)*([2]JOE_DATA!$B$2:$B$20002="Country of buyer")*([2]JOE_DATA!$A$2:$A$20002="Corporate"),0.3,0)))
+
IF(LEN($DL20)=0,0.3,SUM(IF(([2]JOE_DATA!$C$2:$C$20002=$DL20)*([2]JOE_DATA!$B$2:$B$20002="Country of buyer")*([2]JOE_DATA!$A$2:$A$20002="Corporate"),0.3,0)))</f>
        <v>1</v>
      </c>
      <c r="HO20" s="3">
        <f t="array" ref="HO20">IF(LEN($DO20)=0,0.4,SUM(IF(([2]JOE_DATA!$C$2:$C$20002=$DO20)*([2]JOE_DATA!$B$2:$B$20002="Country of seller")*([2]JOE_DATA!$A$2:$A$20002="Corporate"),0.4,0)))
+
IF(LEN($DP20)=0,0.3,SUM(IF(([2]JOE_DATA!$C$2:$C$20002=$DP20)*([2]JOE_DATA!$B$2:$B$20002="Country of seller")*([2]JOE_DATA!$A$2:$A$20002="Corporate"),0.3,0)))
+
IF(LEN($DQ20)=0,0.3,SUM(IF(([2]JOE_DATA!$C$2:$C$20002=$DQ20)*([2]JOE_DATA!$B$2:$B$20002="Country of seller")*([2]JOE_DATA!$A$2:$A$20002="Corporate"),0.3,0)))</f>
        <v>1</v>
      </c>
      <c r="HP20" s="3">
        <f t="array" ref="HP20">IF(LEN($DR20)=0,0.4,SUM(IF(([2]JOE_DATA!$C$2:$C$20002=$DR20)*([2]JOE_DATA!$B$2:$B$20002="Country of target")*([2]JOE_DATA!$A$2:$A$20002="Corporate"),0.4,0)))
+
IF(LEN($DS20)=0,0.3,SUM(IF(([2]JOE_DATA!$C$2:$C$20002=$DS20)*([2]JOE_DATA!$B$2:$B$20002="Country of target")*([2]JOE_DATA!$A$2:$A$20002="Corporate"),0.3,0)))
+
IF(LEN($DT20)=0,0.3,SUM(IF(([2]JOE_DATA!$C$2:$C$20002=$DT20)*([2]JOE_DATA!$B$2:$B$20002="Country of target")*([2]JOE_DATA!$A$2:$A$20002="Corporate"),0.3,0)))</f>
        <v>1</v>
      </c>
      <c r="HQ20" s="3">
        <f t="array" ref="HQ20">IF(LEN($DU20)=0,1,SUM(IF(([2]JOE_DATA!$C$2:$C$20002=$DU20)*([2]JOE_DATA!$B$2:$B$20002="Value over US $5m")*([2]JOE_DATA!$A$2:$A$20002="Corporate"),1,0)))</f>
        <v>1</v>
      </c>
      <c r="HR20" s="3">
        <f t="array" ref="HR20">IF(LEN($DV20)=0,1,SUM(IF(([2]JOE_DATA!$C$2:$C$20002=$DV20)*([2]JOE_DATA!$B$2:$B$20002="Value over £500,000")*([2]JOE_DATA!$A$2:$A$20002="Corporate"),1,0)))</f>
        <v>1</v>
      </c>
      <c r="HS20" s="3">
        <f t="array" ref="HS20">IF(LEN($DW20)=0,1,SUM(IF(([2]JOE_DATA!$C$2:$C$20002=$DW20)*([2]JOE_DATA!$B$2:$B$20002="Value over Euro 5m")*([2]JOE_DATA!$A$2:$A$20002="Corporate"),1,0)))</f>
        <v>1</v>
      </c>
      <c r="HT20" s="3">
        <f t="array" ref="HT20">IF(LEN($DX20)=0,1,SUM(IF(([2]JOE_DATA!$C$2:$C$20002=$DX20)*([2]JOE_DATA!$B$2:$B$20002="Value range in euros")*([2]JOE_DATA!$A$2:$A$20002="Corporate"),1,0)))</f>
        <v>1</v>
      </c>
      <c r="HU20" s="3">
        <f t="array" ref="HU20">IF(LEN($DY20)=0,1,SUM(IF(([2]JOE_DATA!$C$2:$C$20002=$DY20)*([2]JOE_DATA!$B$2:$B$20002="Is the deal relevant for M&amp;A study")*([2]JOE_DATA!$A$2:$A$20002="Corporate"),1,0)))</f>
        <v>1</v>
      </c>
      <c r="HV20" s="3">
        <f t="array" ref="HV20">IF(LEN($DZ20)=0,1,SUM(IF(([2]JOE_DATA!$C$2:$C$20002=$DZ20)*([2]JOE_DATA!$B$2:$B$20002="Does the deal involve PE clients")*([2]JOE_DATA!$A$2:$A$20002="Corporate"),1,0)))</f>
        <v>1</v>
      </c>
      <c r="HW20" s="3">
        <f t="array" ref="HW20">IF(LEN($EA20)=0,1,SUM(IF(([2]JOE_DATA!$C$2:$C$20002=$EA20)*([2]JOE_DATA!$B$2:$B$20002="Quarter deal announced/signed")*([2]JOE_DATA!$A$2:$A$20002="Corporate"),1,0)))</f>
        <v>1</v>
      </c>
      <c r="HX20" s="3">
        <f t="array" ref="HX20">IF(LEN($EB20)=0,1,SUM(IF(([2]JOE_DATA!$C$2:$C$20002=$EB20)*([2]JOE_DATA!$B$2:$B$20002="Quarter deal completed")*([2]JOE_DATA!$A$2:$A$20002="Corporate"),1,0)))</f>
        <v>1</v>
      </c>
      <c r="HY20" s="3">
        <f t="array" ref="HY20">IF(LEN($EC20)=0,1,SUM(IF(([2]JOE_DATA!$C$2:$C$20002=$EC20)*([2]JOE_DATA!$B$2:$B$20002="Year deal announced/signed")*([2]JOE_DATA!$A$2:$A$20002="Corporate"),1,0)))</f>
        <v>1</v>
      </c>
      <c r="HZ20" s="3">
        <f t="array" ref="HZ20">IF(LEN($ED20)=0,1,SUM(IF(([2]JOE_DATA!$C$2:$C$20002=$ED20)*([2]JOE_DATA!$B$2:$B$20002="Year deal completed")*([2]JOE_DATA!$A$2:$A$20002="Corporate"),1,0)))</f>
        <v>1</v>
      </c>
      <c r="IA20" s="3">
        <v>1</v>
      </c>
      <c r="IB20" s="3">
        <f t="array" ref="IB20">IF(LEN($EF20)=0,1,SUM(IF(([2]JOE_DATA!$C$2:$C$20002=$EF20)*([2]JOE_DATA!$B$2:$B$20002="Work type")*([2]JOE_DATA!$A$2:$A$20002="Corporate Tax"),1,0)))</f>
        <v>1</v>
      </c>
      <c r="IC20" s="3">
        <f t="array" ref="IC20">IF(LEN($EG20)=0,0.4,SUM(IF(([2]JOE_DATA!$C$2:$C$20002=$EG20)*([2]JOE_DATA!$B$2:$B$20002="Work type")*([2]JOE_DATA!$A$2:$A$20002="EPC Construction"),0.4,0)))
+
IF(LEN($EH20)=0,0.3,SUM(IF(([2]JOE_DATA!$C$2:$C$20002=$EH20)*([2]JOE_DATA!$B$2:$B$20002="Work type")*([2]JOE_DATA!$A$2:$A$20002="EPC Construction"),0.3,0)))
+
IF(LEN($EI20)=0,0.3,SUM(IF(([2]JOE_DATA!$C$2:$C$20002=$EI20)*([2]JOE_DATA!$B$2:$B$20002="Work type")*([2]JOE_DATA!$A$2:$A$20002="EPC Construction"),0.3,0)))</f>
        <v>1</v>
      </c>
      <c r="ID20" s="3">
        <f t="array" ref="ID20">IF(LEN($EJ20)=0,0.4,SUM(IF(([2]JOE_DATA!$C$2:$C$20002=$EJ20)*([2]JOE_DATA!$B$2:$B$20002="Contract type")*([2]JOE_DATA!$A$2:$A$20002="EPC Construction"),0.4,0)))
+
IF(LEN($EK20)=0,0.3,SUM(IF(([2]JOE_DATA!$C$2:$C$20002=$EK20)*([2]JOE_DATA!$B$2:$B$20002="Contract type")*([2]JOE_DATA!$A$2:$A$20002="EPC Construction"),0.3,0)))
+
IF(LEN($EL20)=0,0.3,SUM(IF(([2]JOE_DATA!$C$2:$C$20002=$EL20)*([2]JOE_DATA!$B$2:$B$20002="Contract type")*([2]JOE_DATA!$A$2:$A$20002="EPC Construction"),0.3,0)))</f>
        <v>1</v>
      </c>
      <c r="IE20" s="3">
        <f t="array" ref="IE20">IF(LEN($EP20)=0,1,SUM(IF(([2]JOE_DATA!$C$2:$C$20002=$EP20)*([2]JOE_DATA!$B$2:$B$20002="Client type")*([2]JOE_DATA!$A$2:$A$20002="EPC Construction"),1,0)))</f>
        <v>1</v>
      </c>
      <c r="IF20" s="3">
        <f t="array" ref="IF20">IF(LEN($EN20)=0,1,SUM(IF(([2]JOE_DATA!$C$2:$C$20002=$EN20)*([2]JOE_DATA!$B$2:$B$20002="Subject matter")*([2]JOE_DATA!$A$2:$A$20002="EPC Construction"),1,0)))</f>
        <v>1</v>
      </c>
      <c r="IG20" s="3">
        <f t="array" ref="IG20">IF(LEN($ER20)=0,1,SUM(IF(([2]JOE_DATA!$C$2:$C$20002=$ER20)*([2]JOE_DATA!$B$2:$B$20002="Client scope")*([2]JOE_DATA!$A$2:$A$20002="EPC Construction"),1,0)))</f>
        <v>1</v>
      </c>
      <c r="IH20" s="3">
        <f t="array" ref="IH20">IF(LEN($ES20)=0,0.4,SUM(IF(([2]JOE_DATA!$C$2:$C$20002=$ES20)*([2]JOE_DATA!$B$2:$B$20002="Work type")*([2]JOE_DATA!$A$2:$A$20002="EPC Energy"),0.4,0)))
+
IF(LEN($ET20)=0,0.3,SUM(IF(([2]JOE_DATA!$C$2:$C$20002=$ET20)*([2]JOE_DATA!$B$2:$B$20002="Work type")*([2]JOE_DATA!$A$2:$A$20002="EPC Energy"),0.3,0)))
+
IF(LEN($EU20)=0,0.3,SUM(IF(([2]JOE_DATA!$C$2:$C$20002=$EU20)*([2]JOE_DATA!$B$2:$B$20002="Work type")*([2]JOE_DATA!$A$2:$A$20002="EPC Energy"),0.3,0)))</f>
        <v>1</v>
      </c>
      <c r="II20" s="3">
        <f t="array" ref="II20">IF(LEN($EV20)=0,1,SUM(IF(([2]JOE_DATA!$C$2:$C$20002=$EV20)*([2]JOE_DATA!$B$2:$B$20002="Work type")*([2]JOE_DATA!$A$2:$A$20002="EPC Energy"),1,0)))</f>
        <v>1</v>
      </c>
      <c r="IJ20" s="3">
        <f t="array" ref="IJ20">IF(LEN($EW20)=0,1,SUM(IF(([2]JOE_DATA!$C$2:$C$20002=$EW20)*([2]JOE_DATA!$B$2:$B$20002="Client type")*([2]JOE_DATA!$A$2:$A$20002="EPC Projects"),1,0)))</f>
        <v>1</v>
      </c>
      <c r="IK20" s="3">
        <f t="array" ref="IK20">IF(LEN($FE20)=0,0.4,SUM(IF(([2]JOE_DATA!$C$2:$C$20002=$FE20)*([2]JOE_DATA!$B$2:$B$20002="Client type")*([2]JOE_DATA!$A$2:$A$20002="Real Estate"),0.4,0)))
+
IF(LEN($FF20)=0,0.3,SUM(IF(([2]JOE_DATA!$C$2:$C$20002=$FF20)*([2]JOE_DATA!$B$2:$B$20002="Client type")*([2]JOE_DATA!$A$2:$A$20002="Real Estate"),0.3,0)))
+
IF(LEN($FG20)=0,0.3,SUM(IF(([2]JOE_DATA!$C$2:$C$20002=$FG20)*([2]JOE_DATA!$B$2:$B$20002="Client type")*([2]JOE_DATA!$A$2:$A$20002="Real Estate"),0.3,0)))</f>
        <v>1</v>
      </c>
      <c r="IL20" s="3">
        <f t="array" ref="IL20">IF(LEN($FH20)=0,0.4,SUM(IF(([2]JOE_DATA!$C$2:$C$20002=$FH20)*([2]JOE_DATA!$B$2:$B$20002="Work type")*([2]JOE_DATA!$A$2:$A$20002="Real Estate"),0.4,0)))
+
IF(LEN($FI20)=0,0.3,SUM(IF(([2]JOE_DATA!$C$2:$C$20002=$FI20)*([2]JOE_DATA!$B$2:$B$20002="Work type")*([2]JOE_DATA!$A$2:$A$20002="Real Estate"),0.3,0)))
+
IF(LEN($FJ20)=0,0.3,SUM(IF(([2]JOE_DATA!$C$2:$C$20002=$FJ20)*([2]JOE_DATA!$B$2:$B$20002="Work type")*([2]JOE_DATA!$A$2:$A$20002="Real Estate"),0.3,0)))</f>
        <v>1</v>
      </c>
      <c r="IM20" s="3">
        <f t="array" ref="IM20">IF(LEN($EX20)=0,0.4,SUM(IF(([2]JOE_DATA!$C$2:$C$20002=$EX20)*([2]JOE_DATA!$B$2:$B$20002="Work type")*([2]JOE_DATA!$A$2:$A$20002="Human Capital"),0.4,0)))
+
IF(LEN($EY20)=0,0.3,SUM(IF(([2]JOE_DATA!$C$2:$C$20002=$EY20)*([2]JOE_DATA!$B$2:$B$20002="Work type")*([2]JOE_DATA!$A$2:$A$20002="Human Capital"),0.3,0)))
+
IF(LEN($EZ20)=0,0.3,SUM(IF(([2]JOE_DATA!$C$2:$C$20002=$EZ20)*([2]JOE_DATA!$B$2:$B$20002="Work type")*([2]JOE_DATA!$A$2:$A$20002="Human Capital"),0.3,0)))</f>
        <v>1</v>
      </c>
      <c r="IN20" s="3">
        <f t="array" ref="IN20">IF(LEN($FA20)=0,0.4,SUM(IF(([2]JOE_DATA!$C$2:$C$20002=$FA20)*([2]JOE_DATA!$B$2:$B$20002="Sub-work types")*([2]JOE_DATA!$A$2:$A$20002="Human Capital"),0.4,0)))
+
IF(LEN($FB20)=0,0.3,SUM(IF(([2]JOE_DATA!$C$2:$C$20002=$FB20)*([2]JOE_DATA!$B$2:$B$20002="Sub-work types")*([2]JOE_DATA!$A$2:$A$20002="Human Capital"),0.3,0)))
+
IF(LEN($FC20)=0,0.3,SUM(IF(([2]JOE_DATA!$C$2:$C$20002=$FC20)*([2]JOE_DATA!$B$2:$B$20002="Sub-work types")*([2]JOE_DATA!$A$2:$A$20002="Human Capital"),0.3,0)))</f>
        <v>1</v>
      </c>
      <c r="IO20" s="15">
        <f t="array" ref="IO20">IF(LEN($FD20)=0,1,SUM(IF(([2]JOE_DATA!$C$2:$C$20002=$FD20)*([2]JOE_DATA!$B$2:$B$20002="Pension scheme")*([2]JOE_DATA!$A$2:$A$20002="Human Capital"),1,0)))</f>
        <v>1</v>
      </c>
      <c r="IP20" s="3">
        <f t="array" ref="IP20">IF(LEN($BT20)=0,0.4,SUM(IF(([2]JOE_DATA!$C$2:$C$20002=$BT20)*([2]JOE_DATA!$B$2:$B$20002="Other Matter Executive"),0.4,0)))
+
IF(LEN($BU20)=0,0.3,SUM(IF(([2]JOE_DATA!$C$2:$C$20002=$BU20)*([2]JOE_DATA!$B$2:$B$20002="Other Matter Executive"),0.3,0)))
+
IF(LEN($BV20)=0,0.3,SUM(IF(([2]JOE_DATA!$C$2:$C$20002=$BV20)*([2]JOE_DATA!$B$2:$B$20002="Other Matter Executive"),0.3,0)))</f>
        <v>1</v>
      </c>
    </row>
    <row r="21" spans="1:250" ht="102">
      <c r="A21" s="34" t="s">
        <v>246</v>
      </c>
      <c r="B21" s="35" t="s">
        <v>334</v>
      </c>
      <c r="C21" s="34" t="s">
        <v>248</v>
      </c>
      <c r="D21" s="34" t="s">
        <v>335</v>
      </c>
      <c r="E21" s="34" t="s">
        <v>248</v>
      </c>
      <c r="F21" s="36" t="s">
        <v>336</v>
      </c>
      <c r="G21" s="3"/>
      <c r="H21" s="3"/>
      <c r="I21" s="34" t="s">
        <v>311</v>
      </c>
      <c r="J21" s="3"/>
      <c r="K21" s="3"/>
      <c r="L21" s="34"/>
      <c r="M21" s="3"/>
      <c r="N21" s="3"/>
      <c r="O21" s="36" t="s">
        <v>99</v>
      </c>
      <c r="P21" s="34" t="s">
        <v>109</v>
      </c>
      <c r="Q21" s="34"/>
      <c r="R21" s="3"/>
      <c r="S21" s="37"/>
      <c r="T21" s="37">
        <v>40908</v>
      </c>
      <c r="U21" s="36" t="s">
        <v>336</v>
      </c>
      <c r="V21" s="3"/>
      <c r="W21" s="3"/>
      <c r="X21" s="34" t="s">
        <v>311</v>
      </c>
      <c r="Y21" s="38"/>
      <c r="Z21" s="3"/>
      <c r="AA21" s="34" t="s">
        <v>337</v>
      </c>
      <c r="AB21" s="34" t="s">
        <v>338</v>
      </c>
      <c r="AC21" s="3"/>
      <c r="AD21" s="34"/>
      <c r="AE21" s="3"/>
      <c r="AF21" s="3"/>
      <c r="AG21" s="39"/>
      <c r="AH21" s="3"/>
      <c r="AI21" s="34"/>
      <c r="AJ21" s="3"/>
      <c r="AK21" s="3"/>
      <c r="AL21" s="34" t="s">
        <v>254</v>
      </c>
      <c r="AM21" s="3"/>
      <c r="AN21" s="3"/>
      <c r="AO21" s="34" t="s">
        <v>133</v>
      </c>
      <c r="AP21" s="3" t="s">
        <v>267</v>
      </c>
      <c r="AQ21" s="3"/>
      <c r="AR21" s="3"/>
      <c r="AS21" s="3"/>
      <c r="AT21" s="3"/>
      <c r="AU21" s="3"/>
      <c r="AV21" s="3"/>
      <c r="AW21" s="3"/>
      <c r="AX21" s="3"/>
      <c r="AY21" s="3"/>
      <c r="AZ21" s="3"/>
      <c r="BA21" s="3"/>
      <c r="BB21" s="3"/>
      <c r="BC21" s="3"/>
      <c r="BD21" s="3"/>
      <c r="BE21" s="40"/>
      <c r="BF21" s="34"/>
      <c r="BG21" s="34"/>
      <c r="BH21" s="3"/>
      <c r="BI21" s="41" t="s">
        <v>255</v>
      </c>
      <c r="BJ21" s="34"/>
      <c r="BK21" s="3"/>
      <c r="BL21" s="42" t="s">
        <v>256</v>
      </c>
      <c r="BM21" s="42"/>
      <c r="BN21" s="34"/>
      <c r="BO21" s="3"/>
      <c r="BP21" s="3"/>
      <c r="BQ21" s="3"/>
      <c r="BR21" s="3"/>
      <c r="BS21" s="3"/>
      <c r="BT21" s="34"/>
      <c r="BU21" s="34"/>
      <c r="BV21" s="34"/>
      <c r="BW21" s="3"/>
      <c r="BX21" s="3"/>
      <c r="BY21" s="3"/>
      <c r="BZ21" s="3"/>
      <c r="CA21" s="3"/>
      <c r="CB21" s="3"/>
      <c r="CC21" s="3"/>
      <c r="CD21" s="36"/>
      <c r="CE21" s="34"/>
      <c r="CF21" s="3"/>
      <c r="CG21" s="36"/>
      <c r="CH21" s="34"/>
      <c r="CI21" s="3"/>
      <c r="CJ21" s="3"/>
      <c r="CK21" s="36"/>
      <c r="CL21" s="3"/>
      <c r="CM21" s="3"/>
      <c r="CN21" s="3"/>
      <c r="CO21" s="3"/>
      <c r="CP21" s="3"/>
      <c r="CQ21" s="34"/>
      <c r="CR21" s="34"/>
      <c r="CS21" s="34"/>
      <c r="CT21" s="34"/>
      <c r="CU21" s="34"/>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6"/>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c r="FI21" s="34"/>
      <c r="FJ21" s="3"/>
      <c r="FK21" s="3"/>
      <c r="FL21" s="3"/>
      <c r="FM21" s="3"/>
      <c r="FO21" s="3"/>
      <c r="FP21" s="3"/>
      <c r="FQ21" s="3" t="str">
        <f t="array" ref="FQ21">IF(SUM($FU21:$IP21)=74,"PASS","FAIL")</f>
        <v>PASS</v>
      </c>
      <c r="FR21" s="3">
        <f t="shared" si="5"/>
        <v>0</v>
      </c>
      <c r="FS21" s="3">
        <f t="shared" si="6"/>
        <v>1</v>
      </c>
      <c r="FT21" s="3"/>
      <c r="FU21" s="3">
        <f t="array" ref="FU21">SUM(IF(([2]JOE_DATA!$C$2:$C$20002=$C21)*([2]JOE_DATA!$B$2:$B$20002="Client Name Confidential"),1,0))</f>
        <v>1</v>
      </c>
      <c r="FV21" s="3">
        <f t="array" ref="FV21">IF(ISBLANK($E21),1,SUM(IF(([2]JOE_DATA!$C$2:$C$20002=$E21)*([2]JOE_DATA!$B$2:$B$20002="Client name confidential on completion"),1,0)))</f>
        <v>1</v>
      </c>
      <c r="FW21" s="3">
        <f t="array" ref="FW21">IF(LEN($F21)=0,0.5,SUM(IF(([2]JOE_DATA!$C$2:$C$20002=$F21)*([2]JOE_DATA!$B$2:$B$20002="Client sector group"),0.5,0)))
+
IF(LEN($G21)=0,0.25,SUM(IF(([2]JOE_DATA!$C$2:$C$20002=$G21)*([2]JOE_DATA!$B$2:$B$20002="Client sector group"),0.25,0)))
+
IF(LEN($H21)=0,0.25,SUM(IF(([2]JOE_DATA!$C$2:$C$20002=$H21)*([2]JOE_DATA!$B$2:$B$20002="Client sector group"),0.25,0)))</f>
        <v>1</v>
      </c>
      <c r="FX21" s="3">
        <f t="array" ref="FX21">IF(ISBLANK($I21),0.5,SUM(IF(([2]JOE_DATA!$C$2:$C$20002=$I21)*([2]JOE_DATA!$B$2:$B$20002="Client sub-sector group"),0.5,0)))
+
IF(ISBLANK($J21),0.25,SUM(IF(([2]JOE_DATA!$C$2:$C$20002=$J21)*([2]JOE_DATA!$B$2:$B$20002="Client sub-sector group"),0.25,0)))
+
IF(ISBLANK($K21),0.25,SUM(IF(([2]JOE_DATA!$C$2:$C$20002=$K21)*([2]JOE_DATA!$B$2:$B$20002="Client sub-sector group"),0.25,0)))</f>
        <v>1</v>
      </c>
      <c r="FY21" s="3">
        <f t="array" ref="FY21">IF(LEN($L21)=0,0.4,SUM(IF(([2]JOE_DATA!$C$2:$C$20002=$L21)*([2]JOE_DATA!$B$2:$B$20002="Predominant Country of Client"),0.4,0)))
+
IF(LEN($M21)=0,0.3,SUM(IF(([2]JOE_DATA!$C$2:$C$20002=$M21)*([2]JOE_DATA!$B$2:$B$20002="Predominant Country of Client"),0.3,0)))
+
IF(LEN($N21)=0,0.3,SUM(IF(([2]JOE_DATA!$C$2:$C$20002=$N21)*([2]JOE_DATA!$B$2:$B$20002="Predominant Country of Client"),0.3,0)))</f>
        <v>1</v>
      </c>
      <c r="FZ21" s="3">
        <f t="array" ref="FZ21">IF(LEN($O21)=0,0.4,SUM(IF(([2]JOE_DATA!$C$2:$C$20002=$O21)*([2]JOE_DATA!$B$2:$B$20002="Main practice group"),0.4,0)))
+
IF(LEN($P21)=0,0.3,SUM(IF(([2]JOE_DATA!$C$2:$C$20002=$P21)*([2]JOE_DATA!$B$2:$B$20002="Main practice group"),0.3,0)))
+
IF(LEN($Q21)=0,0.3,SUM(IF(([2]JOE_DATA!$C$2:$C$20002=$Q21)*([2]JOE_DATA!$B$2:$B$20002="Main practice group"),0.3,0)))</f>
        <v>1</v>
      </c>
      <c r="GA21" s="3">
        <f t="shared" si="7"/>
        <v>1</v>
      </c>
      <c r="GB21" s="3">
        <f t="shared" si="8"/>
        <v>1</v>
      </c>
      <c r="GC21" s="3">
        <f t="array" ref="GC21">IF(LEN($U21)=0,0.4,SUM(IF(([2]JOE_DATA!$C$2:$C$20002=$U21)*([2]JOE_DATA!$B$2:$B$20002="Matter sector group"),0.4,0)))
+
IF(LEN($V21)=0,0.3,SUM(IF(([2]JOE_DATA!$C$2:$C$20002=$V21)*([2]JOE_DATA!$B$2:$B$20002="Matter sector group"),0.3,0)))
+
IF(LEN($W21)=0,0.3,SUM(IF(([2]JOE_DATA!$C$2:$C$20002=$W21)*([2]JOE_DATA!$B$2:$B$20002="Matter sector group"),0.3,0)))</f>
        <v>1</v>
      </c>
      <c r="GD21" s="3">
        <f t="array" ref="GD21">IF(LEN($X21)=0,0.4,SUM(IF(([2]JOE_DATA!$C$2:$C$20002=$X21)*([2]JOE_DATA!$B$2:$B$20002="Matter sub-sector group"),0.4,0)))
+
IF(LEN($Y21)=0,0.3,SUM(IF(([2]JOE_DATA!$C$2:$C$20002=$Y21)*([2]JOE_DATA!$B$2:$B$20002="Matter sub-sector group"),0.3,0)))
+
IF(LEN($Z21)=0,0.3,SUM(IF(([2]JOE_DATA!$C$2:$C$20002=$Z21)*([2]JOE_DATA!$B$2:$B$20002="Matter sub-sector group"),0.3,0)))</f>
        <v>1</v>
      </c>
      <c r="GE21" s="3">
        <f t="array" ref="GE21">IF(ISBLANK($AD21),1,SUM(IF(([2]JOE_DATA!$C$2:$C$20002=$AD21)*([2]JOE_DATA!$B$2:$B$20002="Matter confidential"),1,0)))</f>
        <v>1</v>
      </c>
      <c r="GF21" s="3">
        <f t="array" ref="GF21">IF(ISBLANK($AE21),1,SUM(IF(([2]JOE_DATA!$C$2:$C$20002=$AE21)*([2]JOE_DATA!$B$2:$B$20002="Matter confidential on completion"),1,0)))</f>
        <v>1</v>
      </c>
      <c r="GG21" s="3">
        <f t="array" ref="GG21">IF(ISBLANK($AG21),1,SUM(IF(([2]JOE_DATA!$C$2:$C$20002=$AG21)*([2]JOE_DATA!$B$2:$B$20002="Applicable law"),1,0)))</f>
        <v>1</v>
      </c>
      <c r="GH21" s="3">
        <f t="array" ref="GH21">IF(ISBLANK($AO21),1,SUM(IF(([2]JOE_DATA!$C$2:$C$20002=$AO21)*([2]JOE_DATA!$B$2:$B$20002="Contentious"),1,0)))</f>
        <v>1</v>
      </c>
      <c r="GI21" s="3">
        <f t="array" ref="GI21">IF(ISBLANK($AP21),1,SUM(IF(([2]JOE_DATA!$C$2:$C$20002=$AP21)*([2]JOE_DATA!$B$2:$B$20002="Dispute resolution"),1,0)))</f>
        <v>1</v>
      </c>
      <c r="GJ21" s="3">
        <f t="array" ref="GJ21">IF(ISBLANK($AQ21),1,SUM(IF(([2]JOE_DATA!$C$2:$C$20002=$AQ21)*([2]JOE_DATA!$B$2:$B$20002="Language of dispute"),1,0)))</f>
        <v>1</v>
      </c>
      <c r="GK21" s="3">
        <f t="array" ref="GK21">IF(LEN($AW21)=0,0.4,SUM(IF(([2]JOE_DATA!$C$2:$C$20002=$AW21)*([2]JOE_DATA!$B$2:$B$20002="Country Of Arbitration"),0.4,0)))
+
IF(LEN($AX21)=0,0.3,SUM(IF(([2]JOE_DATA!$C$2:$C$20002=$AX21)*([2]JOE_DATA!$B$2:$B$20002="Country Of Arbitration"),0.3,0)))
+
IF(LEN($AY21)=0,0.3,SUM(IF(([2]JOE_DATA!$C$2:$C$20002=$AY21)*([2]JOE_DATA!$B$2:$B$20002="Country Of Arbitration"),0.3,0)))</f>
        <v>1</v>
      </c>
      <c r="GL21" s="3">
        <f t="array" ref="GL21">IF(LEN($AT21)=0,0.4,SUM(IF(([2]JOE_DATA!$C$2:$C$20002=$AT21)*([2]JOE_DATA!$B$2:$B$20002="Jurisdiction of dispute"),0.4,0)))
+
IF(LEN($AU21)=0,0.3,SUM(IF(([2]JOE_DATA!$C$2:$C$20002=$AU21)*([2]JOE_DATA!$B$2:$B$20002="Jurisdiction of dispute"),0.3,0)))
+
IF(LEN($AV21)=0,0.3,SUM(IF(([2]JOE_DATA!$C$2:$C$20002=$AV21)*([2]JOE_DATA!$B$2:$B$20002="Jurisdiction of dispute"),0.3,0)))</f>
        <v>1</v>
      </c>
      <c r="GM21" s="3">
        <f t="array" ref="GM21">IF(LEN($AZ21)=0,0.6,SUM(IF(([2]JOE_DATA!$C$2:$C$20002=$AZ21)*([2]JOE_DATA!$B$2:$B$20002="Seat of arbitration"),0.6,0)))
+
IF(LEN($BA21)=0,0.4,SUM(IF(([2]JOE_DATA!$C$2:$C$20002=$BA21)*([2]JOE_DATA!$B$2:$B$20002="Seat of arbitration"),0.4,0)))</f>
        <v>1</v>
      </c>
      <c r="GN21" s="3">
        <f t="array" ref="GN21">IF(ISBLANK($BB21),1,SUM(IF(([2]JOE_DATA!$C$2:$C$20002=$BB21)*([2]JOE_DATA!$B$2:$B$20002="Arbitral rules"),1,0)))</f>
        <v>1</v>
      </c>
      <c r="GO21" s="3">
        <f t="array" ref="GO21">IF(ISBLANK($BC21),1,SUM(IF(([2]JOE_DATA!$C$2:$C$20002=$BC21)*([2]JOE_DATA!$B$2:$B$20002="Investment treaty"),1,0)))</f>
        <v>1</v>
      </c>
      <c r="GP21" s="3">
        <f t="array" ref="GP21">IF(ISBLANK($BD21),1,SUM(IF(([2]JOE_DATA!$C$2:$C$20002=$BD21)*([2]JOE_DATA!$B$2:$B$20002="Investigation type"),1,0)))</f>
        <v>1</v>
      </c>
      <c r="GQ21" s="3">
        <f t="array" ref="GQ21">IF(ISBLANK($BF21),1,SUM(IF(([2]JOE_DATA!$C$2:$C$20002=$BF21)*([2]JOE_DATA!$B$2:$B$20002="Currency of deal"),1,0)))</f>
        <v>1</v>
      </c>
      <c r="GR21" s="3">
        <f t="array" ref="GR21">IF(ISBLANK($BG21),1,SUM(IF(([2]JOE_DATA!$C$2:$C$20002=$BG21)*([2]JOE_DATA!$B$2:$B$20002="Value confidential"),1,0)))</f>
        <v>1</v>
      </c>
      <c r="GS21" s="3">
        <f t="array" ref="GS21">IF(ISBLANK($BH21),1,SUM(IF(([2]JOE_DATA!$C$2:$C$20002=$BH21)*([2]JOE_DATA!$B$2:$B$20002="Value confidential on completion"),1,0)))</f>
        <v>1</v>
      </c>
      <c r="GT21" s="3">
        <f t="array" ref="GT21">IF(LEN($BI21)=0,0.4,SUM(IF(([2]JOE_DATA!$C$2:$C$20002=$BI21)*([2]JOE_DATA!$B$2:$B$20002="Teams"),0.4,0)))
+
IF(LEN($BJ21)=0,0.3,SUM(IF(([2]JOE_DATA!$C$2:$C$20002=$BJ21)*([2]JOE_DATA!$B$2:$B$20002="Teams"),0.3,0)))
+
IF(LEN($BK21)=0,0.3,SUM(IF(([2]JOE_DATA!$C$2:$C$20002=$BK21)*([2]JOE_DATA!$B$2:$B$20002="Teams"),0.3,0)))</f>
        <v>1</v>
      </c>
      <c r="GU21" s="3">
        <f t="array" ref="GU21">IF(LEN($BL21)=0,0.4,SUM(IF(([2]JOE_DATA!$C$2:$C$20002=$BL21)*([2]JOE_DATA!$B$2:$B$20002="Lead Matter Partner"),0.4,0)))
+
IF(LEN($BM21)=0,0.3,SUM(IF(([2]JOE_DATA!$C$2:$C$20002=$BM21)*([2]JOE_DATA!$B$2:$B$20002="Lead Matter Partner"),0.3,0)))
+
IF(LEN($BN21)=0,0.3,SUM(IF(([2]JOE_DATA!$C$2:$C$20002=$BN21)*([2]JOE_DATA!$B$2:$B$20002="Lead Matter Partner"),0.3,0)))</f>
        <v>1</v>
      </c>
      <c r="GV21" s="3">
        <f t="array" ref="GV21">IF(LEN($BP21)=0,0.4,SUM(IF(([2]JOE_DATA!$C$2:$C$20002=$BP21)*([2]JOE_DATA!$B$2:$B$20002="Source of credential"),0.4,0)))
+
IF(LEN($BQ21)=0,0.3,SUM(IF(([2]JOE_DATA!$C$2:$C$20002=$BQ21)*([2]JOE_DATA!$B$2:$B$20002="Source of credential"),0.3,0)))
+
IF(LEN($BR21)=0,0.3,SUM(IF(([2]JOE_DATA!$C$2:$C$20002=$BR21)*([2]JOE_DATA!$B$2:$B$20002="Source of credential"),0.3,0)))</f>
        <v>1</v>
      </c>
      <c r="GW21" s="3">
        <f t="array" ref="GW21">IF(LEN($BX21)=0,0.4,SUM(IF(([2]JOE_DATA!$C$2:$C$20002=$BX21)*([2]JOE_DATA!$B$2:$B$20002="CMS firms involved"),0.4,0)))
+
IF(LEN($BY21)=0,0.6,SUM(IF(([2]JOE_DATA!$C$2:$C$20002=$BY21)*([2]JOE_DATA!$B$2:$B$20002="CMS firms involved"),0.6,0)))</f>
        <v>1</v>
      </c>
      <c r="GX21" s="3">
        <f t="array" ref="GX21">IF(ISBLANK($BZ21),1,SUM(IF(([2]JOE_DATA!$C$2:$C$20002=$BZ21)*([2]JOE_DATA!$B$2:$B$20002="Lead CMS firm"),1,0)))</f>
        <v>1</v>
      </c>
      <c r="GY21" s="3">
        <f t="array" ref="GY21">IF(LEN($CA21)=0,0.4,SUM(IF(([2]JOE_DATA!$C$2:$C$20002=$CA21)*([2]JOE_DATA!$B$2:$B$20002="Countries of other CMS firms"),0.4,0)))
+
IF(LEN($CB21)=0,0.3,SUM(IF(([2]JOE_DATA!$C$2:$C$20002=$CB21)*([2]JOE_DATA!$B$2:$B$20002="Countries of other CMS firms"),0.3,0)))
+
IF(LEN($CC21)=0,0.3,SUM(IF(([2]JOE_DATA!$C$2:$C$20002=$CC21)*([2]JOE_DATA!$B$2:$B$20002="Countries of other CMS firms"),0.3,0)))</f>
        <v>1</v>
      </c>
      <c r="GZ21" s="3">
        <f t="array" ref="GZ21">IF(ISBLANK($CD21),1,SUM(IF(([2]JOE_DATA!$C$2:$C$20002=$CD21)*([2]JOE_DATA!$B$2:$B$20002="Credential status"),1,0)))</f>
        <v>1</v>
      </c>
      <c r="HA21" s="3">
        <f t="array" ref="HA21">IF(ISBLANK($CE21),1,SUM(IF(([2]JOE_DATA!$C$2:$C$20002=$CE21)*([2]JOE_DATA!$B$2:$B$20002="Credential version"),1,0)))</f>
        <v>1</v>
      </c>
      <c r="HB21" s="3">
        <f t="array" ref="HB21">IF(ISBLANK($CG21),1,SUM(IF(([2]JOE_DATA!$C$2:$C$20002=$CG21)*([2]JOE_DATA!$B$2:$B$20002="Credential type "),1,0)))</f>
        <v>1</v>
      </c>
      <c r="HC21" s="3">
        <f t="array" ref="HC21">IF(ISBLANK($CH21),1,SUM(IF(([2]JOE_DATA!$C$2:$C$20002=$CH21)*([2]JOE_DATA!$B$2:$B$20002="Other uses"),1,0)))</f>
        <v>1</v>
      </c>
      <c r="HD21" s="3">
        <f t="array" ref="HD21">IF(ISBLANK($CK21),1,SUM(IF(([2]JOE_DATA!$C$2:$C$20002=$CK21)*([2]JOE_DATA!$B$2:$B$20002="Priority"),1,0)))</f>
        <v>1</v>
      </c>
      <c r="HE21" s="3">
        <f t="array" ref="HE21">IF(LEN($CM21)=0,0.4,SUM(IF(([2]JOE_DATA!$C$2:$C$20002=$CM21)*([2]JOE_DATA!$B$2:$B$20002="Know how"),0.4,0)))
+
IF(LEN($CN21)=0,0.3,SUM(IF(([2]JOE_DATA!$C$2:$C$20002=$CN21)*([2]JOE_DATA!$B$2:$B$20002="Know how"),0.3,0)))
+
IF(LEN($CO21)=0,0.3,SUM(IF(([2]JOE_DATA!$C$2:$C$20002=$CO21)*([2]JOE_DATA!$B$2:$B$20002="Know how"),0.3,0)))</f>
        <v>1</v>
      </c>
      <c r="HF21" s="3">
        <f t="array" ref="HF21">IF(LEN($CS21)=0,0.4,SUM(IF(([2]JOE_DATA!$C$2:$C$20002=$CS21)*([2]JOE_DATA!$B$2:$B$20002="Work type")*([2]JOE_DATA!$A$2:$A$20002="BAIF"),0.4,0)))
+
IF(LEN($CT21)=0,0.3,SUM(IF(([2]JOE_DATA!$C$2:$C$20002=$CT21)*([2]JOE_DATA!$B$2:$B$20002="Work type")*([2]JOE_DATA!$A$2:$A$20002="BAIF"),0.3,0)))
+
IF(LEN($CU21)=0,0.3,SUM(IF(([2]JOE_DATA!$C$2:$C$20002=$CU21)*([2]JOE_DATA!$B$2:$B$20002="Work type")*([2]JOE_DATA!$A$2:$A$20002="BAIF"),0.3,0)))</f>
        <v>1</v>
      </c>
      <c r="HG21" s="3">
        <f t="array" ref="HG21">IF(LEN($CQ21)=0,1,SUM(IF(([2]JOE_DATA!$C$2:$C$20002=$CQ21)*([2]JOE_DATA!$B$2:$B$20002="Client type")*([2]JOE_DATA!$A$2:$A$20002="BAIF"),1,0)))</f>
        <v>1</v>
      </c>
      <c r="HH21" s="3">
        <f t="array" ref="HH21">IF(LEN($CW21)=0,0.4,SUM(IF(([2]JOE_DATA!$C$2:$C$20002=$CW21)*([2]JOE_DATA!$B$2:$B$20002="Work type")*([2]JOE_DATA!$A$2:$A$20002="CRD"),0.4,0)))
+
IF(LEN($CX21)=0,0.3,SUM(IF(([2]JOE_DATA!$C$2:$C$20002=$CX21)*([2]JOE_DATA!$B$2:$B$20002="Work type")*([2]JOE_DATA!$A$2:$A$20002="CRD"),0.3,0)))
+
IF(LEN($CY21)=0,0.3,SUM(IF(([2]JOE_DATA!$C$2:$C$20002=$CY21)*([2]JOE_DATA!$B$2:$B$20002="Work type")*([2]JOE_DATA!$A$2:$A$20002="CRD"),0.3,0)))</f>
        <v>1</v>
      </c>
      <c r="HI21" s="3">
        <f t="array" ref="HI21">IF(LEN($CZ21)=0,0.4,SUM(IF(([2]JOE_DATA!$C$2:$C$20002=$CZ21)*([2]JOE_DATA!$B$2:$B$20002="Sub-work type")*([2]JOE_DATA!$A$2:$A$20002="CRD"),0.4,0)))
+
IF(LEN($DA21)=0,0.3,SUM(IF(([2]JOE_DATA!$C$2:$C$20002=$DA21)*([2]JOE_DATA!$B$2:$B$20002="Sub-work type")*([2]JOE_DATA!$A$2:$A$20002="CRD"),0.3,0)))
+
IF(LEN($DB21)=0,0.3,SUM(IF(([2]JOE_DATA!$C$2:$C$20002=$DB21)*([2]JOE_DATA!$B$2:$B$20002="Sub-work type")*([2]JOE_DATA!$A$2:$A$20002="CRD"),0.3,0)))</f>
        <v>1</v>
      </c>
      <c r="HJ21" s="3">
        <f t="array" ref="HJ21">IF(LEN($CV21)=0,1,SUM(IF(([2]JOE_DATA!$C$2:$C$20002=$CV21)*([2]JOE_DATA!$B$2:$B$20002="Client type")*([2]JOE_DATA!$A$2:$A$20002="CRD"),1,0)))</f>
        <v>1</v>
      </c>
      <c r="HK21" s="3">
        <f t="array" ref="HK21">IF(LEN($DC21)=0,0.4,SUM(IF(([2]JOE_DATA!$C$2:$C$20002=$DC21)*([2]JOE_DATA!$B$2:$B$20002="Work type")*([2]JOE_DATA!$A$2:$A$20002="Corporate"),0.4,0)))
+
IF(LEN($DD21)=0,0.3,SUM(IF(([2]JOE_DATA!$C$2:$C$20002=$DD21)*([2]JOE_DATA!$B$2:$B$20002="Work type")*([2]JOE_DATA!$A$2:$A$20002="Corporate"),0.3,0)))
+
IF(LEN($DE21)=0,0.3,SUM(IF(([2]JOE_DATA!$C$2:$C$20002=$DE21)*([2]JOE_DATA!$B$2:$B$20002="Work type")*([2]JOE_DATA!$A$2:$A$20002="Corporate"),0.3,0)))</f>
        <v>1</v>
      </c>
      <c r="HL21" s="3">
        <f t="array" ref="HL21">IF(LEN($DF21)=0,0.4,SUM(IF(([2]JOE_DATA!$C$2:$C$20002=$DF21)*([2]JOE_DATA!$B$2:$B$20002="Sub-work type")*([2]JOE_DATA!$A$2:$A$20002="Corporate"),0.4,0)))
+
IF(LEN($DG21)=0,0.3,SUM(IF(([2]JOE_DATA!$C$2:$C$20002=$DG21)*([2]JOE_DATA!$B$2:$B$20002="Sub-work type")*([2]JOE_DATA!$A$2:$A$20002="Corporate"),0.3,0)))
+
IF(LEN($DH21)=0,0.3,SUM(IF(([2]JOE_DATA!$C$2:$C$20002=$DH21)*([2]JOE_DATA!$B$2:$B$20002="Sub-work type")*([2]JOE_DATA!$A$2:$A$20002="Corporate"),0.3,0)))</f>
        <v>1</v>
      </c>
      <c r="HM21" s="3">
        <f t="array" ref="HM21">IF(LEN($DI21)=0,0.4,SUM(IF(([2]JOE_DATA!$C$2:$C$20002=$DI21)*([2]JOE_DATA!$B$2:$B$20002="Acting for")*([2]JOE_DATA!$A$2:$A$20002="Corporate"),0.4,0)))
+
IF(LEN($DJ21)=0,0.3,SUM(IF(([2]JOE_DATA!$C$2:$C$20002=$DJ21)*([2]JOE_DATA!$B$2:$B$20002="Acting for")*([2]JOE_DATA!$A$2:$A$20002="Corporate"),0.3,0)))
+
IF(LEN($DK21)=0,0.3,SUM(IF(([2]JOE_DATA!$C$2:$C$20002=$DK21)*([2]JOE_DATA!$B$2:$B$20002="Acting for")*([2]JOE_DATA!$A$2:$A$20002="Corporate"),0.3,0)))</f>
        <v>1</v>
      </c>
      <c r="HN21" s="3">
        <f t="array" ref="HN21">IF(LEN($DM21)=0,0.4,SUM(IF(([2]JOE_DATA!$C$2:$C$20002=$DM21)*([2]JOE_DATA!$B$2:$B$20002="Country of buyer")*([2]JOE_DATA!$A$2:$A$20002="Corporate"),0.4,0)))
+
IF(LEN($DN21)=0,0.3,SUM(IF(([2]JOE_DATA!$C$2:$C$20002=$DN21)*([2]JOE_DATA!$B$2:$B$20002="Country of buyer")*([2]JOE_DATA!$A$2:$A$20002="Corporate"),0.3,0)))
+
IF(LEN($DL21)=0,0.3,SUM(IF(([2]JOE_DATA!$C$2:$C$20002=$DL21)*([2]JOE_DATA!$B$2:$B$20002="Country of buyer")*([2]JOE_DATA!$A$2:$A$20002="Corporate"),0.3,0)))</f>
        <v>1</v>
      </c>
      <c r="HO21" s="3">
        <f t="array" ref="HO21">IF(LEN($DO21)=0,0.4,SUM(IF(([2]JOE_DATA!$C$2:$C$20002=$DO21)*([2]JOE_DATA!$B$2:$B$20002="Country of seller")*([2]JOE_DATA!$A$2:$A$20002="Corporate"),0.4,0)))
+
IF(LEN($DP21)=0,0.3,SUM(IF(([2]JOE_DATA!$C$2:$C$20002=$DP21)*([2]JOE_DATA!$B$2:$B$20002="Country of seller")*([2]JOE_DATA!$A$2:$A$20002="Corporate"),0.3,0)))
+
IF(LEN($DQ21)=0,0.3,SUM(IF(([2]JOE_DATA!$C$2:$C$20002=$DQ21)*([2]JOE_DATA!$B$2:$B$20002="Country of seller")*([2]JOE_DATA!$A$2:$A$20002="Corporate"),0.3,0)))</f>
        <v>1</v>
      </c>
      <c r="HP21" s="3">
        <f t="array" ref="HP21">IF(LEN($DR21)=0,0.4,SUM(IF(([2]JOE_DATA!$C$2:$C$20002=$DR21)*([2]JOE_DATA!$B$2:$B$20002="Country of target")*([2]JOE_DATA!$A$2:$A$20002="Corporate"),0.4,0)))
+
IF(LEN($DS21)=0,0.3,SUM(IF(([2]JOE_DATA!$C$2:$C$20002=$DS21)*([2]JOE_DATA!$B$2:$B$20002="Country of target")*([2]JOE_DATA!$A$2:$A$20002="Corporate"),0.3,0)))
+
IF(LEN($DT21)=0,0.3,SUM(IF(([2]JOE_DATA!$C$2:$C$20002=$DT21)*([2]JOE_DATA!$B$2:$B$20002="Country of target")*([2]JOE_DATA!$A$2:$A$20002="Corporate"),0.3,0)))</f>
        <v>1</v>
      </c>
      <c r="HQ21" s="3">
        <f t="array" ref="HQ21">IF(LEN($DU21)=0,1,SUM(IF(([2]JOE_DATA!$C$2:$C$20002=$DU21)*([2]JOE_DATA!$B$2:$B$20002="Value over US $5m")*([2]JOE_DATA!$A$2:$A$20002="Corporate"),1,0)))</f>
        <v>1</v>
      </c>
      <c r="HR21" s="3">
        <f t="array" ref="HR21">IF(LEN($DV21)=0,1,SUM(IF(([2]JOE_DATA!$C$2:$C$20002=$DV21)*([2]JOE_DATA!$B$2:$B$20002="Value over £500,000")*([2]JOE_DATA!$A$2:$A$20002="Corporate"),1,0)))</f>
        <v>1</v>
      </c>
      <c r="HS21" s="3">
        <f t="array" ref="HS21">IF(LEN($DW21)=0,1,SUM(IF(([2]JOE_DATA!$C$2:$C$20002=$DW21)*([2]JOE_DATA!$B$2:$B$20002="Value over Euro 5m")*([2]JOE_DATA!$A$2:$A$20002="Corporate"),1,0)))</f>
        <v>1</v>
      </c>
      <c r="HT21" s="3">
        <f t="array" ref="HT21">IF(LEN($DX21)=0,1,SUM(IF(([2]JOE_DATA!$C$2:$C$20002=$DX21)*([2]JOE_DATA!$B$2:$B$20002="Value range in euros")*([2]JOE_DATA!$A$2:$A$20002="Corporate"),1,0)))</f>
        <v>1</v>
      </c>
      <c r="HU21" s="3">
        <f t="array" ref="HU21">IF(LEN($DY21)=0,1,SUM(IF(([2]JOE_DATA!$C$2:$C$20002=$DY21)*([2]JOE_DATA!$B$2:$B$20002="Is the deal relevant for M&amp;A study")*([2]JOE_DATA!$A$2:$A$20002="Corporate"),1,0)))</f>
        <v>1</v>
      </c>
      <c r="HV21" s="3">
        <f t="array" ref="HV21">IF(LEN($DZ21)=0,1,SUM(IF(([2]JOE_DATA!$C$2:$C$20002=$DZ21)*([2]JOE_DATA!$B$2:$B$20002="Does the deal involve PE clients")*([2]JOE_DATA!$A$2:$A$20002="Corporate"),1,0)))</f>
        <v>1</v>
      </c>
      <c r="HW21" s="3">
        <f t="array" ref="HW21">IF(LEN($EA21)=0,1,SUM(IF(([2]JOE_DATA!$C$2:$C$20002=$EA21)*([2]JOE_DATA!$B$2:$B$20002="Quarter deal announced/signed")*([2]JOE_DATA!$A$2:$A$20002="Corporate"),1,0)))</f>
        <v>1</v>
      </c>
      <c r="HX21" s="3">
        <f t="array" ref="HX21">IF(LEN($EB21)=0,1,SUM(IF(([2]JOE_DATA!$C$2:$C$20002=$EB21)*([2]JOE_DATA!$B$2:$B$20002="Quarter deal completed")*([2]JOE_DATA!$A$2:$A$20002="Corporate"),1,0)))</f>
        <v>1</v>
      </c>
      <c r="HY21" s="3">
        <f t="array" ref="HY21">IF(LEN($EC21)=0,1,SUM(IF(([2]JOE_DATA!$C$2:$C$20002=$EC21)*([2]JOE_DATA!$B$2:$B$20002="Year deal announced/signed")*([2]JOE_DATA!$A$2:$A$20002="Corporate"),1,0)))</f>
        <v>1</v>
      </c>
      <c r="HZ21" s="3">
        <f t="array" ref="HZ21">IF(LEN($ED21)=0,1,SUM(IF(([2]JOE_DATA!$C$2:$C$20002=$ED21)*([2]JOE_DATA!$B$2:$B$20002="Year deal completed")*([2]JOE_DATA!$A$2:$A$20002="Corporate"),1,0)))</f>
        <v>1</v>
      </c>
      <c r="IA21" s="3">
        <v>1</v>
      </c>
      <c r="IB21" s="3">
        <f t="array" ref="IB21">IF(LEN($EF21)=0,1,SUM(IF(([2]JOE_DATA!$C$2:$C$20002=$EF21)*([2]JOE_DATA!$B$2:$B$20002="Work type")*([2]JOE_DATA!$A$2:$A$20002="Corporate Tax"),1,0)))</f>
        <v>1</v>
      </c>
      <c r="IC21" s="3">
        <f t="array" ref="IC21">IF(LEN($EG21)=0,0.4,SUM(IF(([2]JOE_DATA!$C$2:$C$20002=$EG21)*([2]JOE_DATA!$B$2:$B$20002="Work type")*([2]JOE_DATA!$A$2:$A$20002="EPC Construction"),0.4,0)))
+
IF(LEN($EH21)=0,0.3,SUM(IF(([2]JOE_DATA!$C$2:$C$20002=$EH21)*([2]JOE_DATA!$B$2:$B$20002="Work type")*([2]JOE_DATA!$A$2:$A$20002="EPC Construction"),0.3,0)))
+
IF(LEN($EI21)=0,0.3,SUM(IF(([2]JOE_DATA!$C$2:$C$20002=$EI21)*([2]JOE_DATA!$B$2:$B$20002="Work type")*([2]JOE_DATA!$A$2:$A$20002="EPC Construction"),0.3,0)))</f>
        <v>1</v>
      </c>
      <c r="ID21" s="3">
        <f t="array" ref="ID21">IF(LEN($EJ21)=0,0.4,SUM(IF(([2]JOE_DATA!$C$2:$C$20002=$EJ21)*([2]JOE_DATA!$B$2:$B$20002="Contract type")*([2]JOE_DATA!$A$2:$A$20002="EPC Construction"),0.4,0)))
+
IF(LEN($EK21)=0,0.3,SUM(IF(([2]JOE_DATA!$C$2:$C$20002=$EK21)*([2]JOE_DATA!$B$2:$B$20002="Contract type")*([2]JOE_DATA!$A$2:$A$20002="EPC Construction"),0.3,0)))
+
IF(LEN($EL21)=0,0.3,SUM(IF(([2]JOE_DATA!$C$2:$C$20002=$EL21)*([2]JOE_DATA!$B$2:$B$20002="Contract type")*([2]JOE_DATA!$A$2:$A$20002="EPC Construction"),0.3,0)))</f>
        <v>1</v>
      </c>
      <c r="IE21" s="3">
        <f t="array" ref="IE21">IF(LEN($EP21)=0,1,SUM(IF(([2]JOE_DATA!$C$2:$C$20002=$EP21)*([2]JOE_DATA!$B$2:$B$20002="Client type")*([2]JOE_DATA!$A$2:$A$20002="EPC Construction"),1,0)))</f>
        <v>1</v>
      </c>
      <c r="IF21" s="3">
        <f t="array" ref="IF21">IF(LEN($EN21)=0,1,SUM(IF(([2]JOE_DATA!$C$2:$C$20002=$EN21)*([2]JOE_DATA!$B$2:$B$20002="Subject matter")*([2]JOE_DATA!$A$2:$A$20002="EPC Construction"),1,0)))</f>
        <v>1</v>
      </c>
      <c r="IG21" s="3">
        <f t="array" ref="IG21">IF(LEN($ER21)=0,1,SUM(IF(([2]JOE_DATA!$C$2:$C$20002=$ER21)*([2]JOE_DATA!$B$2:$B$20002="Client scope")*([2]JOE_DATA!$A$2:$A$20002="EPC Construction"),1,0)))</f>
        <v>1</v>
      </c>
      <c r="IH21" s="3">
        <f t="array" ref="IH21">IF(LEN($ES21)=0,0.4,SUM(IF(([2]JOE_DATA!$C$2:$C$20002=$ES21)*([2]JOE_DATA!$B$2:$B$20002="Work type")*([2]JOE_DATA!$A$2:$A$20002="EPC Energy"),0.4,0)))
+
IF(LEN($ET21)=0,0.3,SUM(IF(([2]JOE_DATA!$C$2:$C$20002=$ET21)*([2]JOE_DATA!$B$2:$B$20002="Work type")*([2]JOE_DATA!$A$2:$A$20002="EPC Energy"),0.3,0)))
+
IF(LEN($EU21)=0,0.3,SUM(IF(([2]JOE_DATA!$C$2:$C$20002=$EU21)*([2]JOE_DATA!$B$2:$B$20002="Work type")*([2]JOE_DATA!$A$2:$A$20002="EPC Energy"),0.3,0)))</f>
        <v>1</v>
      </c>
      <c r="II21" s="3">
        <f t="array" ref="II21">IF(LEN($EV21)=0,1,SUM(IF(([2]JOE_DATA!$C$2:$C$20002=$EV21)*([2]JOE_DATA!$B$2:$B$20002="Work type")*([2]JOE_DATA!$A$2:$A$20002="EPC Energy"),1,0)))</f>
        <v>1</v>
      </c>
      <c r="IJ21" s="3">
        <f t="array" ref="IJ21">IF(LEN($EW21)=0,1,SUM(IF(([2]JOE_DATA!$C$2:$C$20002=$EW21)*([2]JOE_DATA!$B$2:$B$20002="Client type")*([2]JOE_DATA!$A$2:$A$20002="EPC Projects"),1,0)))</f>
        <v>1</v>
      </c>
      <c r="IK21" s="3">
        <f t="array" ref="IK21">IF(LEN($FE21)=0,0.4,SUM(IF(([2]JOE_DATA!$C$2:$C$20002=$FE21)*([2]JOE_DATA!$B$2:$B$20002="Client type")*([2]JOE_DATA!$A$2:$A$20002="Real Estate"),0.4,0)))
+
IF(LEN($FF21)=0,0.3,SUM(IF(([2]JOE_DATA!$C$2:$C$20002=$FF21)*([2]JOE_DATA!$B$2:$B$20002="Client type")*([2]JOE_DATA!$A$2:$A$20002="Real Estate"),0.3,0)))
+
IF(LEN($FG21)=0,0.3,SUM(IF(([2]JOE_DATA!$C$2:$C$20002=$FG21)*([2]JOE_DATA!$B$2:$B$20002="Client type")*([2]JOE_DATA!$A$2:$A$20002="Real Estate"),0.3,0)))</f>
        <v>1</v>
      </c>
      <c r="IL21" s="3">
        <f t="array" ref="IL21">IF(LEN($FH21)=0,0.4,SUM(IF(([2]JOE_DATA!$C$2:$C$20002=$FH21)*([2]JOE_DATA!$B$2:$B$20002="Work type")*([2]JOE_DATA!$A$2:$A$20002="Real Estate"),0.4,0)))
+
IF(LEN($FI21)=0,0.3,SUM(IF(([2]JOE_DATA!$C$2:$C$20002=$FI21)*([2]JOE_DATA!$B$2:$B$20002="Work type")*([2]JOE_DATA!$A$2:$A$20002="Real Estate"),0.3,0)))
+
IF(LEN($FJ21)=0,0.3,SUM(IF(([2]JOE_DATA!$C$2:$C$20002=$FJ21)*([2]JOE_DATA!$B$2:$B$20002="Work type")*([2]JOE_DATA!$A$2:$A$20002="Real Estate"),0.3,0)))</f>
        <v>1</v>
      </c>
      <c r="IM21" s="3">
        <f t="array" ref="IM21">IF(LEN($EX21)=0,0.4,SUM(IF(([2]JOE_DATA!$C$2:$C$20002=$EX21)*([2]JOE_DATA!$B$2:$B$20002="Work type")*([2]JOE_DATA!$A$2:$A$20002="Human Capital"),0.4,0)))
+
IF(LEN($EY21)=0,0.3,SUM(IF(([2]JOE_DATA!$C$2:$C$20002=$EY21)*([2]JOE_DATA!$B$2:$B$20002="Work type")*([2]JOE_DATA!$A$2:$A$20002="Human Capital"),0.3,0)))
+
IF(LEN($EZ21)=0,0.3,SUM(IF(([2]JOE_DATA!$C$2:$C$20002=$EZ21)*([2]JOE_DATA!$B$2:$B$20002="Work type")*([2]JOE_DATA!$A$2:$A$20002="Human Capital"),0.3,0)))</f>
        <v>1</v>
      </c>
      <c r="IN21" s="3">
        <f t="array" ref="IN21">IF(LEN($FA21)=0,0.4,SUM(IF(([2]JOE_DATA!$C$2:$C$20002=$FA21)*([2]JOE_DATA!$B$2:$B$20002="Sub-work types")*([2]JOE_DATA!$A$2:$A$20002="Human Capital"),0.4,0)))
+
IF(LEN($FB21)=0,0.3,SUM(IF(([2]JOE_DATA!$C$2:$C$20002=$FB21)*([2]JOE_DATA!$B$2:$B$20002="Sub-work types")*([2]JOE_DATA!$A$2:$A$20002="Human Capital"),0.3,0)))
+
IF(LEN($FC21)=0,0.3,SUM(IF(([2]JOE_DATA!$C$2:$C$20002=$FC21)*([2]JOE_DATA!$B$2:$B$20002="Sub-work types")*([2]JOE_DATA!$A$2:$A$20002="Human Capital"),0.3,0)))</f>
        <v>1</v>
      </c>
      <c r="IO21" s="15">
        <f t="array" ref="IO21">IF(LEN($FD21)=0,1,SUM(IF(([2]JOE_DATA!$C$2:$C$20002=$FD21)*([2]JOE_DATA!$B$2:$B$20002="Pension scheme")*([2]JOE_DATA!$A$2:$A$20002="Human Capital"),1,0)))</f>
        <v>1</v>
      </c>
      <c r="IP21" s="3">
        <f t="array" ref="IP21">IF(LEN($BT21)=0,0.4,SUM(IF(([2]JOE_DATA!$C$2:$C$20002=$BT21)*([2]JOE_DATA!$B$2:$B$20002="Other Matter Executive"),0.4,0)))
+
IF(LEN($BU21)=0,0.3,SUM(IF(([2]JOE_DATA!$C$2:$C$20002=$BU21)*([2]JOE_DATA!$B$2:$B$20002="Other Matter Executive"),0.3,0)))
+
IF(LEN($BV21)=0,0.3,SUM(IF(([2]JOE_DATA!$C$2:$C$20002=$BV21)*([2]JOE_DATA!$B$2:$B$20002="Other Matter Executive"),0.3,0)))</f>
        <v>1</v>
      </c>
    </row>
    <row r="22" spans="1:250" ht="51">
      <c r="A22" s="34" t="s">
        <v>246</v>
      </c>
      <c r="B22" s="35" t="s">
        <v>339</v>
      </c>
      <c r="C22" s="34" t="s">
        <v>248</v>
      </c>
      <c r="D22" s="34" t="s">
        <v>340</v>
      </c>
      <c r="E22" s="34" t="s">
        <v>248</v>
      </c>
      <c r="F22" s="36" t="s">
        <v>341</v>
      </c>
      <c r="G22" s="3"/>
      <c r="H22" s="3"/>
      <c r="I22" s="34" t="s">
        <v>342</v>
      </c>
      <c r="J22" s="3"/>
      <c r="K22" s="3"/>
      <c r="L22" s="34"/>
      <c r="M22" s="3"/>
      <c r="N22" s="3"/>
      <c r="O22" s="36" t="s">
        <v>99</v>
      </c>
      <c r="P22" s="34"/>
      <c r="Q22" s="34"/>
      <c r="R22" s="3"/>
      <c r="S22" s="37"/>
      <c r="T22" s="37">
        <v>40178</v>
      </c>
      <c r="U22" s="34" t="s">
        <v>341</v>
      </c>
      <c r="V22" s="3"/>
      <c r="W22" s="3"/>
      <c r="X22" s="36" t="s">
        <v>130</v>
      </c>
      <c r="Y22" s="38"/>
      <c r="Z22" s="3"/>
      <c r="AA22" s="34" t="s">
        <v>343</v>
      </c>
      <c r="AB22" s="34"/>
      <c r="AC22" s="3" t="s">
        <v>344</v>
      </c>
      <c r="AD22" s="34"/>
      <c r="AE22" s="3"/>
      <c r="AF22" s="3"/>
      <c r="AG22" s="39"/>
      <c r="AH22" s="3"/>
      <c r="AI22" s="34"/>
      <c r="AJ22" s="3"/>
      <c r="AK22" s="3"/>
      <c r="AL22" s="34" t="s">
        <v>254</v>
      </c>
      <c r="AM22" s="3"/>
      <c r="AN22" s="3"/>
      <c r="AO22" s="34" t="s">
        <v>133</v>
      </c>
      <c r="AP22" s="3"/>
      <c r="AQ22" s="3"/>
      <c r="AR22" s="3"/>
      <c r="AS22" s="3"/>
      <c r="AT22" s="3"/>
      <c r="AU22" s="3"/>
      <c r="AV22" s="3"/>
      <c r="AW22" s="3"/>
      <c r="AX22" s="3"/>
      <c r="AY22" s="3"/>
      <c r="AZ22" s="3"/>
      <c r="BA22" s="3"/>
      <c r="BB22" s="3"/>
      <c r="BC22" s="3"/>
      <c r="BD22" s="3"/>
      <c r="BE22" s="40"/>
      <c r="BF22" s="34"/>
      <c r="BG22" s="34"/>
      <c r="BH22" s="3"/>
      <c r="BI22" s="41" t="s">
        <v>255</v>
      </c>
      <c r="BJ22" s="34"/>
      <c r="BK22" s="3"/>
      <c r="BL22" s="42" t="s">
        <v>256</v>
      </c>
      <c r="BM22" s="42"/>
      <c r="BN22" s="34"/>
      <c r="BO22" s="3"/>
      <c r="BP22" s="3"/>
      <c r="BQ22" s="3"/>
      <c r="BR22" s="3"/>
      <c r="BS22" s="3"/>
      <c r="BT22" s="34"/>
      <c r="BU22" s="34"/>
      <c r="BV22" s="34"/>
      <c r="BW22" s="3"/>
      <c r="BX22" s="3"/>
      <c r="BY22" s="3"/>
      <c r="BZ22" s="3"/>
      <c r="CA22" s="3"/>
      <c r="CB22" s="3"/>
      <c r="CC22" s="3"/>
      <c r="CD22" s="36"/>
      <c r="CE22" s="34"/>
      <c r="CF22" s="3"/>
      <c r="CG22" s="36"/>
      <c r="CH22" s="34"/>
      <c r="CI22" s="3"/>
      <c r="CJ22" s="3"/>
      <c r="CK22" s="36"/>
      <c r="CL22" s="3"/>
      <c r="CM22" s="3"/>
      <c r="CN22" s="3"/>
      <c r="CO22" s="3"/>
      <c r="CP22" s="3"/>
      <c r="CQ22" s="34"/>
      <c r="CR22" s="34"/>
      <c r="CS22" s="34"/>
      <c r="CT22" s="34"/>
      <c r="CU22" s="34"/>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6"/>
      <c r="EH22" s="3"/>
      <c r="EI22" s="3"/>
      <c r="EJ22" s="3"/>
      <c r="EK22" s="3"/>
      <c r="EL22" s="3"/>
      <c r="EM22" s="3"/>
      <c r="EN22" s="3"/>
      <c r="EO22" s="3"/>
      <c r="EP22" s="3"/>
      <c r="EQ22" s="3"/>
      <c r="ER22" s="3"/>
      <c r="ES22" s="3"/>
      <c r="ET22" s="3"/>
      <c r="EU22" s="3"/>
      <c r="EV22" s="3"/>
      <c r="EW22" s="3"/>
      <c r="EX22" s="3"/>
      <c r="EY22" s="3"/>
      <c r="EZ22" s="3"/>
      <c r="FA22" s="3"/>
      <c r="FB22" s="3"/>
      <c r="FC22" s="3"/>
      <c r="FD22" s="3"/>
      <c r="FE22" s="34"/>
      <c r="FF22" s="34"/>
      <c r="FG22" s="34"/>
      <c r="FH22" s="34"/>
      <c r="FI22" s="34"/>
      <c r="FJ22" s="3"/>
      <c r="FK22" s="3"/>
      <c r="FL22" s="3"/>
      <c r="FM22" s="3"/>
      <c r="FO22" s="3"/>
      <c r="FP22" s="3"/>
      <c r="FQ22" s="3" t="str">
        <f t="array" ref="FQ22">IF(SUM($FU22:$IP22)=74,"PASS","FAIL")</f>
        <v>FAIL</v>
      </c>
      <c r="FR22" s="3">
        <f t="shared" si="5"/>
        <v>1</v>
      </c>
      <c r="FS22" s="3">
        <f t="shared" si="6"/>
        <v>1</v>
      </c>
      <c r="FT22" s="3"/>
      <c r="FU22" s="3">
        <f t="array" ref="FU22">SUM(IF(([2]JOE_DATA!$C$2:$C$20002=$C22)*([2]JOE_DATA!$B$2:$B$20002="Client Name Confidential"),1,0))</f>
        <v>1</v>
      </c>
      <c r="FV22" s="3">
        <f t="array" ref="FV22">IF(ISBLANK($E22),1,SUM(IF(([2]JOE_DATA!$C$2:$C$20002=$E22)*([2]JOE_DATA!$B$2:$B$20002="Client name confidential on completion"),1,0)))</f>
        <v>1</v>
      </c>
      <c r="FW22" s="3">
        <f t="array" ref="FW22">IF(LEN($F22)=0,0.5,SUM(IF(([2]JOE_DATA!$C$2:$C$20002=$F22)*([2]JOE_DATA!$B$2:$B$20002="Client sector group"),0.5,0)))
+
IF(LEN($G22)=0,0.25,SUM(IF(([2]JOE_DATA!$C$2:$C$20002=$G22)*([2]JOE_DATA!$B$2:$B$20002="Client sector group"),0.25,0)))
+
IF(LEN($H22)=0,0.25,SUM(IF(([2]JOE_DATA!$C$2:$C$20002=$H22)*([2]JOE_DATA!$B$2:$B$20002="Client sector group"),0.25,0)))</f>
        <v>1</v>
      </c>
      <c r="FX22" s="3">
        <f t="array" ref="FX22">IF(ISBLANK($I22),0.5,SUM(IF(([2]JOE_DATA!$C$2:$C$20002=$I22)*([2]JOE_DATA!$B$2:$B$20002="Client sub-sector group"),0.5,0)))
+
IF(ISBLANK($J22),0.25,SUM(IF(([2]JOE_DATA!$C$2:$C$20002=$J22)*([2]JOE_DATA!$B$2:$B$20002="Client sub-sector group"),0.25,0)))
+
IF(ISBLANK($K22),0.25,SUM(IF(([2]JOE_DATA!$C$2:$C$20002=$K22)*([2]JOE_DATA!$B$2:$B$20002="Client sub-sector group"),0.25,0)))</f>
        <v>1</v>
      </c>
      <c r="FY22" s="3">
        <f t="array" ref="FY22">IF(LEN($L22)=0,0.4,SUM(IF(([2]JOE_DATA!$C$2:$C$20002=$L22)*([2]JOE_DATA!$B$2:$B$20002="Predominant Country of Client"),0.4,0)))
+
IF(LEN($M22)=0,0.3,SUM(IF(([2]JOE_DATA!$C$2:$C$20002=$M22)*([2]JOE_DATA!$B$2:$B$20002="Predominant Country of Client"),0.3,0)))
+
IF(LEN($N22)=0,0.3,SUM(IF(([2]JOE_DATA!$C$2:$C$20002=$N22)*([2]JOE_DATA!$B$2:$B$20002="Predominant Country of Client"),0.3,0)))</f>
        <v>1</v>
      </c>
      <c r="FZ22" s="3">
        <f t="array" ref="FZ22">IF(LEN($O22)=0,0.4,SUM(IF(([2]JOE_DATA!$C$2:$C$20002=$O22)*([2]JOE_DATA!$B$2:$B$20002="Main practice group"),0.4,0)))
+
IF(LEN($P22)=0,0.3,SUM(IF(([2]JOE_DATA!$C$2:$C$20002=$P22)*([2]JOE_DATA!$B$2:$B$20002="Main practice group"),0.3,0)))
+
IF(LEN($Q22)=0,0.3,SUM(IF(([2]JOE_DATA!$C$2:$C$20002=$Q22)*([2]JOE_DATA!$B$2:$B$20002="Main practice group"),0.3,0)))</f>
        <v>1</v>
      </c>
      <c r="GA22" s="3">
        <f t="shared" si="7"/>
        <v>1</v>
      </c>
      <c r="GB22" s="3">
        <f t="shared" si="8"/>
        <v>1</v>
      </c>
      <c r="GC22" s="3">
        <f t="array" ref="GC22">IF(LEN($U22)=0,0.4,SUM(IF(([2]JOE_DATA!$C$2:$C$20002=$U22)*([2]JOE_DATA!$B$2:$B$20002="Matter sector group"),0.4,0)))
+
IF(LEN($V22)=0,0.3,SUM(IF(([2]JOE_DATA!$C$2:$C$20002=$V22)*([2]JOE_DATA!$B$2:$B$20002="Matter sector group"),0.3,0)))
+
IF(LEN($W22)=0,0.3,SUM(IF(([2]JOE_DATA!$C$2:$C$20002=$W22)*([2]JOE_DATA!$B$2:$B$20002="Matter sector group"),0.3,0)))</f>
        <v>1</v>
      </c>
      <c r="GD22" s="3">
        <f t="array" ref="GD22">IF(LEN($X22)=0,0.4,SUM(IF(([2]JOE_DATA!$C$2:$C$20002=$X22)*([2]JOE_DATA!$B$2:$B$20002="Matter sub-sector group"),0.4,0)))
+
IF(LEN($Y22)=0,0.3,SUM(IF(([2]JOE_DATA!$C$2:$C$20002=$Y22)*([2]JOE_DATA!$B$2:$B$20002="Matter sub-sector group"),0.3,0)))
+
IF(LEN($Z22)=0,0.3,SUM(IF(([2]JOE_DATA!$C$2:$C$20002=$Z22)*([2]JOE_DATA!$B$2:$B$20002="Matter sub-sector group"),0.3,0)))</f>
        <v>0.6</v>
      </c>
      <c r="GE22" s="3">
        <f t="array" ref="GE22">IF(ISBLANK($AD22),1,SUM(IF(([2]JOE_DATA!$C$2:$C$20002=$AD22)*([2]JOE_DATA!$B$2:$B$20002="Matter confidential"),1,0)))</f>
        <v>1</v>
      </c>
      <c r="GF22" s="3">
        <f t="array" ref="GF22">IF(ISBLANK($AE22),1,SUM(IF(([2]JOE_DATA!$C$2:$C$20002=$AE22)*([2]JOE_DATA!$B$2:$B$20002="Matter confidential on completion"),1,0)))</f>
        <v>1</v>
      </c>
      <c r="GG22" s="3">
        <f t="array" ref="GG22">IF(ISBLANK($AG22),1,SUM(IF(([2]JOE_DATA!$C$2:$C$20002=$AG22)*([2]JOE_DATA!$B$2:$B$20002="Applicable law"),1,0)))</f>
        <v>1</v>
      </c>
      <c r="GH22" s="3">
        <f t="array" ref="GH22">IF(ISBLANK($AO22),1,SUM(IF(([2]JOE_DATA!$C$2:$C$20002=$AO22)*([2]JOE_DATA!$B$2:$B$20002="Contentious"),1,0)))</f>
        <v>1</v>
      </c>
      <c r="GI22" s="3">
        <f t="array" ref="GI22">IF(ISBLANK($AP22),1,SUM(IF(([2]JOE_DATA!$C$2:$C$20002=$AP22)*([2]JOE_DATA!$B$2:$B$20002="Dispute resolution"),1,0)))</f>
        <v>1</v>
      </c>
      <c r="GJ22" s="3">
        <f t="array" ref="GJ22">IF(ISBLANK($AQ22),1,SUM(IF(([2]JOE_DATA!$C$2:$C$20002=$AQ22)*([2]JOE_DATA!$B$2:$B$20002="Language of dispute"),1,0)))</f>
        <v>1</v>
      </c>
      <c r="GK22" s="3">
        <f t="array" ref="GK22">IF(LEN($AW22)=0,0.4,SUM(IF(([2]JOE_DATA!$C$2:$C$20002=$AW22)*([2]JOE_DATA!$B$2:$B$20002="Country Of Arbitration"),0.4,0)))
+
IF(LEN($AX22)=0,0.3,SUM(IF(([2]JOE_DATA!$C$2:$C$20002=$AX22)*([2]JOE_DATA!$B$2:$B$20002="Country Of Arbitration"),0.3,0)))
+
IF(LEN($AY22)=0,0.3,SUM(IF(([2]JOE_DATA!$C$2:$C$20002=$AY22)*([2]JOE_DATA!$B$2:$B$20002="Country Of Arbitration"),0.3,0)))</f>
        <v>1</v>
      </c>
      <c r="GL22" s="3">
        <f t="array" ref="GL22">IF(LEN($AT22)=0,0.4,SUM(IF(([2]JOE_DATA!$C$2:$C$20002=$AT22)*([2]JOE_DATA!$B$2:$B$20002="Jurisdiction of dispute"),0.4,0)))
+
IF(LEN($AU22)=0,0.3,SUM(IF(([2]JOE_DATA!$C$2:$C$20002=$AU22)*([2]JOE_DATA!$B$2:$B$20002="Jurisdiction of dispute"),0.3,0)))
+
IF(LEN($AV22)=0,0.3,SUM(IF(([2]JOE_DATA!$C$2:$C$20002=$AV22)*([2]JOE_DATA!$B$2:$B$20002="Jurisdiction of dispute"),0.3,0)))</f>
        <v>1</v>
      </c>
      <c r="GM22" s="3">
        <f t="array" ref="GM22">IF(LEN($AZ22)=0,0.6,SUM(IF(([2]JOE_DATA!$C$2:$C$20002=$AZ22)*([2]JOE_DATA!$B$2:$B$20002="Seat of arbitration"),0.6,0)))
+
IF(LEN($BA22)=0,0.4,SUM(IF(([2]JOE_DATA!$C$2:$C$20002=$BA22)*([2]JOE_DATA!$B$2:$B$20002="Seat of arbitration"),0.4,0)))</f>
        <v>1</v>
      </c>
      <c r="GN22" s="3">
        <f t="array" ref="GN22">IF(ISBLANK($BB22),1,SUM(IF(([2]JOE_DATA!$C$2:$C$20002=$BB22)*([2]JOE_DATA!$B$2:$B$20002="Arbitral rules"),1,0)))</f>
        <v>1</v>
      </c>
      <c r="GO22" s="3">
        <f t="array" ref="GO22">IF(ISBLANK($BC22),1,SUM(IF(([2]JOE_DATA!$C$2:$C$20002=$BC22)*([2]JOE_DATA!$B$2:$B$20002="Investment treaty"),1,0)))</f>
        <v>1</v>
      </c>
      <c r="GP22" s="3">
        <f t="array" ref="GP22">IF(ISBLANK($BD22),1,SUM(IF(([2]JOE_DATA!$C$2:$C$20002=$BD22)*([2]JOE_DATA!$B$2:$B$20002="Investigation type"),1,0)))</f>
        <v>1</v>
      </c>
      <c r="GQ22" s="3">
        <f t="array" ref="GQ22">IF(ISBLANK($BF22),1,SUM(IF(([2]JOE_DATA!$C$2:$C$20002=$BF22)*([2]JOE_DATA!$B$2:$B$20002="Currency of deal"),1,0)))</f>
        <v>1</v>
      </c>
      <c r="GR22" s="3">
        <f t="array" ref="GR22">IF(ISBLANK($BG22),1,SUM(IF(([2]JOE_DATA!$C$2:$C$20002=$BG22)*([2]JOE_DATA!$B$2:$B$20002="Value confidential"),1,0)))</f>
        <v>1</v>
      </c>
      <c r="GS22" s="3">
        <f t="array" ref="GS22">IF(ISBLANK($BH22),1,SUM(IF(([2]JOE_DATA!$C$2:$C$20002=$BH22)*([2]JOE_DATA!$B$2:$B$20002="Value confidential on completion"),1,0)))</f>
        <v>1</v>
      </c>
      <c r="GT22" s="3">
        <f t="array" ref="GT22">IF(LEN($BI22)=0,0.4,SUM(IF(([2]JOE_DATA!$C$2:$C$20002=$BI22)*([2]JOE_DATA!$B$2:$B$20002="Teams"),0.4,0)))
+
IF(LEN($BJ22)=0,0.3,SUM(IF(([2]JOE_DATA!$C$2:$C$20002=$BJ22)*([2]JOE_DATA!$B$2:$B$20002="Teams"),0.3,0)))
+
IF(LEN($BK22)=0,0.3,SUM(IF(([2]JOE_DATA!$C$2:$C$20002=$BK22)*([2]JOE_DATA!$B$2:$B$20002="Teams"),0.3,0)))</f>
        <v>1</v>
      </c>
      <c r="GU22" s="3">
        <f t="array" ref="GU22">IF(LEN($BL22)=0,0.4,SUM(IF(([2]JOE_DATA!$C$2:$C$20002=$BL22)*([2]JOE_DATA!$B$2:$B$20002="Lead Matter Partner"),0.4,0)))
+
IF(LEN($BM22)=0,0.3,SUM(IF(([2]JOE_DATA!$C$2:$C$20002=$BM22)*([2]JOE_DATA!$B$2:$B$20002="Lead Matter Partner"),0.3,0)))
+
IF(LEN($BN22)=0,0.3,SUM(IF(([2]JOE_DATA!$C$2:$C$20002=$BN22)*([2]JOE_DATA!$B$2:$B$20002="Lead Matter Partner"),0.3,0)))</f>
        <v>1</v>
      </c>
      <c r="GV22" s="3">
        <f t="array" ref="GV22">IF(LEN($BP22)=0,0.4,SUM(IF(([2]JOE_DATA!$C$2:$C$20002=$BP22)*([2]JOE_DATA!$B$2:$B$20002="Source of credential"),0.4,0)))
+
IF(LEN($BQ22)=0,0.3,SUM(IF(([2]JOE_DATA!$C$2:$C$20002=$BQ22)*([2]JOE_DATA!$B$2:$B$20002="Source of credential"),0.3,0)))
+
IF(LEN($BR22)=0,0.3,SUM(IF(([2]JOE_DATA!$C$2:$C$20002=$BR22)*([2]JOE_DATA!$B$2:$B$20002="Source of credential"),0.3,0)))</f>
        <v>1</v>
      </c>
      <c r="GW22" s="3">
        <f t="array" ref="GW22">IF(LEN($BX22)=0,0.4,SUM(IF(([2]JOE_DATA!$C$2:$C$20002=$BX22)*([2]JOE_DATA!$B$2:$B$20002="CMS firms involved"),0.4,0)))
+
IF(LEN($BY22)=0,0.6,SUM(IF(([2]JOE_DATA!$C$2:$C$20002=$BY22)*([2]JOE_DATA!$B$2:$B$20002="CMS firms involved"),0.6,0)))</f>
        <v>1</v>
      </c>
      <c r="GX22" s="3">
        <f t="array" ref="GX22">IF(ISBLANK($BZ22),1,SUM(IF(([2]JOE_DATA!$C$2:$C$20002=$BZ22)*([2]JOE_DATA!$B$2:$B$20002="Lead CMS firm"),1,0)))</f>
        <v>1</v>
      </c>
      <c r="GY22" s="3">
        <f t="array" ref="GY22">IF(LEN($CA22)=0,0.4,SUM(IF(([2]JOE_DATA!$C$2:$C$20002=$CA22)*([2]JOE_DATA!$B$2:$B$20002="Countries of other CMS firms"),0.4,0)))
+
IF(LEN($CB22)=0,0.3,SUM(IF(([2]JOE_DATA!$C$2:$C$20002=$CB22)*([2]JOE_DATA!$B$2:$B$20002="Countries of other CMS firms"),0.3,0)))
+
IF(LEN($CC22)=0,0.3,SUM(IF(([2]JOE_DATA!$C$2:$C$20002=$CC22)*([2]JOE_DATA!$B$2:$B$20002="Countries of other CMS firms"),0.3,0)))</f>
        <v>1</v>
      </c>
      <c r="GZ22" s="3">
        <f t="array" ref="GZ22">IF(ISBLANK($CD22),1,SUM(IF(([2]JOE_DATA!$C$2:$C$20002=$CD22)*([2]JOE_DATA!$B$2:$B$20002="Credential status"),1,0)))</f>
        <v>1</v>
      </c>
      <c r="HA22" s="3">
        <f t="array" ref="HA22">IF(ISBLANK($CE22),1,SUM(IF(([2]JOE_DATA!$C$2:$C$20002=$CE22)*([2]JOE_DATA!$B$2:$B$20002="Credential version"),1,0)))</f>
        <v>1</v>
      </c>
      <c r="HB22" s="3">
        <f t="array" ref="HB22">IF(ISBLANK($CG22),1,SUM(IF(([2]JOE_DATA!$C$2:$C$20002=$CG22)*([2]JOE_DATA!$B$2:$B$20002="Credential type "),1,0)))</f>
        <v>1</v>
      </c>
      <c r="HC22" s="3">
        <f t="array" ref="HC22">IF(ISBLANK($CH22),1,SUM(IF(([2]JOE_DATA!$C$2:$C$20002=$CH22)*([2]JOE_DATA!$B$2:$B$20002="Other uses"),1,0)))</f>
        <v>1</v>
      </c>
      <c r="HD22" s="3">
        <f t="array" ref="HD22">IF(ISBLANK($CK22),1,SUM(IF(([2]JOE_DATA!$C$2:$C$20002=$CK22)*([2]JOE_DATA!$B$2:$B$20002="Priority"),1,0)))</f>
        <v>1</v>
      </c>
      <c r="HE22" s="3">
        <f t="array" ref="HE22">IF(LEN($CM22)=0,0.4,SUM(IF(([2]JOE_DATA!$C$2:$C$20002=$CM22)*([2]JOE_DATA!$B$2:$B$20002="Know how"),0.4,0)))
+
IF(LEN($CN22)=0,0.3,SUM(IF(([2]JOE_DATA!$C$2:$C$20002=$CN22)*([2]JOE_DATA!$B$2:$B$20002="Know how"),0.3,0)))
+
IF(LEN($CO22)=0,0.3,SUM(IF(([2]JOE_DATA!$C$2:$C$20002=$CO22)*([2]JOE_DATA!$B$2:$B$20002="Know how"),0.3,0)))</f>
        <v>1</v>
      </c>
      <c r="HF22" s="3">
        <f t="array" ref="HF22">IF(LEN($CS22)=0,0.4,SUM(IF(([2]JOE_DATA!$C$2:$C$20002=$CS22)*([2]JOE_DATA!$B$2:$B$20002="Work type")*([2]JOE_DATA!$A$2:$A$20002="BAIF"),0.4,0)))
+
IF(LEN($CT22)=0,0.3,SUM(IF(([2]JOE_DATA!$C$2:$C$20002=$CT22)*([2]JOE_DATA!$B$2:$B$20002="Work type")*([2]JOE_DATA!$A$2:$A$20002="BAIF"),0.3,0)))
+
IF(LEN($CU22)=0,0.3,SUM(IF(([2]JOE_DATA!$C$2:$C$20002=$CU22)*([2]JOE_DATA!$B$2:$B$20002="Work type")*([2]JOE_DATA!$A$2:$A$20002="BAIF"),0.3,0)))</f>
        <v>1</v>
      </c>
      <c r="HG22" s="3">
        <f t="array" ref="HG22">IF(LEN($CQ22)=0,1,SUM(IF(([2]JOE_DATA!$C$2:$C$20002=$CQ22)*([2]JOE_DATA!$B$2:$B$20002="Client type")*([2]JOE_DATA!$A$2:$A$20002="BAIF"),1,0)))</f>
        <v>1</v>
      </c>
      <c r="HH22" s="3">
        <f t="array" ref="HH22">IF(LEN($CW22)=0,0.4,SUM(IF(([2]JOE_DATA!$C$2:$C$20002=$CW22)*([2]JOE_DATA!$B$2:$B$20002="Work type")*([2]JOE_DATA!$A$2:$A$20002="CRD"),0.4,0)))
+
IF(LEN($CX22)=0,0.3,SUM(IF(([2]JOE_DATA!$C$2:$C$20002=$CX22)*([2]JOE_DATA!$B$2:$B$20002="Work type")*([2]JOE_DATA!$A$2:$A$20002="CRD"),0.3,0)))
+
IF(LEN($CY22)=0,0.3,SUM(IF(([2]JOE_DATA!$C$2:$C$20002=$CY22)*([2]JOE_DATA!$B$2:$B$20002="Work type")*([2]JOE_DATA!$A$2:$A$20002="CRD"),0.3,0)))</f>
        <v>1</v>
      </c>
      <c r="HI22" s="3">
        <f t="array" ref="HI22">IF(LEN($CZ22)=0,0.4,SUM(IF(([2]JOE_DATA!$C$2:$C$20002=$CZ22)*([2]JOE_DATA!$B$2:$B$20002="Sub-work type")*([2]JOE_DATA!$A$2:$A$20002="CRD"),0.4,0)))
+
IF(LEN($DA22)=0,0.3,SUM(IF(([2]JOE_DATA!$C$2:$C$20002=$DA22)*([2]JOE_DATA!$B$2:$B$20002="Sub-work type")*([2]JOE_DATA!$A$2:$A$20002="CRD"),0.3,0)))
+
IF(LEN($DB22)=0,0.3,SUM(IF(([2]JOE_DATA!$C$2:$C$20002=$DB22)*([2]JOE_DATA!$B$2:$B$20002="Sub-work type")*([2]JOE_DATA!$A$2:$A$20002="CRD"),0.3,0)))</f>
        <v>1</v>
      </c>
      <c r="HJ22" s="3">
        <f t="array" ref="HJ22">IF(LEN($CV22)=0,1,SUM(IF(([2]JOE_DATA!$C$2:$C$20002=$CV22)*([2]JOE_DATA!$B$2:$B$20002="Client type")*([2]JOE_DATA!$A$2:$A$20002="CRD"),1,0)))</f>
        <v>1</v>
      </c>
      <c r="HK22" s="3">
        <f t="array" ref="HK22">IF(LEN($DC22)=0,0.4,SUM(IF(([2]JOE_DATA!$C$2:$C$20002=$DC22)*([2]JOE_DATA!$B$2:$B$20002="Work type")*([2]JOE_DATA!$A$2:$A$20002="Corporate"),0.4,0)))
+
IF(LEN($DD22)=0,0.3,SUM(IF(([2]JOE_DATA!$C$2:$C$20002=$DD22)*([2]JOE_DATA!$B$2:$B$20002="Work type")*([2]JOE_DATA!$A$2:$A$20002="Corporate"),0.3,0)))
+
IF(LEN($DE22)=0,0.3,SUM(IF(([2]JOE_DATA!$C$2:$C$20002=$DE22)*([2]JOE_DATA!$B$2:$B$20002="Work type")*([2]JOE_DATA!$A$2:$A$20002="Corporate"),0.3,0)))</f>
        <v>1</v>
      </c>
      <c r="HL22" s="3">
        <f t="array" ref="HL22">IF(LEN($DF22)=0,0.4,SUM(IF(([2]JOE_DATA!$C$2:$C$20002=$DF22)*([2]JOE_DATA!$B$2:$B$20002="Sub-work type")*([2]JOE_DATA!$A$2:$A$20002="Corporate"),0.4,0)))
+
IF(LEN($DG22)=0,0.3,SUM(IF(([2]JOE_DATA!$C$2:$C$20002=$DG22)*([2]JOE_DATA!$B$2:$B$20002="Sub-work type")*([2]JOE_DATA!$A$2:$A$20002="Corporate"),0.3,0)))
+
IF(LEN($DH22)=0,0.3,SUM(IF(([2]JOE_DATA!$C$2:$C$20002=$DH22)*([2]JOE_DATA!$B$2:$B$20002="Sub-work type")*([2]JOE_DATA!$A$2:$A$20002="Corporate"),0.3,0)))</f>
        <v>1</v>
      </c>
      <c r="HM22" s="3">
        <f t="array" ref="HM22">IF(LEN($DI22)=0,0.4,SUM(IF(([2]JOE_DATA!$C$2:$C$20002=$DI22)*([2]JOE_DATA!$B$2:$B$20002="Acting for")*([2]JOE_DATA!$A$2:$A$20002="Corporate"),0.4,0)))
+
IF(LEN($DJ22)=0,0.3,SUM(IF(([2]JOE_DATA!$C$2:$C$20002=$DJ22)*([2]JOE_DATA!$B$2:$B$20002="Acting for")*([2]JOE_DATA!$A$2:$A$20002="Corporate"),0.3,0)))
+
IF(LEN($DK22)=0,0.3,SUM(IF(([2]JOE_DATA!$C$2:$C$20002=$DK22)*([2]JOE_DATA!$B$2:$B$20002="Acting for")*([2]JOE_DATA!$A$2:$A$20002="Corporate"),0.3,0)))</f>
        <v>1</v>
      </c>
      <c r="HN22" s="3">
        <f t="array" ref="HN22">IF(LEN($DM22)=0,0.4,SUM(IF(([2]JOE_DATA!$C$2:$C$20002=$DM22)*([2]JOE_DATA!$B$2:$B$20002="Country of buyer")*([2]JOE_DATA!$A$2:$A$20002="Corporate"),0.4,0)))
+
IF(LEN($DN22)=0,0.3,SUM(IF(([2]JOE_DATA!$C$2:$C$20002=$DN22)*([2]JOE_DATA!$B$2:$B$20002="Country of buyer")*([2]JOE_DATA!$A$2:$A$20002="Corporate"),0.3,0)))
+
IF(LEN($DL22)=0,0.3,SUM(IF(([2]JOE_DATA!$C$2:$C$20002=$DL22)*([2]JOE_DATA!$B$2:$B$20002="Country of buyer")*([2]JOE_DATA!$A$2:$A$20002="Corporate"),0.3,0)))</f>
        <v>1</v>
      </c>
      <c r="HO22" s="3">
        <f t="array" ref="HO22">IF(LEN($DO22)=0,0.4,SUM(IF(([2]JOE_DATA!$C$2:$C$20002=$DO22)*([2]JOE_DATA!$B$2:$B$20002="Country of seller")*([2]JOE_DATA!$A$2:$A$20002="Corporate"),0.4,0)))
+
IF(LEN($DP22)=0,0.3,SUM(IF(([2]JOE_DATA!$C$2:$C$20002=$DP22)*([2]JOE_DATA!$B$2:$B$20002="Country of seller")*([2]JOE_DATA!$A$2:$A$20002="Corporate"),0.3,0)))
+
IF(LEN($DQ22)=0,0.3,SUM(IF(([2]JOE_DATA!$C$2:$C$20002=$DQ22)*([2]JOE_DATA!$B$2:$B$20002="Country of seller")*([2]JOE_DATA!$A$2:$A$20002="Corporate"),0.3,0)))</f>
        <v>1</v>
      </c>
      <c r="HP22" s="3">
        <f t="array" ref="HP22">IF(LEN($DR22)=0,0.4,SUM(IF(([2]JOE_DATA!$C$2:$C$20002=$DR22)*([2]JOE_DATA!$B$2:$B$20002="Country of target")*([2]JOE_DATA!$A$2:$A$20002="Corporate"),0.4,0)))
+
IF(LEN($DS22)=0,0.3,SUM(IF(([2]JOE_DATA!$C$2:$C$20002=$DS22)*([2]JOE_DATA!$B$2:$B$20002="Country of target")*([2]JOE_DATA!$A$2:$A$20002="Corporate"),0.3,0)))
+
IF(LEN($DT22)=0,0.3,SUM(IF(([2]JOE_DATA!$C$2:$C$20002=$DT22)*([2]JOE_DATA!$B$2:$B$20002="Country of target")*([2]JOE_DATA!$A$2:$A$20002="Corporate"),0.3,0)))</f>
        <v>1</v>
      </c>
      <c r="HQ22" s="3">
        <f t="array" ref="HQ22">IF(LEN($DU22)=0,1,SUM(IF(([2]JOE_DATA!$C$2:$C$20002=$DU22)*([2]JOE_DATA!$B$2:$B$20002="Value over US $5m")*([2]JOE_DATA!$A$2:$A$20002="Corporate"),1,0)))</f>
        <v>1</v>
      </c>
      <c r="HR22" s="3">
        <f t="array" ref="HR22">IF(LEN($DV22)=0,1,SUM(IF(([2]JOE_DATA!$C$2:$C$20002=$DV22)*([2]JOE_DATA!$B$2:$B$20002="Value over £500,000")*([2]JOE_DATA!$A$2:$A$20002="Corporate"),1,0)))</f>
        <v>1</v>
      </c>
      <c r="HS22" s="3">
        <f t="array" ref="HS22">IF(LEN($DW22)=0,1,SUM(IF(([2]JOE_DATA!$C$2:$C$20002=$DW22)*([2]JOE_DATA!$B$2:$B$20002="Value over Euro 5m")*([2]JOE_DATA!$A$2:$A$20002="Corporate"),1,0)))</f>
        <v>1</v>
      </c>
      <c r="HT22" s="3">
        <f t="array" ref="HT22">IF(LEN($DX22)=0,1,SUM(IF(([2]JOE_DATA!$C$2:$C$20002=$DX22)*([2]JOE_DATA!$B$2:$B$20002="Value range in euros")*([2]JOE_DATA!$A$2:$A$20002="Corporate"),1,0)))</f>
        <v>1</v>
      </c>
      <c r="HU22" s="3">
        <f t="array" ref="HU22">IF(LEN($DY22)=0,1,SUM(IF(([2]JOE_DATA!$C$2:$C$20002=$DY22)*([2]JOE_DATA!$B$2:$B$20002="Is the deal relevant for M&amp;A study")*([2]JOE_DATA!$A$2:$A$20002="Corporate"),1,0)))</f>
        <v>1</v>
      </c>
      <c r="HV22" s="3">
        <f t="array" ref="HV22">IF(LEN($DZ22)=0,1,SUM(IF(([2]JOE_DATA!$C$2:$C$20002=$DZ22)*([2]JOE_DATA!$B$2:$B$20002="Does the deal involve PE clients")*([2]JOE_DATA!$A$2:$A$20002="Corporate"),1,0)))</f>
        <v>1</v>
      </c>
      <c r="HW22" s="3">
        <f t="array" ref="HW22">IF(LEN($EA22)=0,1,SUM(IF(([2]JOE_DATA!$C$2:$C$20002=$EA22)*([2]JOE_DATA!$B$2:$B$20002="Quarter deal announced/signed")*([2]JOE_DATA!$A$2:$A$20002="Corporate"),1,0)))</f>
        <v>1</v>
      </c>
      <c r="HX22" s="3">
        <f t="array" ref="HX22">IF(LEN($EB22)=0,1,SUM(IF(([2]JOE_DATA!$C$2:$C$20002=$EB22)*([2]JOE_DATA!$B$2:$B$20002="Quarter deal completed")*([2]JOE_DATA!$A$2:$A$20002="Corporate"),1,0)))</f>
        <v>1</v>
      </c>
      <c r="HY22" s="3">
        <f t="array" ref="HY22">IF(LEN($EC22)=0,1,SUM(IF(([2]JOE_DATA!$C$2:$C$20002=$EC22)*([2]JOE_DATA!$B$2:$B$20002="Year deal announced/signed")*([2]JOE_DATA!$A$2:$A$20002="Corporate"),1,0)))</f>
        <v>1</v>
      </c>
      <c r="HZ22" s="3">
        <f t="array" ref="HZ22">IF(LEN($ED22)=0,1,SUM(IF(([2]JOE_DATA!$C$2:$C$20002=$ED22)*([2]JOE_DATA!$B$2:$B$20002="Year deal completed")*([2]JOE_DATA!$A$2:$A$20002="Corporate"),1,0)))</f>
        <v>1</v>
      </c>
      <c r="IA22" s="3">
        <v>1</v>
      </c>
      <c r="IB22" s="3">
        <f t="array" ref="IB22">IF(LEN($EF22)=0,1,SUM(IF(([2]JOE_DATA!$C$2:$C$20002=$EF22)*([2]JOE_DATA!$B$2:$B$20002="Work type")*([2]JOE_DATA!$A$2:$A$20002="Corporate Tax"),1,0)))</f>
        <v>1</v>
      </c>
      <c r="IC22" s="3">
        <f t="array" ref="IC22">IF(LEN($EG22)=0,0.4,SUM(IF(([2]JOE_DATA!$C$2:$C$20002=$EG22)*([2]JOE_DATA!$B$2:$B$20002="Work type")*([2]JOE_DATA!$A$2:$A$20002="EPC Construction"),0.4,0)))
+
IF(LEN($EH22)=0,0.3,SUM(IF(([2]JOE_DATA!$C$2:$C$20002=$EH22)*([2]JOE_DATA!$B$2:$B$20002="Work type")*([2]JOE_DATA!$A$2:$A$20002="EPC Construction"),0.3,0)))
+
IF(LEN($EI22)=0,0.3,SUM(IF(([2]JOE_DATA!$C$2:$C$20002=$EI22)*([2]JOE_DATA!$B$2:$B$20002="Work type")*([2]JOE_DATA!$A$2:$A$20002="EPC Construction"),0.3,0)))</f>
        <v>1</v>
      </c>
      <c r="ID22" s="3">
        <f t="array" ref="ID22">IF(LEN($EJ22)=0,0.4,SUM(IF(([2]JOE_DATA!$C$2:$C$20002=$EJ22)*([2]JOE_DATA!$B$2:$B$20002="Contract type")*([2]JOE_DATA!$A$2:$A$20002="EPC Construction"),0.4,0)))
+
IF(LEN($EK22)=0,0.3,SUM(IF(([2]JOE_DATA!$C$2:$C$20002=$EK22)*([2]JOE_DATA!$B$2:$B$20002="Contract type")*([2]JOE_DATA!$A$2:$A$20002="EPC Construction"),0.3,0)))
+
IF(LEN($EL22)=0,0.3,SUM(IF(([2]JOE_DATA!$C$2:$C$20002=$EL22)*([2]JOE_DATA!$B$2:$B$20002="Contract type")*([2]JOE_DATA!$A$2:$A$20002="EPC Construction"),0.3,0)))</f>
        <v>1</v>
      </c>
      <c r="IE22" s="3">
        <f t="array" ref="IE22">IF(LEN($EP22)=0,1,SUM(IF(([2]JOE_DATA!$C$2:$C$20002=$EP22)*([2]JOE_DATA!$B$2:$B$20002="Client type")*([2]JOE_DATA!$A$2:$A$20002="EPC Construction"),1,0)))</f>
        <v>1</v>
      </c>
      <c r="IF22" s="3">
        <f t="array" ref="IF22">IF(LEN($EN22)=0,1,SUM(IF(([2]JOE_DATA!$C$2:$C$20002=$EN22)*([2]JOE_DATA!$B$2:$B$20002="Subject matter")*([2]JOE_DATA!$A$2:$A$20002="EPC Construction"),1,0)))</f>
        <v>1</v>
      </c>
      <c r="IG22" s="3">
        <f t="array" ref="IG22">IF(LEN($ER22)=0,1,SUM(IF(([2]JOE_DATA!$C$2:$C$20002=$ER22)*([2]JOE_DATA!$B$2:$B$20002="Client scope")*([2]JOE_DATA!$A$2:$A$20002="EPC Construction"),1,0)))</f>
        <v>1</v>
      </c>
      <c r="IH22" s="3">
        <f t="array" ref="IH22">IF(LEN($ES22)=0,0.4,SUM(IF(([2]JOE_DATA!$C$2:$C$20002=$ES22)*([2]JOE_DATA!$B$2:$B$20002="Work type")*([2]JOE_DATA!$A$2:$A$20002="EPC Energy"),0.4,0)))
+
IF(LEN($ET22)=0,0.3,SUM(IF(([2]JOE_DATA!$C$2:$C$20002=$ET22)*([2]JOE_DATA!$B$2:$B$20002="Work type")*([2]JOE_DATA!$A$2:$A$20002="EPC Energy"),0.3,0)))
+
IF(LEN($EU22)=0,0.3,SUM(IF(([2]JOE_DATA!$C$2:$C$20002=$EU22)*([2]JOE_DATA!$B$2:$B$20002="Work type")*([2]JOE_DATA!$A$2:$A$20002="EPC Energy"),0.3,0)))</f>
        <v>1</v>
      </c>
      <c r="II22" s="3">
        <f t="array" ref="II22">IF(LEN($EV22)=0,1,SUM(IF(([2]JOE_DATA!$C$2:$C$20002=$EV22)*([2]JOE_DATA!$B$2:$B$20002="Work type")*([2]JOE_DATA!$A$2:$A$20002="EPC Energy"),1,0)))</f>
        <v>1</v>
      </c>
      <c r="IJ22" s="3">
        <f t="array" ref="IJ22">IF(LEN($EW22)=0,1,SUM(IF(([2]JOE_DATA!$C$2:$C$20002=$EW22)*([2]JOE_DATA!$B$2:$B$20002="Client type")*([2]JOE_DATA!$A$2:$A$20002="EPC Projects"),1,0)))</f>
        <v>1</v>
      </c>
      <c r="IK22" s="3">
        <f t="array" ref="IK22">IF(LEN($FE22)=0,0.4,SUM(IF(([2]JOE_DATA!$C$2:$C$20002=$FE22)*([2]JOE_DATA!$B$2:$B$20002="Client type")*([2]JOE_DATA!$A$2:$A$20002="Real Estate"),0.4,0)))
+
IF(LEN($FF22)=0,0.3,SUM(IF(([2]JOE_DATA!$C$2:$C$20002=$FF22)*([2]JOE_DATA!$B$2:$B$20002="Client type")*([2]JOE_DATA!$A$2:$A$20002="Real Estate"),0.3,0)))
+
IF(LEN($FG22)=0,0.3,SUM(IF(([2]JOE_DATA!$C$2:$C$20002=$FG22)*([2]JOE_DATA!$B$2:$B$20002="Client type")*([2]JOE_DATA!$A$2:$A$20002="Real Estate"),0.3,0)))</f>
        <v>1</v>
      </c>
      <c r="IL22" s="3">
        <f t="array" ref="IL22">IF(LEN($FH22)=0,0.4,SUM(IF(([2]JOE_DATA!$C$2:$C$20002=$FH22)*([2]JOE_DATA!$B$2:$B$20002="Work type")*([2]JOE_DATA!$A$2:$A$20002="Real Estate"),0.4,0)))
+
IF(LEN($FI22)=0,0.3,SUM(IF(([2]JOE_DATA!$C$2:$C$20002=$FI22)*([2]JOE_DATA!$B$2:$B$20002="Work type")*([2]JOE_DATA!$A$2:$A$20002="Real Estate"),0.3,0)))
+
IF(LEN($FJ22)=0,0.3,SUM(IF(([2]JOE_DATA!$C$2:$C$20002=$FJ22)*([2]JOE_DATA!$B$2:$B$20002="Work type")*([2]JOE_DATA!$A$2:$A$20002="Real Estate"),0.3,0)))</f>
        <v>1</v>
      </c>
      <c r="IM22" s="3">
        <f t="array" ref="IM22">IF(LEN($EX22)=0,0.4,SUM(IF(([2]JOE_DATA!$C$2:$C$20002=$EX22)*([2]JOE_DATA!$B$2:$B$20002="Work type")*([2]JOE_DATA!$A$2:$A$20002="Human Capital"),0.4,0)))
+
IF(LEN($EY22)=0,0.3,SUM(IF(([2]JOE_DATA!$C$2:$C$20002=$EY22)*([2]JOE_DATA!$B$2:$B$20002="Work type")*([2]JOE_DATA!$A$2:$A$20002="Human Capital"),0.3,0)))
+
IF(LEN($EZ22)=0,0.3,SUM(IF(([2]JOE_DATA!$C$2:$C$20002=$EZ22)*([2]JOE_DATA!$B$2:$B$20002="Work type")*([2]JOE_DATA!$A$2:$A$20002="Human Capital"),0.3,0)))</f>
        <v>1</v>
      </c>
      <c r="IN22" s="3">
        <f t="array" ref="IN22">IF(LEN($FA22)=0,0.4,SUM(IF(([2]JOE_DATA!$C$2:$C$20002=$FA22)*([2]JOE_DATA!$B$2:$B$20002="Sub-work types")*([2]JOE_DATA!$A$2:$A$20002="Human Capital"),0.4,0)))
+
IF(LEN($FB22)=0,0.3,SUM(IF(([2]JOE_DATA!$C$2:$C$20002=$FB22)*([2]JOE_DATA!$B$2:$B$20002="Sub-work types")*([2]JOE_DATA!$A$2:$A$20002="Human Capital"),0.3,0)))
+
IF(LEN($FC22)=0,0.3,SUM(IF(([2]JOE_DATA!$C$2:$C$20002=$FC22)*([2]JOE_DATA!$B$2:$B$20002="Sub-work types")*([2]JOE_DATA!$A$2:$A$20002="Human Capital"),0.3,0)))</f>
        <v>1</v>
      </c>
      <c r="IO22" s="15">
        <f t="array" ref="IO22">IF(LEN($FD22)=0,1,SUM(IF(([2]JOE_DATA!$C$2:$C$20002=$FD22)*([2]JOE_DATA!$B$2:$B$20002="Pension scheme")*([2]JOE_DATA!$A$2:$A$20002="Human Capital"),1,0)))</f>
        <v>1</v>
      </c>
      <c r="IP22" s="3">
        <f t="array" ref="IP22">IF(LEN($BT22)=0,0.4,SUM(IF(([2]JOE_DATA!$C$2:$C$20002=$BT22)*([2]JOE_DATA!$B$2:$B$20002="Other Matter Executive"),0.4,0)))
+
IF(LEN($BU22)=0,0.3,SUM(IF(([2]JOE_DATA!$C$2:$C$20002=$BU22)*([2]JOE_DATA!$B$2:$B$20002="Other Matter Executive"),0.3,0)))
+
IF(LEN($BV22)=0,0.3,SUM(IF(([2]JOE_DATA!$C$2:$C$20002=$BV22)*([2]JOE_DATA!$B$2:$B$20002="Other Matter Executive"),0.3,0)))</f>
        <v>1</v>
      </c>
    </row>
    <row r="23" spans="1:250" ht="25.5">
      <c r="A23" s="34" t="s">
        <v>246</v>
      </c>
      <c r="B23" s="35" t="s">
        <v>345</v>
      </c>
      <c r="C23" s="34" t="s">
        <v>285</v>
      </c>
      <c r="D23" s="34"/>
      <c r="E23" s="34" t="s">
        <v>285</v>
      </c>
      <c r="F23" s="36" t="s">
        <v>346</v>
      </c>
      <c r="G23" s="3"/>
      <c r="H23" s="3"/>
      <c r="I23" s="34" t="s">
        <v>346</v>
      </c>
      <c r="J23" s="3"/>
      <c r="K23" s="3"/>
      <c r="L23" s="34"/>
      <c r="M23" s="3"/>
      <c r="N23" s="3"/>
      <c r="O23" s="36" t="s">
        <v>99</v>
      </c>
      <c r="P23" s="34"/>
      <c r="Q23" s="34"/>
      <c r="R23" s="3"/>
      <c r="S23" s="37"/>
      <c r="T23" s="37">
        <v>40908</v>
      </c>
      <c r="U23" s="34" t="s">
        <v>346</v>
      </c>
      <c r="V23" s="3"/>
      <c r="W23" s="3"/>
      <c r="X23" s="34" t="s">
        <v>346</v>
      </c>
      <c r="Y23" s="38"/>
      <c r="Z23" s="3"/>
      <c r="AA23" s="34" t="s">
        <v>347</v>
      </c>
      <c r="AB23" s="34"/>
      <c r="AC23" s="3"/>
      <c r="AD23" s="34"/>
      <c r="AE23" s="3"/>
      <c r="AF23" s="3"/>
      <c r="AG23" s="39"/>
      <c r="AH23" s="3"/>
      <c r="AI23" s="34"/>
      <c r="AJ23" s="3"/>
      <c r="AK23" s="3"/>
      <c r="AL23" s="34" t="s">
        <v>254</v>
      </c>
      <c r="AM23" s="3"/>
      <c r="AN23" s="3"/>
      <c r="AO23" s="34" t="s">
        <v>133</v>
      </c>
      <c r="AP23" s="3" t="s">
        <v>267</v>
      </c>
      <c r="AQ23" s="3"/>
      <c r="AR23" s="3"/>
      <c r="AS23" s="3"/>
      <c r="AT23" s="3"/>
      <c r="AU23" s="3"/>
      <c r="AV23" s="3"/>
      <c r="AW23" s="3"/>
      <c r="AX23" s="3"/>
      <c r="AY23" s="3"/>
      <c r="AZ23" s="3"/>
      <c r="BA23" s="3"/>
      <c r="BB23" s="3"/>
      <c r="BC23" s="3"/>
      <c r="BD23" s="3"/>
      <c r="BE23" s="40"/>
      <c r="BF23" s="34"/>
      <c r="BG23" s="34"/>
      <c r="BH23" s="3"/>
      <c r="BI23" s="41" t="s">
        <v>255</v>
      </c>
      <c r="BJ23" s="34"/>
      <c r="BK23" s="3"/>
      <c r="BL23" s="42" t="s">
        <v>256</v>
      </c>
      <c r="BM23" s="42"/>
      <c r="BN23" s="34"/>
      <c r="BO23" s="3"/>
      <c r="BP23" s="3"/>
      <c r="BQ23" s="3"/>
      <c r="BR23" s="3"/>
      <c r="BS23" s="3"/>
      <c r="BT23" s="34"/>
      <c r="BU23" s="34"/>
      <c r="BV23" s="34"/>
      <c r="BW23" s="3"/>
      <c r="BX23" s="3"/>
      <c r="BY23" s="3"/>
      <c r="BZ23" s="3"/>
      <c r="CA23" s="3"/>
      <c r="CB23" s="3"/>
      <c r="CC23" s="3"/>
      <c r="CD23" s="36"/>
      <c r="CE23" s="34"/>
      <c r="CF23" s="3"/>
      <c r="CG23" s="36"/>
      <c r="CH23" s="34"/>
      <c r="CI23" s="3"/>
      <c r="CJ23" s="3"/>
      <c r="CK23" s="36"/>
      <c r="CL23" s="3"/>
      <c r="CM23" s="3"/>
      <c r="CN23" s="3"/>
      <c r="CO23" s="3"/>
      <c r="CP23" s="3"/>
      <c r="CQ23" s="34"/>
      <c r="CR23" s="34"/>
      <c r="CS23" s="34"/>
      <c r="CT23" s="34"/>
      <c r="CU23" s="34"/>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6"/>
      <c r="EH23" s="3"/>
      <c r="EI23" s="3"/>
      <c r="EJ23" s="3"/>
      <c r="EK23" s="3"/>
      <c r="EL23" s="3"/>
      <c r="EM23" s="3"/>
      <c r="EN23" s="3"/>
      <c r="EO23" s="3"/>
      <c r="EP23" s="3"/>
      <c r="EQ23" s="3"/>
      <c r="ER23" s="3"/>
      <c r="ES23" s="3"/>
      <c r="ET23" s="3"/>
      <c r="EU23" s="3"/>
      <c r="EV23" s="3"/>
      <c r="EW23" s="3"/>
      <c r="EX23" s="3"/>
      <c r="EY23" s="3"/>
      <c r="EZ23" s="3"/>
      <c r="FA23" s="3"/>
      <c r="FB23" s="3"/>
      <c r="FC23" s="3"/>
      <c r="FD23" s="3"/>
      <c r="FE23" s="34"/>
      <c r="FF23" s="34"/>
      <c r="FG23" s="34"/>
      <c r="FH23" s="34"/>
      <c r="FI23" s="34"/>
      <c r="FJ23" s="3"/>
      <c r="FK23" s="3"/>
      <c r="FL23" s="3"/>
      <c r="FM23" s="3"/>
      <c r="FO23" s="3"/>
      <c r="FP23" s="3"/>
      <c r="FQ23" s="3" t="str">
        <f t="array" ref="FQ23">IF(SUM($FU23:$IP23)=74,"PASS","FAIL")</f>
        <v>PASS</v>
      </c>
      <c r="FR23" s="3">
        <f t="shared" si="5"/>
        <v>0</v>
      </c>
      <c r="FS23" s="3">
        <f t="shared" si="6"/>
        <v>1</v>
      </c>
      <c r="FT23" s="3"/>
      <c r="FU23" s="3">
        <f t="array" ref="FU23">SUM(IF(([2]JOE_DATA!$C$2:$C$20002=$C23)*([2]JOE_DATA!$B$2:$B$20002="Client Name Confidential"),1,0))</f>
        <v>1</v>
      </c>
      <c r="FV23" s="3">
        <f t="array" ref="FV23">IF(ISBLANK($E23),1,SUM(IF(([2]JOE_DATA!$C$2:$C$20002=$E23)*([2]JOE_DATA!$B$2:$B$20002="Client name confidential on completion"),1,0)))</f>
        <v>1</v>
      </c>
      <c r="FW23" s="3">
        <f t="array" ref="FW23">IF(LEN($F23)=0,0.5,SUM(IF(([2]JOE_DATA!$C$2:$C$20002=$F23)*([2]JOE_DATA!$B$2:$B$20002="Client sector group"),0.5,0)))
+
IF(LEN($G23)=0,0.25,SUM(IF(([2]JOE_DATA!$C$2:$C$20002=$G23)*([2]JOE_DATA!$B$2:$B$20002="Client sector group"),0.25,0)))
+
IF(LEN($H23)=0,0.25,SUM(IF(([2]JOE_DATA!$C$2:$C$20002=$H23)*([2]JOE_DATA!$B$2:$B$20002="Client sector group"),0.25,0)))</f>
        <v>1</v>
      </c>
      <c r="FX23" s="3">
        <f t="array" ref="FX23">IF(ISBLANK($I23),0.5,SUM(IF(([2]JOE_DATA!$C$2:$C$20002=$I23)*([2]JOE_DATA!$B$2:$B$20002="Client sub-sector group"),0.5,0)))
+
IF(ISBLANK($J23),0.25,SUM(IF(([2]JOE_DATA!$C$2:$C$20002=$J23)*([2]JOE_DATA!$B$2:$B$20002="Client sub-sector group"),0.25,0)))
+
IF(ISBLANK($K23),0.25,SUM(IF(([2]JOE_DATA!$C$2:$C$20002=$K23)*([2]JOE_DATA!$B$2:$B$20002="Client sub-sector group"),0.25,0)))</f>
        <v>1</v>
      </c>
      <c r="FY23" s="3">
        <f t="array" ref="FY23">IF(LEN($L23)=0,0.4,SUM(IF(([2]JOE_DATA!$C$2:$C$20002=$L23)*([2]JOE_DATA!$B$2:$B$20002="Predominant Country of Client"),0.4,0)))
+
IF(LEN($M23)=0,0.3,SUM(IF(([2]JOE_DATA!$C$2:$C$20002=$M23)*([2]JOE_DATA!$B$2:$B$20002="Predominant Country of Client"),0.3,0)))
+
IF(LEN($N23)=0,0.3,SUM(IF(([2]JOE_DATA!$C$2:$C$20002=$N23)*([2]JOE_DATA!$B$2:$B$20002="Predominant Country of Client"),0.3,0)))</f>
        <v>1</v>
      </c>
      <c r="FZ23" s="3">
        <f t="array" ref="FZ23">IF(LEN($O23)=0,0.4,SUM(IF(([2]JOE_DATA!$C$2:$C$20002=$O23)*([2]JOE_DATA!$B$2:$B$20002="Main practice group"),0.4,0)))
+
IF(LEN($P23)=0,0.3,SUM(IF(([2]JOE_DATA!$C$2:$C$20002=$P23)*([2]JOE_DATA!$B$2:$B$20002="Main practice group"),0.3,0)))
+
IF(LEN($Q23)=0,0.3,SUM(IF(([2]JOE_DATA!$C$2:$C$20002=$Q23)*([2]JOE_DATA!$B$2:$B$20002="Main practice group"),0.3,0)))</f>
        <v>1</v>
      </c>
      <c r="GA23" s="3">
        <f t="shared" si="7"/>
        <v>1</v>
      </c>
      <c r="GB23" s="3">
        <f t="shared" si="8"/>
        <v>1</v>
      </c>
      <c r="GC23" s="3">
        <f t="array" ref="GC23">IF(LEN($U23)=0,0.4,SUM(IF(([2]JOE_DATA!$C$2:$C$20002=$U23)*([2]JOE_DATA!$B$2:$B$20002="Matter sector group"),0.4,0)))
+
IF(LEN($V23)=0,0.3,SUM(IF(([2]JOE_DATA!$C$2:$C$20002=$V23)*([2]JOE_DATA!$B$2:$B$20002="Matter sector group"),0.3,0)))
+
IF(LEN($W23)=0,0.3,SUM(IF(([2]JOE_DATA!$C$2:$C$20002=$W23)*([2]JOE_DATA!$B$2:$B$20002="Matter sector group"),0.3,0)))</f>
        <v>1</v>
      </c>
      <c r="GD23" s="3">
        <f t="array" ref="GD23">IF(LEN($X23)=0,0.4,SUM(IF(([2]JOE_DATA!$C$2:$C$20002=$X23)*([2]JOE_DATA!$B$2:$B$20002="Matter sub-sector group"),0.4,0)))
+
IF(LEN($Y23)=0,0.3,SUM(IF(([2]JOE_DATA!$C$2:$C$20002=$Y23)*([2]JOE_DATA!$B$2:$B$20002="Matter sub-sector group"),0.3,0)))
+
IF(LEN($Z23)=0,0.3,SUM(IF(([2]JOE_DATA!$C$2:$C$20002=$Z23)*([2]JOE_DATA!$B$2:$B$20002="Matter sub-sector group"),0.3,0)))</f>
        <v>1</v>
      </c>
      <c r="GE23" s="3">
        <f t="array" ref="GE23">IF(ISBLANK($AD23),1,SUM(IF(([2]JOE_DATA!$C$2:$C$20002=$AD23)*([2]JOE_DATA!$B$2:$B$20002="Matter confidential"),1,0)))</f>
        <v>1</v>
      </c>
      <c r="GF23" s="3">
        <f t="array" ref="GF23">IF(ISBLANK($AE23),1,SUM(IF(([2]JOE_DATA!$C$2:$C$20002=$AE23)*([2]JOE_DATA!$B$2:$B$20002="Matter confidential on completion"),1,0)))</f>
        <v>1</v>
      </c>
      <c r="GG23" s="3">
        <f t="array" ref="GG23">IF(ISBLANK($AG23),1,SUM(IF(([2]JOE_DATA!$C$2:$C$20002=$AG23)*([2]JOE_DATA!$B$2:$B$20002="Applicable law"),1,0)))</f>
        <v>1</v>
      </c>
      <c r="GH23" s="3">
        <f t="array" ref="GH23">IF(ISBLANK($AO23),1,SUM(IF(([2]JOE_DATA!$C$2:$C$20002=$AO23)*([2]JOE_DATA!$B$2:$B$20002="Contentious"),1,0)))</f>
        <v>1</v>
      </c>
      <c r="GI23" s="3">
        <f t="array" ref="GI23">IF(ISBLANK($AP23),1,SUM(IF(([2]JOE_DATA!$C$2:$C$20002=$AP23)*([2]JOE_DATA!$B$2:$B$20002="Dispute resolution"),1,0)))</f>
        <v>1</v>
      </c>
      <c r="GJ23" s="3">
        <f t="array" ref="GJ23">IF(ISBLANK($AQ23),1,SUM(IF(([2]JOE_DATA!$C$2:$C$20002=$AQ23)*([2]JOE_DATA!$B$2:$B$20002="Language of dispute"),1,0)))</f>
        <v>1</v>
      </c>
      <c r="GK23" s="3">
        <f t="array" ref="GK23">IF(LEN($AW23)=0,0.4,SUM(IF(([2]JOE_DATA!$C$2:$C$20002=$AW23)*([2]JOE_DATA!$B$2:$B$20002="Country Of Arbitration"),0.4,0)))
+
IF(LEN($AX23)=0,0.3,SUM(IF(([2]JOE_DATA!$C$2:$C$20002=$AX23)*([2]JOE_DATA!$B$2:$B$20002="Country Of Arbitration"),0.3,0)))
+
IF(LEN($AY23)=0,0.3,SUM(IF(([2]JOE_DATA!$C$2:$C$20002=$AY23)*([2]JOE_DATA!$B$2:$B$20002="Country Of Arbitration"),0.3,0)))</f>
        <v>1</v>
      </c>
      <c r="GL23" s="3">
        <f t="array" ref="GL23">IF(LEN($AT23)=0,0.4,SUM(IF(([2]JOE_DATA!$C$2:$C$20002=$AT23)*([2]JOE_DATA!$B$2:$B$20002="Jurisdiction of dispute"),0.4,0)))
+
IF(LEN($AU23)=0,0.3,SUM(IF(([2]JOE_DATA!$C$2:$C$20002=$AU23)*([2]JOE_DATA!$B$2:$B$20002="Jurisdiction of dispute"),0.3,0)))
+
IF(LEN($AV23)=0,0.3,SUM(IF(([2]JOE_DATA!$C$2:$C$20002=$AV23)*([2]JOE_DATA!$B$2:$B$20002="Jurisdiction of dispute"),0.3,0)))</f>
        <v>1</v>
      </c>
      <c r="GM23" s="3">
        <f t="array" ref="GM23">IF(LEN($AZ23)=0,0.6,SUM(IF(([2]JOE_DATA!$C$2:$C$20002=$AZ23)*([2]JOE_DATA!$B$2:$B$20002="Seat of arbitration"),0.6,0)))
+
IF(LEN($BA23)=0,0.4,SUM(IF(([2]JOE_DATA!$C$2:$C$20002=$BA23)*([2]JOE_DATA!$B$2:$B$20002="Seat of arbitration"),0.4,0)))</f>
        <v>1</v>
      </c>
      <c r="GN23" s="3">
        <f t="array" ref="GN23">IF(ISBLANK($BB23),1,SUM(IF(([2]JOE_DATA!$C$2:$C$20002=$BB23)*([2]JOE_DATA!$B$2:$B$20002="Arbitral rules"),1,0)))</f>
        <v>1</v>
      </c>
      <c r="GO23" s="3">
        <f t="array" ref="GO23">IF(ISBLANK($BC23),1,SUM(IF(([2]JOE_DATA!$C$2:$C$20002=$BC23)*([2]JOE_DATA!$B$2:$B$20002="Investment treaty"),1,0)))</f>
        <v>1</v>
      </c>
      <c r="GP23" s="3">
        <f t="array" ref="GP23">IF(ISBLANK($BD23),1,SUM(IF(([2]JOE_DATA!$C$2:$C$20002=$BD23)*([2]JOE_DATA!$B$2:$B$20002="Investigation type"),1,0)))</f>
        <v>1</v>
      </c>
      <c r="GQ23" s="3">
        <f t="array" ref="GQ23">IF(ISBLANK($BF23),1,SUM(IF(([2]JOE_DATA!$C$2:$C$20002=$BF23)*([2]JOE_DATA!$B$2:$B$20002="Currency of deal"),1,0)))</f>
        <v>1</v>
      </c>
      <c r="GR23" s="3">
        <f t="array" ref="GR23">IF(ISBLANK($BG23),1,SUM(IF(([2]JOE_DATA!$C$2:$C$20002=$BG23)*([2]JOE_DATA!$B$2:$B$20002="Value confidential"),1,0)))</f>
        <v>1</v>
      </c>
      <c r="GS23" s="3">
        <f t="array" ref="GS23">IF(ISBLANK($BH23),1,SUM(IF(([2]JOE_DATA!$C$2:$C$20002=$BH23)*([2]JOE_DATA!$B$2:$B$20002="Value confidential on completion"),1,0)))</f>
        <v>1</v>
      </c>
      <c r="GT23" s="3">
        <f t="array" ref="GT23">IF(LEN($BI23)=0,0.4,SUM(IF(([2]JOE_DATA!$C$2:$C$20002=$BI23)*([2]JOE_DATA!$B$2:$B$20002="Teams"),0.4,0)))
+
IF(LEN($BJ23)=0,0.3,SUM(IF(([2]JOE_DATA!$C$2:$C$20002=$BJ23)*([2]JOE_DATA!$B$2:$B$20002="Teams"),0.3,0)))
+
IF(LEN($BK23)=0,0.3,SUM(IF(([2]JOE_DATA!$C$2:$C$20002=$BK23)*([2]JOE_DATA!$B$2:$B$20002="Teams"),0.3,0)))</f>
        <v>1</v>
      </c>
      <c r="GU23" s="3">
        <f t="array" ref="GU23">IF(LEN($BL23)=0,0.4,SUM(IF(([2]JOE_DATA!$C$2:$C$20002=$BL23)*([2]JOE_DATA!$B$2:$B$20002="Lead Matter Partner"),0.4,0)))
+
IF(LEN($BM23)=0,0.3,SUM(IF(([2]JOE_DATA!$C$2:$C$20002=$BM23)*([2]JOE_DATA!$B$2:$B$20002="Lead Matter Partner"),0.3,0)))
+
IF(LEN($BN23)=0,0.3,SUM(IF(([2]JOE_DATA!$C$2:$C$20002=$BN23)*([2]JOE_DATA!$B$2:$B$20002="Lead Matter Partner"),0.3,0)))</f>
        <v>1</v>
      </c>
      <c r="GV23" s="3">
        <f t="array" ref="GV23">IF(LEN($BP23)=0,0.4,SUM(IF(([2]JOE_DATA!$C$2:$C$20002=$BP23)*([2]JOE_DATA!$B$2:$B$20002="Source of credential"),0.4,0)))
+
IF(LEN($BQ23)=0,0.3,SUM(IF(([2]JOE_DATA!$C$2:$C$20002=$BQ23)*([2]JOE_DATA!$B$2:$B$20002="Source of credential"),0.3,0)))
+
IF(LEN($BR23)=0,0.3,SUM(IF(([2]JOE_DATA!$C$2:$C$20002=$BR23)*([2]JOE_DATA!$B$2:$B$20002="Source of credential"),0.3,0)))</f>
        <v>1</v>
      </c>
      <c r="GW23" s="3">
        <f t="array" ref="GW23">IF(LEN($BX23)=0,0.4,SUM(IF(([2]JOE_DATA!$C$2:$C$20002=$BX23)*([2]JOE_DATA!$B$2:$B$20002="CMS firms involved"),0.4,0)))
+
IF(LEN($BY23)=0,0.6,SUM(IF(([2]JOE_DATA!$C$2:$C$20002=$BY23)*([2]JOE_DATA!$B$2:$B$20002="CMS firms involved"),0.6,0)))</f>
        <v>1</v>
      </c>
      <c r="GX23" s="3">
        <f t="array" ref="GX23">IF(ISBLANK($BZ23),1,SUM(IF(([2]JOE_DATA!$C$2:$C$20002=$BZ23)*([2]JOE_DATA!$B$2:$B$20002="Lead CMS firm"),1,0)))</f>
        <v>1</v>
      </c>
      <c r="GY23" s="3">
        <f t="array" ref="GY23">IF(LEN($CA23)=0,0.4,SUM(IF(([2]JOE_DATA!$C$2:$C$20002=$CA23)*([2]JOE_DATA!$B$2:$B$20002="Countries of other CMS firms"),0.4,0)))
+
IF(LEN($CB23)=0,0.3,SUM(IF(([2]JOE_DATA!$C$2:$C$20002=$CB23)*([2]JOE_DATA!$B$2:$B$20002="Countries of other CMS firms"),0.3,0)))
+
IF(LEN($CC23)=0,0.3,SUM(IF(([2]JOE_DATA!$C$2:$C$20002=$CC23)*([2]JOE_DATA!$B$2:$B$20002="Countries of other CMS firms"),0.3,0)))</f>
        <v>1</v>
      </c>
      <c r="GZ23" s="3">
        <f t="array" ref="GZ23">IF(ISBLANK($CD23),1,SUM(IF(([2]JOE_DATA!$C$2:$C$20002=$CD23)*([2]JOE_DATA!$B$2:$B$20002="Credential status"),1,0)))</f>
        <v>1</v>
      </c>
      <c r="HA23" s="3">
        <f t="array" ref="HA23">IF(ISBLANK($CE23),1,SUM(IF(([2]JOE_DATA!$C$2:$C$20002=$CE23)*([2]JOE_DATA!$B$2:$B$20002="Credential version"),1,0)))</f>
        <v>1</v>
      </c>
      <c r="HB23" s="3">
        <f t="array" ref="HB23">IF(ISBLANK($CG23),1,SUM(IF(([2]JOE_DATA!$C$2:$C$20002=$CG23)*([2]JOE_DATA!$B$2:$B$20002="Credential type "),1,0)))</f>
        <v>1</v>
      </c>
      <c r="HC23" s="3">
        <f t="array" ref="HC23">IF(ISBLANK($CH23),1,SUM(IF(([2]JOE_DATA!$C$2:$C$20002=$CH23)*([2]JOE_DATA!$B$2:$B$20002="Other uses"),1,0)))</f>
        <v>1</v>
      </c>
      <c r="HD23" s="3">
        <f t="array" ref="HD23">IF(ISBLANK($CK23),1,SUM(IF(([2]JOE_DATA!$C$2:$C$20002=$CK23)*([2]JOE_DATA!$B$2:$B$20002="Priority"),1,0)))</f>
        <v>1</v>
      </c>
      <c r="HE23" s="3">
        <f t="array" ref="HE23">IF(LEN($CM23)=0,0.4,SUM(IF(([2]JOE_DATA!$C$2:$C$20002=$CM23)*([2]JOE_DATA!$B$2:$B$20002="Know how"),0.4,0)))
+
IF(LEN($CN23)=0,0.3,SUM(IF(([2]JOE_DATA!$C$2:$C$20002=$CN23)*([2]JOE_DATA!$B$2:$B$20002="Know how"),0.3,0)))
+
IF(LEN($CO23)=0,0.3,SUM(IF(([2]JOE_DATA!$C$2:$C$20002=$CO23)*([2]JOE_DATA!$B$2:$B$20002="Know how"),0.3,0)))</f>
        <v>1</v>
      </c>
      <c r="HF23" s="3">
        <f t="array" ref="HF23">IF(LEN($CS23)=0,0.4,SUM(IF(([2]JOE_DATA!$C$2:$C$20002=$CS23)*([2]JOE_DATA!$B$2:$B$20002="Work type")*([2]JOE_DATA!$A$2:$A$20002="BAIF"),0.4,0)))
+
IF(LEN($CT23)=0,0.3,SUM(IF(([2]JOE_DATA!$C$2:$C$20002=$CT23)*([2]JOE_DATA!$B$2:$B$20002="Work type")*([2]JOE_DATA!$A$2:$A$20002="BAIF"),0.3,0)))
+
IF(LEN($CU23)=0,0.3,SUM(IF(([2]JOE_DATA!$C$2:$C$20002=$CU23)*([2]JOE_DATA!$B$2:$B$20002="Work type")*([2]JOE_DATA!$A$2:$A$20002="BAIF"),0.3,0)))</f>
        <v>1</v>
      </c>
      <c r="HG23" s="3">
        <f t="array" ref="HG23">IF(LEN($CQ23)=0,1,SUM(IF(([2]JOE_DATA!$C$2:$C$20002=$CQ23)*([2]JOE_DATA!$B$2:$B$20002="Client type")*([2]JOE_DATA!$A$2:$A$20002="BAIF"),1,0)))</f>
        <v>1</v>
      </c>
      <c r="HH23" s="3">
        <f t="array" ref="HH23">IF(LEN($CW23)=0,0.4,SUM(IF(([2]JOE_DATA!$C$2:$C$20002=$CW23)*([2]JOE_DATA!$B$2:$B$20002="Work type")*([2]JOE_DATA!$A$2:$A$20002="CRD"),0.4,0)))
+
IF(LEN($CX23)=0,0.3,SUM(IF(([2]JOE_DATA!$C$2:$C$20002=$CX23)*([2]JOE_DATA!$B$2:$B$20002="Work type")*([2]JOE_DATA!$A$2:$A$20002="CRD"),0.3,0)))
+
IF(LEN($CY23)=0,0.3,SUM(IF(([2]JOE_DATA!$C$2:$C$20002=$CY23)*([2]JOE_DATA!$B$2:$B$20002="Work type")*([2]JOE_DATA!$A$2:$A$20002="CRD"),0.3,0)))</f>
        <v>1</v>
      </c>
      <c r="HI23" s="3">
        <f t="array" ref="HI23">IF(LEN($CZ23)=0,0.4,SUM(IF(([2]JOE_DATA!$C$2:$C$20002=$CZ23)*([2]JOE_DATA!$B$2:$B$20002="Sub-work type")*([2]JOE_DATA!$A$2:$A$20002="CRD"),0.4,0)))
+
IF(LEN($DA23)=0,0.3,SUM(IF(([2]JOE_DATA!$C$2:$C$20002=$DA23)*([2]JOE_DATA!$B$2:$B$20002="Sub-work type")*([2]JOE_DATA!$A$2:$A$20002="CRD"),0.3,0)))
+
IF(LEN($DB23)=0,0.3,SUM(IF(([2]JOE_DATA!$C$2:$C$20002=$DB23)*([2]JOE_DATA!$B$2:$B$20002="Sub-work type")*([2]JOE_DATA!$A$2:$A$20002="CRD"),0.3,0)))</f>
        <v>1</v>
      </c>
      <c r="HJ23" s="3">
        <f t="array" ref="HJ23">IF(LEN($CV23)=0,1,SUM(IF(([2]JOE_DATA!$C$2:$C$20002=$CV23)*([2]JOE_DATA!$B$2:$B$20002="Client type")*([2]JOE_DATA!$A$2:$A$20002="CRD"),1,0)))</f>
        <v>1</v>
      </c>
      <c r="HK23" s="3">
        <f t="array" ref="HK23">IF(LEN($DC23)=0,0.4,SUM(IF(([2]JOE_DATA!$C$2:$C$20002=$DC23)*([2]JOE_DATA!$B$2:$B$20002="Work type")*([2]JOE_DATA!$A$2:$A$20002="Corporate"),0.4,0)))
+
IF(LEN($DD23)=0,0.3,SUM(IF(([2]JOE_DATA!$C$2:$C$20002=$DD23)*([2]JOE_DATA!$B$2:$B$20002="Work type")*([2]JOE_DATA!$A$2:$A$20002="Corporate"),0.3,0)))
+
IF(LEN($DE23)=0,0.3,SUM(IF(([2]JOE_DATA!$C$2:$C$20002=$DE23)*([2]JOE_DATA!$B$2:$B$20002="Work type")*([2]JOE_DATA!$A$2:$A$20002="Corporate"),0.3,0)))</f>
        <v>1</v>
      </c>
      <c r="HL23" s="3">
        <f t="array" ref="HL23">IF(LEN($DF23)=0,0.4,SUM(IF(([2]JOE_DATA!$C$2:$C$20002=$DF23)*([2]JOE_DATA!$B$2:$B$20002="Sub-work type")*([2]JOE_DATA!$A$2:$A$20002="Corporate"),0.4,0)))
+
IF(LEN($DG23)=0,0.3,SUM(IF(([2]JOE_DATA!$C$2:$C$20002=$DG23)*([2]JOE_DATA!$B$2:$B$20002="Sub-work type")*([2]JOE_DATA!$A$2:$A$20002="Corporate"),0.3,0)))
+
IF(LEN($DH23)=0,0.3,SUM(IF(([2]JOE_DATA!$C$2:$C$20002=$DH23)*([2]JOE_DATA!$B$2:$B$20002="Sub-work type")*([2]JOE_DATA!$A$2:$A$20002="Corporate"),0.3,0)))</f>
        <v>1</v>
      </c>
      <c r="HM23" s="3">
        <f t="array" ref="HM23">IF(LEN($DI23)=0,0.4,SUM(IF(([2]JOE_DATA!$C$2:$C$20002=$DI23)*([2]JOE_DATA!$B$2:$B$20002="Acting for")*([2]JOE_DATA!$A$2:$A$20002="Corporate"),0.4,0)))
+
IF(LEN($DJ23)=0,0.3,SUM(IF(([2]JOE_DATA!$C$2:$C$20002=$DJ23)*([2]JOE_DATA!$B$2:$B$20002="Acting for")*([2]JOE_DATA!$A$2:$A$20002="Corporate"),0.3,0)))
+
IF(LEN($DK23)=0,0.3,SUM(IF(([2]JOE_DATA!$C$2:$C$20002=$DK23)*([2]JOE_DATA!$B$2:$B$20002="Acting for")*([2]JOE_DATA!$A$2:$A$20002="Corporate"),0.3,0)))</f>
        <v>1</v>
      </c>
      <c r="HN23" s="3">
        <f t="array" ref="HN23">IF(LEN($DM23)=0,0.4,SUM(IF(([2]JOE_DATA!$C$2:$C$20002=$DM23)*([2]JOE_DATA!$B$2:$B$20002="Country of buyer")*([2]JOE_DATA!$A$2:$A$20002="Corporate"),0.4,0)))
+
IF(LEN($DN23)=0,0.3,SUM(IF(([2]JOE_DATA!$C$2:$C$20002=$DN23)*([2]JOE_DATA!$B$2:$B$20002="Country of buyer")*([2]JOE_DATA!$A$2:$A$20002="Corporate"),0.3,0)))
+
IF(LEN($DL23)=0,0.3,SUM(IF(([2]JOE_DATA!$C$2:$C$20002=$DL23)*([2]JOE_DATA!$B$2:$B$20002="Country of buyer")*([2]JOE_DATA!$A$2:$A$20002="Corporate"),0.3,0)))</f>
        <v>1</v>
      </c>
      <c r="HO23" s="3">
        <f t="array" ref="HO23">IF(LEN($DO23)=0,0.4,SUM(IF(([2]JOE_DATA!$C$2:$C$20002=$DO23)*([2]JOE_DATA!$B$2:$B$20002="Country of seller")*([2]JOE_DATA!$A$2:$A$20002="Corporate"),0.4,0)))
+
IF(LEN($DP23)=0,0.3,SUM(IF(([2]JOE_DATA!$C$2:$C$20002=$DP23)*([2]JOE_DATA!$B$2:$B$20002="Country of seller")*([2]JOE_DATA!$A$2:$A$20002="Corporate"),0.3,0)))
+
IF(LEN($DQ23)=0,0.3,SUM(IF(([2]JOE_DATA!$C$2:$C$20002=$DQ23)*([2]JOE_DATA!$B$2:$B$20002="Country of seller")*([2]JOE_DATA!$A$2:$A$20002="Corporate"),0.3,0)))</f>
        <v>1</v>
      </c>
      <c r="HP23" s="3">
        <f t="array" ref="HP23">IF(LEN($DR23)=0,0.4,SUM(IF(([2]JOE_DATA!$C$2:$C$20002=$DR23)*([2]JOE_DATA!$B$2:$B$20002="Country of target")*([2]JOE_DATA!$A$2:$A$20002="Corporate"),0.4,0)))
+
IF(LEN($DS23)=0,0.3,SUM(IF(([2]JOE_DATA!$C$2:$C$20002=$DS23)*([2]JOE_DATA!$B$2:$B$20002="Country of target")*([2]JOE_DATA!$A$2:$A$20002="Corporate"),0.3,0)))
+
IF(LEN($DT23)=0,0.3,SUM(IF(([2]JOE_DATA!$C$2:$C$20002=$DT23)*([2]JOE_DATA!$B$2:$B$20002="Country of target")*([2]JOE_DATA!$A$2:$A$20002="Corporate"),0.3,0)))</f>
        <v>1</v>
      </c>
      <c r="HQ23" s="3">
        <f t="array" ref="HQ23">IF(LEN($DU23)=0,1,SUM(IF(([2]JOE_DATA!$C$2:$C$20002=$DU23)*([2]JOE_DATA!$B$2:$B$20002="Value over US $5m")*([2]JOE_DATA!$A$2:$A$20002="Corporate"),1,0)))</f>
        <v>1</v>
      </c>
      <c r="HR23" s="3">
        <f t="array" ref="HR23">IF(LEN($DV23)=0,1,SUM(IF(([2]JOE_DATA!$C$2:$C$20002=$DV23)*([2]JOE_DATA!$B$2:$B$20002="Value over £500,000")*([2]JOE_DATA!$A$2:$A$20002="Corporate"),1,0)))</f>
        <v>1</v>
      </c>
      <c r="HS23" s="3">
        <f t="array" ref="HS23">IF(LEN($DW23)=0,1,SUM(IF(([2]JOE_DATA!$C$2:$C$20002=$DW23)*([2]JOE_DATA!$B$2:$B$20002="Value over Euro 5m")*([2]JOE_DATA!$A$2:$A$20002="Corporate"),1,0)))</f>
        <v>1</v>
      </c>
      <c r="HT23" s="3">
        <f t="array" ref="HT23">IF(LEN($DX23)=0,1,SUM(IF(([2]JOE_DATA!$C$2:$C$20002=$DX23)*([2]JOE_DATA!$B$2:$B$20002="Value range in euros")*([2]JOE_DATA!$A$2:$A$20002="Corporate"),1,0)))</f>
        <v>1</v>
      </c>
      <c r="HU23" s="3">
        <f t="array" ref="HU23">IF(LEN($DY23)=0,1,SUM(IF(([2]JOE_DATA!$C$2:$C$20002=$DY23)*([2]JOE_DATA!$B$2:$B$20002="Is the deal relevant for M&amp;A study")*([2]JOE_DATA!$A$2:$A$20002="Corporate"),1,0)))</f>
        <v>1</v>
      </c>
      <c r="HV23" s="3">
        <f t="array" ref="HV23">IF(LEN($DZ23)=0,1,SUM(IF(([2]JOE_DATA!$C$2:$C$20002=$DZ23)*([2]JOE_DATA!$B$2:$B$20002="Does the deal involve PE clients")*([2]JOE_DATA!$A$2:$A$20002="Corporate"),1,0)))</f>
        <v>1</v>
      </c>
      <c r="HW23" s="3">
        <f t="array" ref="HW23">IF(LEN($EA23)=0,1,SUM(IF(([2]JOE_DATA!$C$2:$C$20002=$EA23)*([2]JOE_DATA!$B$2:$B$20002="Quarter deal announced/signed")*([2]JOE_DATA!$A$2:$A$20002="Corporate"),1,0)))</f>
        <v>1</v>
      </c>
      <c r="HX23" s="3">
        <f t="array" ref="HX23">IF(LEN($EB23)=0,1,SUM(IF(([2]JOE_DATA!$C$2:$C$20002=$EB23)*([2]JOE_DATA!$B$2:$B$20002="Quarter deal completed")*([2]JOE_DATA!$A$2:$A$20002="Corporate"),1,0)))</f>
        <v>1</v>
      </c>
      <c r="HY23" s="3">
        <f t="array" ref="HY23">IF(LEN($EC23)=0,1,SUM(IF(([2]JOE_DATA!$C$2:$C$20002=$EC23)*([2]JOE_DATA!$B$2:$B$20002="Year deal announced/signed")*([2]JOE_DATA!$A$2:$A$20002="Corporate"),1,0)))</f>
        <v>1</v>
      </c>
      <c r="HZ23" s="3">
        <f t="array" ref="HZ23">IF(LEN($ED23)=0,1,SUM(IF(([2]JOE_DATA!$C$2:$C$20002=$ED23)*([2]JOE_DATA!$B$2:$B$20002="Year deal completed")*([2]JOE_DATA!$A$2:$A$20002="Corporate"),1,0)))</f>
        <v>1</v>
      </c>
      <c r="IA23" s="3">
        <v>1</v>
      </c>
      <c r="IB23" s="3">
        <f t="array" ref="IB23">IF(LEN($EF23)=0,1,SUM(IF(([2]JOE_DATA!$C$2:$C$20002=$EF23)*([2]JOE_DATA!$B$2:$B$20002="Work type")*([2]JOE_DATA!$A$2:$A$20002="Corporate Tax"),1,0)))</f>
        <v>1</v>
      </c>
      <c r="IC23" s="3">
        <f t="array" ref="IC23">IF(LEN($EG23)=0,0.4,SUM(IF(([2]JOE_DATA!$C$2:$C$20002=$EG23)*([2]JOE_DATA!$B$2:$B$20002="Work type")*([2]JOE_DATA!$A$2:$A$20002="EPC Construction"),0.4,0)))
+
IF(LEN($EH23)=0,0.3,SUM(IF(([2]JOE_DATA!$C$2:$C$20002=$EH23)*([2]JOE_DATA!$B$2:$B$20002="Work type")*([2]JOE_DATA!$A$2:$A$20002="EPC Construction"),0.3,0)))
+
IF(LEN($EI23)=0,0.3,SUM(IF(([2]JOE_DATA!$C$2:$C$20002=$EI23)*([2]JOE_DATA!$B$2:$B$20002="Work type")*([2]JOE_DATA!$A$2:$A$20002="EPC Construction"),0.3,0)))</f>
        <v>1</v>
      </c>
      <c r="ID23" s="3">
        <f t="array" ref="ID23">IF(LEN($EJ23)=0,0.4,SUM(IF(([2]JOE_DATA!$C$2:$C$20002=$EJ23)*([2]JOE_DATA!$B$2:$B$20002="Contract type")*([2]JOE_DATA!$A$2:$A$20002="EPC Construction"),0.4,0)))
+
IF(LEN($EK23)=0,0.3,SUM(IF(([2]JOE_DATA!$C$2:$C$20002=$EK23)*([2]JOE_DATA!$B$2:$B$20002="Contract type")*([2]JOE_DATA!$A$2:$A$20002="EPC Construction"),0.3,0)))
+
IF(LEN($EL23)=0,0.3,SUM(IF(([2]JOE_DATA!$C$2:$C$20002=$EL23)*([2]JOE_DATA!$B$2:$B$20002="Contract type")*([2]JOE_DATA!$A$2:$A$20002="EPC Construction"),0.3,0)))</f>
        <v>1</v>
      </c>
      <c r="IE23" s="3">
        <f t="array" ref="IE23">IF(LEN($EP23)=0,1,SUM(IF(([2]JOE_DATA!$C$2:$C$20002=$EP23)*([2]JOE_DATA!$B$2:$B$20002="Client type")*([2]JOE_DATA!$A$2:$A$20002="EPC Construction"),1,0)))</f>
        <v>1</v>
      </c>
      <c r="IF23" s="3">
        <f t="array" ref="IF23">IF(LEN($EN23)=0,1,SUM(IF(([2]JOE_DATA!$C$2:$C$20002=$EN23)*([2]JOE_DATA!$B$2:$B$20002="Subject matter")*([2]JOE_DATA!$A$2:$A$20002="EPC Construction"),1,0)))</f>
        <v>1</v>
      </c>
      <c r="IG23" s="3">
        <f t="array" ref="IG23">IF(LEN($ER23)=0,1,SUM(IF(([2]JOE_DATA!$C$2:$C$20002=$ER23)*([2]JOE_DATA!$B$2:$B$20002="Client scope")*([2]JOE_DATA!$A$2:$A$20002="EPC Construction"),1,0)))</f>
        <v>1</v>
      </c>
      <c r="IH23" s="3">
        <f t="array" ref="IH23">IF(LEN($ES23)=0,0.4,SUM(IF(([2]JOE_DATA!$C$2:$C$20002=$ES23)*([2]JOE_DATA!$B$2:$B$20002="Work type")*([2]JOE_DATA!$A$2:$A$20002="EPC Energy"),0.4,0)))
+
IF(LEN($ET23)=0,0.3,SUM(IF(([2]JOE_DATA!$C$2:$C$20002=$ET23)*([2]JOE_DATA!$B$2:$B$20002="Work type")*([2]JOE_DATA!$A$2:$A$20002="EPC Energy"),0.3,0)))
+
IF(LEN($EU23)=0,0.3,SUM(IF(([2]JOE_DATA!$C$2:$C$20002=$EU23)*([2]JOE_DATA!$B$2:$B$20002="Work type")*([2]JOE_DATA!$A$2:$A$20002="EPC Energy"),0.3,0)))</f>
        <v>1</v>
      </c>
      <c r="II23" s="3">
        <f t="array" ref="II23">IF(LEN($EV23)=0,1,SUM(IF(([2]JOE_DATA!$C$2:$C$20002=$EV23)*([2]JOE_DATA!$B$2:$B$20002="Work type")*([2]JOE_DATA!$A$2:$A$20002="EPC Energy"),1,0)))</f>
        <v>1</v>
      </c>
      <c r="IJ23" s="3">
        <f t="array" ref="IJ23">IF(LEN($EW23)=0,1,SUM(IF(([2]JOE_DATA!$C$2:$C$20002=$EW23)*([2]JOE_DATA!$B$2:$B$20002="Client type")*([2]JOE_DATA!$A$2:$A$20002="EPC Projects"),1,0)))</f>
        <v>1</v>
      </c>
      <c r="IK23" s="3">
        <f t="array" ref="IK23">IF(LEN($FE23)=0,0.4,SUM(IF(([2]JOE_DATA!$C$2:$C$20002=$FE23)*([2]JOE_DATA!$B$2:$B$20002="Client type")*([2]JOE_DATA!$A$2:$A$20002="Real Estate"),0.4,0)))
+
IF(LEN($FF23)=0,0.3,SUM(IF(([2]JOE_DATA!$C$2:$C$20002=$FF23)*([2]JOE_DATA!$B$2:$B$20002="Client type")*([2]JOE_DATA!$A$2:$A$20002="Real Estate"),0.3,0)))
+
IF(LEN($FG23)=0,0.3,SUM(IF(([2]JOE_DATA!$C$2:$C$20002=$FG23)*([2]JOE_DATA!$B$2:$B$20002="Client type")*([2]JOE_DATA!$A$2:$A$20002="Real Estate"),0.3,0)))</f>
        <v>1</v>
      </c>
      <c r="IL23" s="3">
        <f t="array" ref="IL23">IF(LEN($FH23)=0,0.4,SUM(IF(([2]JOE_DATA!$C$2:$C$20002=$FH23)*([2]JOE_DATA!$B$2:$B$20002="Work type")*([2]JOE_DATA!$A$2:$A$20002="Real Estate"),0.4,0)))
+
IF(LEN($FI23)=0,0.3,SUM(IF(([2]JOE_DATA!$C$2:$C$20002=$FI23)*([2]JOE_DATA!$B$2:$B$20002="Work type")*([2]JOE_DATA!$A$2:$A$20002="Real Estate"),0.3,0)))
+
IF(LEN($FJ23)=0,0.3,SUM(IF(([2]JOE_DATA!$C$2:$C$20002=$FJ23)*([2]JOE_DATA!$B$2:$B$20002="Work type")*([2]JOE_DATA!$A$2:$A$20002="Real Estate"),0.3,0)))</f>
        <v>1</v>
      </c>
      <c r="IM23" s="3">
        <f t="array" ref="IM23">IF(LEN($EX23)=0,0.4,SUM(IF(([2]JOE_DATA!$C$2:$C$20002=$EX23)*([2]JOE_DATA!$B$2:$B$20002="Work type")*([2]JOE_DATA!$A$2:$A$20002="Human Capital"),0.4,0)))
+
IF(LEN($EY23)=0,0.3,SUM(IF(([2]JOE_DATA!$C$2:$C$20002=$EY23)*([2]JOE_DATA!$B$2:$B$20002="Work type")*([2]JOE_DATA!$A$2:$A$20002="Human Capital"),0.3,0)))
+
IF(LEN($EZ23)=0,0.3,SUM(IF(([2]JOE_DATA!$C$2:$C$20002=$EZ23)*([2]JOE_DATA!$B$2:$B$20002="Work type")*([2]JOE_DATA!$A$2:$A$20002="Human Capital"),0.3,0)))</f>
        <v>1</v>
      </c>
      <c r="IN23" s="3">
        <f t="array" ref="IN23">IF(LEN($FA23)=0,0.4,SUM(IF(([2]JOE_DATA!$C$2:$C$20002=$FA23)*([2]JOE_DATA!$B$2:$B$20002="Sub-work types")*([2]JOE_DATA!$A$2:$A$20002="Human Capital"),0.4,0)))
+
IF(LEN($FB23)=0,0.3,SUM(IF(([2]JOE_DATA!$C$2:$C$20002=$FB23)*([2]JOE_DATA!$B$2:$B$20002="Sub-work types")*([2]JOE_DATA!$A$2:$A$20002="Human Capital"),0.3,0)))
+
IF(LEN($FC23)=0,0.3,SUM(IF(([2]JOE_DATA!$C$2:$C$20002=$FC23)*([2]JOE_DATA!$B$2:$B$20002="Sub-work types")*([2]JOE_DATA!$A$2:$A$20002="Human Capital"),0.3,0)))</f>
        <v>1</v>
      </c>
      <c r="IO23" s="15">
        <f t="array" ref="IO23">IF(LEN($FD23)=0,1,SUM(IF(([2]JOE_DATA!$C$2:$C$20002=$FD23)*([2]JOE_DATA!$B$2:$B$20002="Pension scheme")*([2]JOE_DATA!$A$2:$A$20002="Human Capital"),1,0)))</f>
        <v>1</v>
      </c>
      <c r="IP23" s="3">
        <f t="array" ref="IP23">IF(LEN($BT23)=0,0.4,SUM(IF(([2]JOE_DATA!$C$2:$C$20002=$BT23)*([2]JOE_DATA!$B$2:$B$20002="Other Matter Executive"),0.4,0)))
+
IF(LEN($BU23)=0,0.3,SUM(IF(([2]JOE_DATA!$C$2:$C$20002=$BU23)*([2]JOE_DATA!$B$2:$B$20002="Other Matter Executive"),0.3,0)))
+
IF(LEN($BV23)=0,0.3,SUM(IF(([2]JOE_DATA!$C$2:$C$20002=$BV23)*([2]JOE_DATA!$B$2:$B$20002="Other Matter Executive"),0.3,0)))</f>
        <v>1</v>
      </c>
    </row>
    <row r="24" spans="1:250" ht="25.5">
      <c r="A24" s="34" t="s">
        <v>246</v>
      </c>
      <c r="B24" s="35" t="s">
        <v>348</v>
      </c>
      <c r="C24" s="34" t="s">
        <v>285</v>
      </c>
      <c r="D24" s="34"/>
      <c r="E24" s="34" t="s">
        <v>285</v>
      </c>
      <c r="F24" s="36" t="s">
        <v>336</v>
      </c>
      <c r="G24" s="3"/>
      <c r="H24" s="3"/>
      <c r="I24" s="34" t="s">
        <v>311</v>
      </c>
      <c r="J24" s="3"/>
      <c r="K24" s="3"/>
      <c r="L24" s="34"/>
      <c r="M24" s="3"/>
      <c r="N24" s="3"/>
      <c r="O24" s="36" t="s">
        <v>99</v>
      </c>
      <c r="P24" s="34"/>
      <c r="Q24" s="34"/>
      <c r="R24" s="3"/>
      <c r="S24" s="37"/>
      <c r="T24" s="37" t="s">
        <v>252</v>
      </c>
      <c r="U24" s="36" t="s">
        <v>336</v>
      </c>
      <c r="V24" s="3"/>
      <c r="W24" s="3"/>
      <c r="X24" s="34" t="s">
        <v>311</v>
      </c>
      <c r="Y24" s="38"/>
      <c r="Z24" s="3"/>
      <c r="AA24" s="34" t="s">
        <v>349</v>
      </c>
      <c r="AB24" s="34"/>
      <c r="AC24" s="3"/>
      <c r="AD24" s="34"/>
      <c r="AE24" s="3"/>
      <c r="AF24" s="3"/>
      <c r="AG24" s="39"/>
      <c r="AH24" s="3"/>
      <c r="AI24" s="34"/>
      <c r="AJ24" s="3"/>
      <c r="AK24" s="3"/>
      <c r="AL24" s="34" t="s">
        <v>254</v>
      </c>
      <c r="AM24" s="3"/>
      <c r="AN24" s="3"/>
      <c r="AO24" s="34" t="s">
        <v>133</v>
      </c>
      <c r="AP24" s="3" t="s">
        <v>267</v>
      </c>
      <c r="AQ24" s="3"/>
      <c r="AR24" s="3"/>
      <c r="AS24" s="3"/>
      <c r="AT24" s="3"/>
      <c r="AU24" s="3"/>
      <c r="AV24" s="3"/>
      <c r="AW24" s="3"/>
      <c r="AX24" s="3"/>
      <c r="AY24" s="3"/>
      <c r="AZ24" s="3"/>
      <c r="BA24" s="3"/>
      <c r="BB24" s="3"/>
      <c r="BC24" s="3"/>
      <c r="BD24" s="3"/>
      <c r="BE24" s="40"/>
      <c r="BF24" s="34"/>
      <c r="BG24" s="34"/>
      <c r="BH24" s="3"/>
      <c r="BI24" s="41" t="s">
        <v>255</v>
      </c>
      <c r="BJ24" s="34"/>
      <c r="BK24" s="3"/>
      <c r="BL24" s="42" t="s">
        <v>256</v>
      </c>
      <c r="BM24" s="42"/>
      <c r="BN24" s="34"/>
      <c r="BO24" s="3"/>
      <c r="BP24" s="3"/>
      <c r="BQ24" s="3"/>
      <c r="BR24" s="3"/>
      <c r="BS24" s="3"/>
      <c r="BT24" s="34"/>
      <c r="BU24" s="34"/>
      <c r="BV24" s="34"/>
      <c r="BW24" s="3"/>
      <c r="BX24" s="3"/>
      <c r="BY24" s="3"/>
      <c r="BZ24" s="3"/>
      <c r="CA24" s="3"/>
      <c r="CB24" s="3"/>
      <c r="CC24" s="3"/>
      <c r="CD24" s="36"/>
      <c r="CE24" s="34"/>
      <c r="CF24" s="3"/>
      <c r="CG24" s="36"/>
      <c r="CH24" s="34"/>
      <c r="CI24" s="3"/>
      <c r="CJ24" s="3"/>
      <c r="CK24" s="36"/>
      <c r="CL24" s="3"/>
      <c r="CM24" s="3"/>
      <c r="CN24" s="3"/>
      <c r="CO24" s="3"/>
      <c r="CP24" s="3"/>
      <c r="CQ24" s="34"/>
      <c r="CR24" s="34"/>
      <c r="CS24" s="34"/>
      <c r="CT24" s="34"/>
      <c r="CU24" s="34"/>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6"/>
      <c r="EH24" s="3"/>
      <c r="EI24" s="3"/>
      <c r="EJ24" s="3"/>
      <c r="EK24" s="3"/>
      <c r="EL24" s="3"/>
      <c r="EM24" s="3"/>
      <c r="EN24" s="3"/>
      <c r="EO24" s="3"/>
      <c r="EP24" s="3"/>
      <c r="EQ24" s="3"/>
      <c r="ER24" s="3"/>
      <c r="ES24" s="3"/>
      <c r="ET24" s="3"/>
      <c r="EU24" s="3"/>
      <c r="EV24" s="3"/>
      <c r="EW24" s="3"/>
      <c r="EX24" s="3"/>
      <c r="EY24" s="3"/>
      <c r="EZ24" s="3"/>
      <c r="FA24" s="3"/>
      <c r="FB24" s="3"/>
      <c r="FC24" s="3"/>
      <c r="FD24" s="3"/>
      <c r="FE24" s="34"/>
      <c r="FF24" s="34"/>
      <c r="FG24" s="34"/>
      <c r="FH24" s="34"/>
      <c r="FI24" s="34"/>
      <c r="FJ24" s="3"/>
      <c r="FK24" s="3"/>
      <c r="FL24" s="3"/>
      <c r="FM24" s="3"/>
      <c r="FO24" s="3"/>
      <c r="FP24" s="3"/>
      <c r="FQ24" s="3" t="str">
        <f t="array" ref="FQ24">IF(SUM($FU24:$IP24)=74,"PASS","FAIL")</f>
        <v>PASS</v>
      </c>
      <c r="FR24" s="3">
        <f t="shared" si="5"/>
        <v>0</v>
      </c>
      <c r="FS24" s="3">
        <f t="shared" si="6"/>
        <v>1</v>
      </c>
      <c r="FT24" s="3"/>
      <c r="FU24" s="3">
        <f t="array" ref="FU24">SUM(IF(([2]JOE_DATA!$C$2:$C$20002=$C24)*([2]JOE_DATA!$B$2:$B$20002="Client Name Confidential"),1,0))</f>
        <v>1</v>
      </c>
      <c r="FV24" s="3">
        <f t="array" ref="FV24">IF(ISBLANK($E24),1,SUM(IF(([2]JOE_DATA!$C$2:$C$20002=$E24)*([2]JOE_DATA!$B$2:$B$20002="Client name confidential on completion"),1,0)))</f>
        <v>1</v>
      </c>
      <c r="FW24" s="3">
        <f t="array" ref="FW24">IF(LEN($F24)=0,0.5,SUM(IF(([2]JOE_DATA!$C$2:$C$20002=$F24)*([2]JOE_DATA!$B$2:$B$20002="Client sector group"),0.5,0)))
+
IF(LEN($G24)=0,0.25,SUM(IF(([2]JOE_DATA!$C$2:$C$20002=$G24)*([2]JOE_DATA!$B$2:$B$20002="Client sector group"),0.25,0)))
+
IF(LEN($H24)=0,0.25,SUM(IF(([2]JOE_DATA!$C$2:$C$20002=$H24)*([2]JOE_DATA!$B$2:$B$20002="Client sector group"),0.25,0)))</f>
        <v>1</v>
      </c>
      <c r="FX24" s="3">
        <f t="array" ref="FX24">IF(ISBLANK($I24),0.5,SUM(IF(([2]JOE_DATA!$C$2:$C$20002=$I24)*([2]JOE_DATA!$B$2:$B$20002="Client sub-sector group"),0.5,0)))
+
IF(ISBLANK($J24),0.25,SUM(IF(([2]JOE_DATA!$C$2:$C$20002=$J24)*([2]JOE_DATA!$B$2:$B$20002="Client sub-sector group"),0.25,0)))
+
IF(ISBLANK($K24),0.25,SUM(IF(([2]JOE_DATA!$C$2:$C$20002=$K24)*([2]JOE_DATA!$B$2:$B$20002="Client sub-sector group"),0.25,0)))</f>
        <v>1</v>
      </c>
      <c r="FY24" s="3">
        <f t="array" ref="FY24">IF(LEN($L24)=0,0.4,SUM(IF(([2]JOE_DATA!$C$2:$C$20002=$L24)*([2]JOE_DATA!$B$2:$B$20002="Predominant Country of Client"),0.4,0)))
+
IF(LEN($M24)=0,0.3,SUM(IF(([2]JOE_DATA!$C$2:$C$20002=$M24)*([2]JOE_DATA!$B$2:$B$20002="Predominant Country of Client"),0.3,0)))
+
IF(LEN($N24)=0,0.3,SUM(IF(([2]JOE_DATA!$C$2:$C$20002=$N24)*([2]JOE_DATA!$B$2:$B$20002="Predominant Country of Client"),0.3,0)))</f>
        <v>1</v>
      </c>
      <c r="FZ24" s="3">
        <f t="array" ref="FZ24">IF(LEN($O24)=0,0.4,SUM(IF(([2]JOE_DATA!$C$2:$C$20002=$O24)*([2]JOE_DATA!$B$2:$B$20002="Main practice group"),0.4,0)))
+
IF(LEN($P24)=0,0.3,SUM(IF(([2]JOE_DATA!$C$2:$C$20002=$P24)*([2]JOE_DATA!$B$2:$B$20002="Main practice group"),0.3,0)))
+
IF(LEN($Q24)=0,0.3,SUM(IF(([2]JOE_DATA!$C$2:$C$20002=$Q24)*([2]JOE_DATA!$B$2:$B$20002="Main practice group"),0.3,0)))</f>
        <v>1</v>
      </c>
      <c r="GA24" s="3">
        <f t="shared" si="7"/>
        <v>1</v>
      </c>
      <c r="GB24" s="3">
        <f t="shared" si="8"/>
        <v>1</v>
      </c>
      <c r="GC24" s="3">
        <f t="array" ref="GC24">IF(LEN($U24)=0,0.4,SUM(IF(([2]JOE_DATA!$C$2:$C$20002=$U24)*([2]JOE_DATA!$B$2:$B$20002="Matter sector group"),0.4,0)))
+
IF(LEN($V24)=0,0.3,SUM(IF(([2]JOE_DATA!$C$2:$C$20002=$V24)*([2]JOE_DATA!$B$2:$B$20002="Matter sector group"),0.3,0)))
+
IF(LEN($W24)=0,0.3,SUM(IF(([2]JOE_DATA!$C$2:$C$20002=$W24)*([2]JOE_DATA!$B$2:$B$20002="Matter sector group"),0.3,0)))</f>
        <v>1</v>
      </c>
      <c r="GD24" s="3">
        <f t="array" ref="GD24">IF(LEN($X24)=0,0.4,SUM(IF(([2]JOE_DATA!$C$2:$C$20002=$X24)*([2]JOE_DATA!$B$2:$B$20002="Matter sub-sector group"),0.4,0)))
+
IF(LEN($Y24)=0,0.3,SUM(IF(([2]JOE_DATA!$C$2:$C$20002=$Y24)*([2]JOE_DATA!$B$2:$B$20002="Matter sub-sector group"),0.3,0)))
+
IF(LEN($Z24)=0,0.3,SUM(IF(([2]JOE_DATA!$C$2:$C$20002=$Z24)*([2]JOE_DATA!$B$2:$B$20002="Matter sub-sector group"),0.3,0)))</f>
        <v>1</v>
      </c>
      <c r="GE24" s="3">
        <f t="array" ref="GE24">IF(ISBLANK($AD24),1,SUM(IF(([2]JOE_DATA!$C$2:$C$20002=$AD24)*([2]JOE_DATA!$B$2:$B$20002="Matter confidential"),1,0)))</f>
        <v>1</v>
      </c>
      <c r="GF24" s="3">
        <f t="array" ref="GF24">IF(ISBLANK($AE24),1,SUM(IF(([2]JOE_DATA!$C$2:$C$20002=$AE24)*([2]JOE_DATA!$B$2:$B$20002="Matter confidential on completion"),1,0)))</f>
        <v>1</v>
      </c>
      <c r="GG24" s="3">
        <f t="array" ref="GG24">IF(ISBLANK($AG24),1,SUM(IF(([2]JOE_DATA!$C$2:$C$20002=$AG24)*([2]JOE_DATA!$B$2:$B$20002="Applicable law"),1,0)))</f>
        <v>1</v>
      </c>
      <c r="GH24" s="3">
        <f t="array" ref="GH24">IF(ISBLANK($AO24),1,SUM(IF(([2]JOE_DATA!$C$2:$C$20002=$AO24)*([2]JOE_DATA!$B$2:$B$20002="Contentious"),1,0)))</f>
        <v>1</v>
      </c>
      <c r="GI24" s="3">
        <f t="array" ref="GI24">IF(ISBLANK($AP24),1,SUM(IF(([2]JOE_DATA!$C$2:$C$20002=$AP24)*([2]JOE_DATA!$B$2:$B$20002="Dispute resolution"),1,0)))</f>
        <v>1</v>
      </c>
      <c r="GJ24" s="3">
        <f t="array" ref="GJ24">IF(ISBLANK($AQ24),1,SUM(IF(([2]JOE_DATA!$C$2:$C$20002=$AQ24)*([2]JOE_DATA!$B$2:$B$20002="Language of dispute"),1,0)))</f>
        <v>1</v>
      </c>
      <c r="GK24" s="3">
        <f t="array" ref="GK24">IF(LEN($AW24)=0,0.4,SUM(IF(([2]JOE_DATA!$C$2:$C$20002=$AW24)*([2]JOE_DATA!$B$2:$B$20002="Country Of Arbitration"),0.4,0)))
+
IF(LEN($AX24)=0,0.3,SUM(IF(([2]JOE_DATA!$C$2:$C$20002=$AX24)*([2]JOE_DATA!$B$2:$B$20002="Country Of Arbitration"),0.3,0)))
+
IF(LEN($AY24)=0,0.3,SUM(IF(([2]JOE_DATA!$C$2:$C$20002=$AY24)*([2]JOE_DATA!$B$2:$B$20002="Country Of Arbitration"),0.3,0)))</f>
        <v>1</v>
      </c>
      <c r="GL24" s="3">
        <f t="array" ref="GL24">IF(LEN($AT24)=0,0.4,SUM(IF(([2]JOE_DATA!$C$2:$C$20002=$AT24)*([2]JOE_DATA!$B$2:$B$20002="Jurisdiction of dispute"),0.4,0)))
+
IF(LEN($AU24)=0,0.3,SUM(IF(([2]JOE_DATA!$C$2:$C$20002=$AU24)*([2]JOE_DATA!$B$2:$B$20002="Jurisdiction of dispute"),0.3,0)))
+
IF(LEN($AV24)=0,0.3,SUM(IF(([2]JOE_DATA!$C$2:$C$20002=$AV24)*([2]JOE_DATA!$B$2:$B$20002="Jurisdiction of dispute"),0.3,0)))</f>
        <v>1</v>
      </c>
      <c r="GM24" s="3">
        <f t="array" ref="GM24">IF(LEN($AZ24)=0,0.6,SUM(IF(([2]JOE_DATA!$C$2:$C$20002=$AZ24)*([2]JOE_DATA!$B$2:$B$20002="Seat of arbitration"),0.6,0)))
+
IF(LEN($BA24)=0,0.4,SUM(IF(([2]JOE_DATA!$C$2:$C$20002=$BA24)*([2]JOE_DATA!$B$2:$B$20002="Seat of arbitration"),0.4,0)))</f>
        <v>1</v>
      </c>
      <c r="GN24" s="3">
        <f t="array" ref="GN24">IF(ISBLANK($BB24),1,SUM(IF(([2]JOE_DATA!$C$2:$C$20002=$BB24)*([2]JOE_DATA!$B$2:$B$20002="Arbitral rules"),1,0)))</f>
        <v>1</v>
      </c>
      <c r="GO24" s="3">
        <f t="array" ref="GO24">IF(ISBLANK($BC24),1,SUM(IF(([2]JOE_DATA!$C$2:$C$20002=$BC24)*([2]JOE_DATA!$B$2:$B$20002="Investment treaty"),1,0)))</f>
        <v>1</v>
      </c>
      <c r="GP24" s="3">
        <f t="array" ref="GP24">IF(ISBLANK($BD24),1,SUM(IF(([2]JOE_DATA!$C$2:$C$20002=$BD24)*([2]JOE_DATA!$B$2:$B$20002="Investigation type"),1,0)))</f>
        <v>1</v>
      </c>
      <c r="GQ24" s="3">
        <f t="array" ref="GQ24">IF(ISBLANK($BF24),1,SUM(IF(([2]JOE_DATA!$C$2:$C$20002=$BF24)*([2]JOE_DATA!$B$2:$B$20002="Currency of deal"),1,0)))</f>
        <v>1</v>
      </c>
      <c r="GR24" s="3">
        <f t="array" ref="GR24">IF(ISBLANK($BG24),1,SUM(IF(([2]JOE_DATA!$C$2:$C$20002=$BG24)*([2]JOE_DATA!$B$2:$B$20002="Value confidential"),1,0)))</f>
        <v>1</v>
      </c>
      <c r="GS24" s="3">
        <f t="array" ref="GS24">IF(ISBLANK($BH24),1,SUM(IF(([2]JOE_DATA!$C$2:$C$20002=$BH24)*([2]JOE_DATA!$B$2:$B$20002="Value confidential on completion"),1,0)))</f>
        <v>1</v>
      </c>
      <c r="GT24" s="3">
        <f t="array" ref="GT24">IF(LEN($BI24)=0,0.4,SUM(IF(([2]JOE_DATA!$C$2:$C$20002=$BI24)*([2]JOE_DATA!$B$2:$B$20002="Teams"),0.4,0)))
+
IF(LEN($BJ24)=0,0.3,SUM(IF(([2]JOE_DATA!$C$2:$C$20002=$BJ24)*([2]JOE_DATA!$B$2:$B$20002="Teams"),0.3,0)))
+
IF(LEN($BK24)=0,0.3,SUM(IF(([2]JOE_DATA!$C$2:$C$20002=$BK24)*([2]JOE_DATA!$B$2:$B$20002="Teams"),0.3,0)))</f>
        <v>1</v>
      </c>
      <c r="GU24" s="3">
        <f t="array" ref="GU24">IF(LEN($BL24)=0,0.4,SUM(IF(([2]JOE_DATA!$C$2:$C$20002=$BL24)*([2]JOE_DATA!$B$2:$B$20002="Lead Matter Partner"),0.4,0)))
+
IF(LEN($BM24)=0,0.3,SUM(IF(([2]JOE_DATA!$C$2:$C$20002=$BM24)*([2]JOE_DATA!$B$2:$B$20002="Lead Matter Partner"),0.3,0)))
+
IF(LEN($BN24)=0,0.3,SUM(IF(([2]JOE_DATA!$C$2:$C$20002=$BN24)*([2]JOE_DATA!$B$2:$B$20002="Lead Matter Partner"),0.3,0)))</f>
        <v>1</v>
      </c>
      <c r="GV24" s="3">
        <f t="array" ref="GV24">IF(LEN($BP24)=0,0.4,SUM(IF(([2]JOE_DATA!$C$2:$C$20002=$BP24)*([2]JOE_DATA!$B$2:$B$20002="Source of credential"),0.4,0)))
+
IF(LEN($BQ24)=0,0.3,SUM(IF(([2]JOE_DATA!$C$2:$C$20002=$BQ24)*([2]JOE_DATA!$B$2:$B$20002="Source of credential"),0.3,0)))
+
IF(LEN($BR24)=0,0.3,SUM(IF(([2]JOE_DATA!$C$2:$C$20002=$BR24)*([2]JOE_DATA!$B$2:$B$20002="Source of credential"),0.3,0)))</f>
        <v>1</v>
      </c>
      <c r="GW24" s="3">
        <f t="array" ref="GW24">IF(LEN($BX24)=0,0.4,SUM(IF(([2]JOE_DATA!$C$2:$C$20002=$BX24)*([2]JOE_DATA!$B$2:$B$20002="CMS firms involved"),0.4,0)))
+
IF(LEN($BY24)=0,0.6,SUM(IF(([2]JOE_DATA!$C$2:$C$20002=$BY24)*([2]JOE_DATA!$B$2:$B$20002="CMS firms involved"),0.6,0)))</f>
        <v>1</v>
      </c>
      <c r="GX24" s="3">
        <f t="array" ref="GX24">IF(ISBLANK($BZ24),1,SUM(IF(([2]JOE_DATA!$C$2:$C$20002=$BZ24)*([2]JOE_DATA!$B$2:$B$20002="Lead CMS firm"),1,0)))</f>
        <v>1</v>
      </c>
      <c r="GY24" s="3">
        <f t="array" ref="GY24">IF(LEN($CA24)=0,0.4,SUM(IF(([2]JOE_DATA!$C$2:$C$20002=$CA24)*([2]JOE_DATA!$B$2:$B$20002="Countries of other CMS firms"),0.4,0)))
+
IF(LEN($CB24)=0,0.3,SUM(IF(([2]JOE_DATA!$C$2:$C$20002=$CB24)*([2]JOE_DATA!$B$2:$B$20002="Countries of other CMS firms"),0.3,0)))
+
IF(LEN($CC24)=0,0.3,SUM(IF(([2]JOE_DATA!$C$2:$C$20002=$CC24)*([2]JOE_DATA!$B$2:$B$20002="Countries of other CMS firms"),0.3,0)))</f>
        <v>1</v>
      </c>
      <c r="GZ24" s="3">
        <f t="array" ref="GZ24">IF(ISBLANK($CD24),1,SUM(IF(([2]JOE_DATA!$C$2:$C$20002=$CD24)*([2]JOE_DATA!$B$2:$B$20002="Credential status"),1,0)))</f>
        <v>1</v>
      </c>
      <c r="HA24" s="3">
        <f t="array" ref="HA24">IF(ISBLANK($CE24),1,SUM(IF(([2]JOE_DATA!$C$2:$C$20002=$CE24)*([2]JOE_DATA!$B$2:$B$20002="Credential version"),1,0)))</f>
        <v>1</v>
      </c>
      <c r="HB24" s="3">
        <f t="array" ref="HB24">IF(ISBLANK($CG24),1,SUM(IF(([2]JOE_DATA!$C$2:$C$20002=$CG24)*([2]JOE_DATA!$B$2:$B$20002="Credential type "),1,0)))</f>
        <v>1</v>
      </c>
      <c r="HC24" s="3">
        <f t="array" ref="HC24">IF(ISBLANK($CH24),1,SUM(IF(([2]JOE_DATA!$C$2:$C$20002=$CH24)*([2]JOE_DATA!$B$2:$B$20002="Other uses"),1,0)))</f>
        <v>1</v>
      </c>
      <c r="HD24" s="3">
        <f t="array" ref="HD24">IF(ISBLANK($CK24),1,SUM(IF(([2]JOE_DATA!$C$2:$C$20002=$CK24)*([2]JOE_DATA!$B$2:$B$20002="Priority"),1,0)))</f>
        <v>1</v>
      </c>
      <c r="HE24" s="3">
        <f t="array" ref="HE24">IF(LEN($CM24)=0,0.4,SUM(IF(([2]JOE_DATA!$C$2:$C$20002=$CM24)*([2]JOE_DATA!$B$2:$B$20002="Know how"),0.4,0)))
+
IF(LEN($CN24)=0,0.3,SUM(IF(([2]JOE_DATA!$C$2:$C$20002=$CN24)*([2]JOE_DATA!$B$2:$B$20002="Know how"),0.3,0)))
+
IF(LEN($CO24)=0,0.3,SUM(IF(([2]JOE_DATA!$C$2:$C$20002=$CO24)*([2]JOE_DATA!$B$2:$B$20002="Know how"),0.3,0)))</f>
        <v>1</v>
      </c>
      <c r="HF24" s="3">
        <f t="array" ref="HF24">IF(LEN($CS24)=0,0.4,SUM(IF(([2]JOE_DATA!$C$2:$C$20002=$CS24)*([2]JOE_DATA!$B$2:$B$20002="Work type")*([2]JOE_DATA!$A$2:$A$20002="BAIF"),0.4,0)))
+
IF(LEN($CT24)=0,0.3,SUM(IF(([2]JOE_DATA!$C$2:$C$20002=$CT24)*([2]JOE_DATA!$B$2:$B$20002="Work type")*([2]JOE_DATA!$A$2:$A$20002="BAIF"),0.3,0)))
+
IF(LEN($CU24)=0,0.3,SUM(IF(([2]JOE_DATA!$C$2:$C$20002=$CU24)*([2]JOE_DATA!$B$2:$B$20002="Work type")*([2]JOE_DATA!$A$2:$A$20002="BAIF"),0.3,0)))</f>
        <v>1</v>
      </c>
      <c r="HG24" s="3">
        <f t="array" ref="HG24">IF(LEN($CQ24)=0,1,SUM(IF(([2]JOE_DATA!$C$2:$C$20002=$CQ24)*([2]JOE_DATA!$B$2:$B$20002="Client type")*([2]JOE_DATA!$A$2:$A$20002="BAIF"),1,0)))</f>
        <v>1</v>
      </c>
      <c r="HH24" s="3">
        <f t="array" ref="HH24">IF(LEN($CW24)=0,0.4,SUM(IF(([2]JOE_DATA!$C$2:$C$20002=$CW24)*([2]JOE_DATA!$B$2:$B$20002="Work type")*([2]JOE_DATA!$A$2:$A$20002="CRD"),0.4,0)))
+
IF(LEN($CX24)=0,0.3,SUM(IF(([2]JOE_DATA!$C$2:$C$20002=$CX24)*([2]JOE_DATA!$B$2:$B$20002="Work type")*([2]JOE_DATA!$A$2:$A$20002="CRD"),0.3,0)))
+
IF(LEN($CY24)=0,0.3,SUM(IF(([2]JOE_DATA!$C$2:$C$20002=$CY24)*([2]JOE_DATA!$B$2:$B$20002="Work type")*([2]JOE_DATA!$A$2:$A$20002="CRD"),0.3,0)))</f>
        <v>1</v>
      </c>
      <c r="HI24" s="3">
        <f t="array" ref="HI24">IF(LEN($CZ24)=0,0.4,SUM(IF(([2]JOE_DATA!$C$2:$C$20002=$CZ24)*([2]JOE_DATA!$B$2:$B$20002="Sub-work type")*([2]JOE_DATA!$A$2:$A$20002="CRD"),0.4,0)))
+
IF(LEN($DA24)=0,0.3,SUM(IF(([2]JOE_DATA!$C$2:$C$20002=$DA24)*([2]JOE_DATA!$B$2:$B$20002="Sub-work type")*([2]JOE_DATA!$A$2:$A$20002="CRD"),0.3,0)))
+
IF(LEN($DB24)=0,0.3,SUM(IF(([2]JOE_DATA!$C$2:$C$20002=$DB24)*([2]JOE_DATA!$B$2:$B$20002="Sub-work type")*([2]JOE_DATA!$A$2:$A$20002="CRD"),0.3,0)))</f>
        <v>1</v>
      </c>
      <c r="HJ24" s="3">
        <f t="array" ref="HJ24">IF(LEN($CV24)=0,1,SUM(IF(([2]JOE_DATA!$C$2:$C$20002=$CV24)*([2]JOE_DATA!$B$2:$B$20002="Client type")*([2]JOE_DATA!$A$2:$A$20002="CRD"),1,0)))</f>
        <v>1</v>
      </c>
      <c r="HK24" s="3">
        <f t="array" ref="HK24">IF(LEN($DC24)=0,0.4,SUM(IF(([2]JOE_DATA!$C$2:$C$20002=$DC24)*([2]JOE_DATA!$B$2:$B$20002="Work type")*([2]JOE_DATA!$A$2:$A$20002="Corporate"),0.4,0)))
+
IF(LEN($DD24)=0,0.3,SUM(IF(([2]JOE_DATA!$C$2:$C$20002=$DD24)*([2]JOE_DATA!$B$2:$B$20002="Work type")*([2]JOE_DATA!$A$2:$A$20002="Corporate"),0.3,0)))
+
IF(LEN($DE24)=0,0.3,SUM(IF(([2]JOE_DATA!$C$2:$C$20002=$DE24)*([2]JOE_DATA!$B$2:$B$20002="Work type")*([2]JOE_DATA!$A$2:$A$20002="Corporate"),0.3,0)))</f>
        <v>1</v>
      </c>
      <c r="HL24" s="3">
        <f t="array" ref="HL24">IF(LEN($DF24)=0,0.4,SUM(IF(([2]JOE_DATA!$C$2:$C$20002=$DF24)*([2]JOE_DATA!$B$2:$B$20002="Sub-work type")*([2]JOE_DATA!$A$2:$A$20002="Corporate"),0.4,0)))
+
IF(LEN($DG24)=0,0.3,SUM(IF(([2]JOE_DATA!$C$2:$C$20002=$DG24)*([2]JOE_DATA!$B$2:$B$20002="Sub-work type")*([2]JOE_DATA!$A$2:$A$20002="Corporate"),0.3,0)))
+
IF(LEN($DH24)=0,0.3,SUM(IF(([2]JOE_DATA!$C$2:$C$20002=$DH24)*([2]JOE_DATA!$B$2:$B$20002="Sub-work type")*([2]JOE_DATA!$A$2:$A$20002="Corporate"),0.3,0)))</f>
        <v>1</v>
      </c>
      <c r="HM24" s="3">
        <f t="array" ref="HM24">IF(LEN($DI24)=0,0.4,SUM(IF(([2]JOE_DATA!$C$2:$C$20002=$DI24)*([2]JOE_DATA!$B$2:$B$20002="Acting for")*([2]JOE_DATA!$A$2:$A$20002="Corporate"),0.4,0)))
+
IF(LEN($DJ24)=0,0.3,SUM(IF(([2]JOE_DATA!$C$2:$C$20002=$DJ24)*([2]JOE_DATA!$B$2:$B$20002="Acting for")*([2]JOE_DATA!$A$2:$A$20002="Corporate"),0.3,0)))
+
IF(LEN($DK24)=0,0.3,SUM(IF(([2]JOE_DATA!$C$2:$C$20002=$DK24)*([2]JOE_DATA!$B$2:$B$20002="Acting for")*([2]JOE_DATA!$A$2:$A$20002="Corporate"),0.3,0)))</f>
        <v>1</v>
      </c>
      <c r="HN24" s="3">
        <f t="array" ref="HN24">IF(LEN($DM24)=0,0.4,SUM(IF(([2]JOE_DATA!$C$2:$C$20002=$DM24)*([2]JOE_DATA!$B$2:$B$20002="Country of buyer")*([2]JOE_DATA!$A$2:$A$20002="Corporate"),0.4,0)))
+
IF(LEN($DN24)=0,0.3,SUM(IF(([2]JOE_DATA!$C$2:$C$20002=$DN24)*([2]JOE_DATA!$B$2:$B$20002="Country of buyer")*([2]JOE_DATA!$A$2:$A$20002="Corporate"),0.3,0)))
+
IF(LEN($DL24)=0,0.3,SUM(IF(([2]JOE_DATA!$C$2:$C$20002=$DL24)*([2]JOE_DATA!$B$2:$B$20002="Country of buyer")*([2]JOE_DATA!$A$2:$A$20002="Corporate"),0.3,0)))</f>
        <v>1</v>
      </c>
      <c r="HO24" s="3">
        <f t="array" ref="HO24">IF(LEN($DO24)=0,0.4,SUM(IF(([2]JOE_DATA!$C$2:$C$20002=$DO24)*([2]JOE_DATA!$B$2:$B$20002="Country of seller")*([2]JOE_DATA!$A$2:$A$20002="Corporate"),0.4,0)))
+
IF(LEN($DP24)=0,0.3,SUM(IF(([2]JOE_DATA!$C$2:$C$20002=$DP24)*([2]JOE_DATA!$B$2:$B$20002="Country of seller")*([2]JOE_DATA!$A$2:$A$20002="Corporate"),0.3,0)))
+
IF(LEN($DQ24)=0,0.3,SUM(IF(([2]JOE_DATA!$C$2:$C$20002=$DQ24)*([2]JOE_DATA!$B$2:$B$20002="Country of seller")*([2]JOE_DATA!$A$2:$A$20002="Corporate"),0.3,0)))</f>
        <v>1</v>
      </c>
      <c r="HP24" s="3">
        <f t="array" ref="HP24">IF(LEN($DR24)=0,0.4,SUM(IF(([2]JOE_DATA!$C$2:$C$20002=$DR24)*([2]JOE_DATA!$B$2:$B$20002="Country of target")*([2]JOE_DATA!$A$2:$A$20002="Corporate"),0.4,0)))
+
IF(LEN($DS24)=0,0.3,SUM(IF(([2]JOE_DATA!$C$2:$C$20002=$DS24)*([2]JOE_DATA!$B$2:$B$20002="Country of target")*([2]JOE_DATA!$A$2:$A$20002="Corporate"),0.3,0)))
+
IF(LEN($DT24)=0,0.3,SUM(IF(([2]JOE_DATA!$C$2:$C$20002=$DT24)*([2]JOE_DATA!$B$2:$B$20002="Country of target")*([2]JOE_DATA!$A$2:$A$20002="Corporate"),0.3,0)))</f>
        <v>1</v>
      </c>
      <c r="HQ24" s="3">
        <f t="array" ref="HQ24">IF(LEN($DU24)=0,1,SUM(IF(([2]JOE_DATA!$C$2:$C$20002=$DU24)*([2]JOE_DATA!$B$2:$B$20002="Value over US $5m")*([2]JOE_DATA!$A$2:$A$20002="Corporate"),1,0)))</f>
        <v>1</v>
      </c>
      <c r="HR24" s="3">
        <f t="array" ref="HR24">IF(LEN($DV24)=0,1,SUM(IF(([2]JOE_DATA!$C$2:$C$20002=$DV24)*([2]JOE_DATA!$B$2:$B$20002="Value over £500,000")*([2]JOE_DATA!$A$2:$A$20002="Corporate"),1,0)))</f>
        <v>1</v>
      </c>
      <c r="HS24" s="3">
        <f t="array" ref="HS24">IF(LEN($DW24)=0,1,SUM(IF(([2]JOE_DATA!$C$2:$C$20002=$DW24)*([2]JOE_DATA!$B$2:$B$20002="Value over Euro 5m")*([2]JOE_DATA!$A$2:$A$20002="Corporate"),1,0)))</f>
        <v>1</v>
      </c>
      <c r="HT24" s="3">
        <f t="array" ref="HT24">IF(LEN($DX24)=0,1,SUM(IF(([2]JOE_DATA!$C$2:$C$20002=$DX24)*([2]JOE_DATA!$B$2:$B$20002="Value range in euros")*([2]JOE_DATA!$A$2:$A$20002="Corporate"),1,0)))</f>
        <v>1</v>
      </c>
      <c r="HU24" s="3">
        <f t="array" ref="HU24">IF(LEN($DY24)=0,1,SUM(IF(([2]JOE_DATA!$C$2:$C$20002=$DY24)*([2]JOE_DATA!$B$2:$B$20002="Is the deal relevant for M&amp;A study")*([2]JOE_DATA!$A$2:$A$20002="Corporate"),1,0)))</f>
        <v>1</v>
      </c>
      <c r="HV24" s="3">
        <f t="array" ref="HV24">IF(LEN($DZ24)=0,1,SUM(IF(([2]JOE_DATA!$C$2:$C$20002=$DZ24)*([2]JOE_DATA!$B$2:$B$20002="Does the deal involve PE clients")*([2]JOE_DATA!$A$2:$A$20002="Corporate"),1,0)))</f>
        <v>1</v>
      </c>
      <c r="HW24" s="3">
        <f t="array" ref="HW24">IF(LEN($EA24)=0,1,SUM(IF(([2]JOE_DATA!$C$2:$C$20002=$EA24)*([2]JOE_DATA!$B$2:$B$20002="Quarter deal announced/signed")*([2]JOE_DATA!$A$2:$A$20002="Corporate"),1,0)))</f>
        <v>1</v>
      </c>
      <c r="HX24" s="3">
        <f t="array" ref="HX24">IF(LEN($EB24)=0,1,SUM(IF(([2]JOE_DATA!$C$2:$C$20002=$EB24)*([2]JOE_DATA!$B$2:$B$20002="Quarter deal completed")*([2]JOE_DATA!$A$2:$A$20002="Corporate"),1,0)))</f>
        <v>1</v>
      </c>
      <c r="HY24" s="3">
        <f t="array" ref="HY24">IF(LEN($EC24)=0,1,SUM(IF(([2]JOE_DATA!$C$2:$C$20002=$EC24)*([2]JOE_DATA!$B$2:$B$20002="Year deal announced/signed")*([2]JOE_DATA!$A$2:$A$20002="Corporate"),1,0)))</f>
        <v>1</v>
      </c>
      <c r="HZ24" s="3">
        <f t="array" ref="HZ24">IF(LEN($ED24)=0,1,SUM(IF(([2]JOE_DATA!$C$2:$C$20002=$ED24)*([2]JOE_DATA!$B$2:$B$20002="Year deal completed")*([2]JOE_DATA!$A$2:$A$20002="Corporate"),1,0)))</f>
        <v>1</v>
      </c>
      <c r="IA24" s="3">
        <v>1</v>
      </c>
      <c r="IB24" s="3">
        <f t="array" ref="IB24">IF(LEN($EF24)=0,1,SUM(IF(([2]JOE_DATA!$C$2:$C$20002=$EF24)*([2]JOE_DATA!$B$2:$B$20002="Work type")*([2]JOE_DATA!$A$2:$A$20002="Corporate Tax"),1,0)))</f>
        <v>1</v>
      </c>
      <c r="IC24" s="3">
        <f t="array" ref="IC24">IF(LEN($EG24)=0,0.4,SUM(IF(([2]JOE_DATA!$C$2:$C$20002=$EG24)*([2]JOE_DATA!$B$2:$B$20002="Work type")*([2]JOE_DATA!$A$2:$A$20002="EPC Construction"),0.4,0)))
+
IF(LEN($EH24)=0,0.3,SUM(IF(([2]JOE_DATA!$C$2:$C$20002=$EH24)*([2]JOE_DATA!$B$2:$B$20002="Work type")*([2]JOE_DATA!$A$2:$A$20002="EPC Construction"),0.3,0)))
+
IF(LEN($EI24)=0,0.3,SUM(IF(([2]JOE_DATA!$C$2:$C$20002=$EI24)*([2]JOE_DATA!$B$2:$B$20002="Work type")*([2]JOE_DATA!$A$2:$A$20002="EPC Construction"),0.3,0)))</f>
        <v>1</v>
      </c>
      <c r="ID24" s="3">
        <f t="array" ref="ID24">IF(LEN($EJ24)=0,0.4,SUM(IF(([2]JOE_DATA!$C$2:$C$20002=$EJ24)*([2]JOE_DATA!$B$2:$B$20002="Contract type")*([2]JOE_DATA!$A$2:$A$20002="EPC Construction"),0.4,0)))
+
IF(LEN($EK24)=0,0.3,SUM(IF(([2]JOE_DATA!$C$2:$C$20002=$EK24)*([2]JOE_DATA!$B$2:$B$20002="Contract type")*([2]JOE_DATA!$A$2:$A$20002="EPC Construction"),0.3,0)))
+
IF(LEN($EL24)=0,0.3,SUM(IF(([2]JOE_DATA!$C$2:$C$20002=$EL24)*([2]JOE_DATA!$B$2:$B$20002="Contract type")*([2]JOE_DATA!$A$2:$A$20002="EPC Construction"),0.3,0)))</f>
        <v>1</v>
      </c>
      <c r="IE24" s="3">
        <f t="array" ref="IE24">IF(LEN($EP24)=0,1,SUM(IF(([2]JOE_DATA!$C$2:$C$20002=$EP24)*([2]JOE_DATA!$B$2:$B$20002="Client type")*([2]JOE_DATA!$A$2:$A$20002="EPC Construction"),1,0)))</f>
        <v>1</v>
      </c>
      <c r="IF24" s="3">
        <f t="array" ref="IF24">IF(LEN($EN24)=0,1,SUM(IF(([2]JOE_DATA!$C$2:$C$20002=$EN24)*([2]JOE_DATA!$B$2:$B$20002="Subject matter")*([2]JOE_DATA!$A$2:$A$20002="EPC Construction"),1,0)))</f>
        <v>1</v>
      </c>
      <c r="IG24" s="3">
        <f t="array" ref="IG24">IF(LEN($ER24)=0,1,SUM(IF(([2]JOE_DATA!$C$2:$C$20002=$ER24)*([2]JOE_DATA!$B$2:$B$20002="Client scope")*([2]JOE_DATA!$A$2:$A$20002="EPC Construction"),1,0)))</f>
        <v>1</v>
      </c>
      <c r="IH24" s="3">
        <f t="array" ref="IH24">IF(LEN($ES24)=0,0.4,SUM(IF(([2]JOE_DATA!$C$2:$C$20002=$ES24)*([2]JOE_DATA!$B$2:$B$20002="Work type")*([2]JOE_DATA!$A$2:$A$20002="EPC Energy"),0.4,0)))
+
IF(LEN($ET24)=0,0.3,SUM(IF(([2]JOE_DATA!$C$2:$C$20002=$ET24)*([2]JOE_DATA!$B$2:$B$20002="Work type")*([2]JOE_DATA!$A$2:$A$20002="EPC Energy"),0.3,0)))
+
IF(LEN($EU24)=0,0.3,SUM(IF(([2]JOE_DATA!$C$2:$C$20002=$EU24)*([2]JOE_DATA!$B$2:$B$20002="Work type")*([2]JOE_DATA!$A$2:$A$20002="EPC Energy"),0.3,0)))</f>
        <v>1</v>
      </c>
      <c r="II24" s="3">
        <f t="array" ref="II24">IF(LEN($EV24)=0,1,SUM(IF(([2]JOE_DATA!$C$2:$C$20002=$EV24)*([2]JOE_DATA!$B$2:$B$20002="Work type")*([2]JOE_DATA!$A$2:$A$20002="EPC Energy"),1,0)))</f>
        <v>1</v>
      </c>
      <c r="IJ24" s="3">
        <f t="array" ref="IJ24">IF(LEN($EW24)=0,1,SUM(IF(([2]JOE_DATA!$C$2:$C$20002=$EW24)*([2]JOE_DATA!$B$2:$B$20002="Client type")*([2]JOE_DATA!$A$2:$A$20002="EPC Projects"),1,0)))</f>
        <v>1</v>
      </c>
      <c r="IK24" s="3">
        <f t="array" ref="IK24">IF(LEN($FE24)=0,0.4,SUM(IF(([2]JOE_DATA!$C$2:$C$20002=$FE24)*([2]JOE_DATA!$B$2:$B$20002="Client type")*([2]JOE_DATA!$A$2:$A$20002="Real Estate"),0.4,0)))
+
IF(LEN($FF24)=0,0.3,SUM(IF(([2]JOE_DATA!$C$2:$C$20002=$FF24)*([2]JOE_DATA!$B$2:$B$20002="Client type")*([2]JOE_DATA!$A$2:$A$20002="Real Estate"),0.3,0)))
+
IF(LEN($FG24)=0,0.3,SUM(IF(([2]JOE_DATA!$C$2:$C$20002=$FG24)*([2]JOE_DATA!$B$2:$B$20002="Client type")*([2]JOE_DATA!$A$2:$A$20002="Real Estate"),0.3,0)))</f>
        <v>1</v>
      </c>
      <c r="IL24" s="3">
        <f t="array" ref="IL24">IF(LEN($FH24)=0,0.4,SUM(IF(([2]JOE_DATA!$C$2:$C$20002=$FH24)*([2]JOE_DATA!$B$2:$B$20002="Work type")*([2]JOE_DATA!$A$2:$A$20002="Real Estate"),0.4,0)))
+
IF(LEN($FI24)=0,0.3,SUM(IF(([2]JOE_DATA!$C$2:$C$20002=$FI24)*([2]JOE_DATA!$B$2:$B$20002="Work type")*([2]JOE_DATA!$A$2:$A$20002="Real Estate"),0.3,0)))
+
IF(LEN($FJ24)=0,0.3,SUM(IF(([2]JOE_DATA!$C$2:$C$20002=$FJ24)*([2]JOE_DATA!$B$2:$B$20002="Work type")*([2]JOE_DATA!$A$2:$A$20002="Real Estate"),0.3,0)))</f>
        <v>1</v>
      </c>
      <c r="IM24" s="3">
        <f t="array" ref="IM24">IF(LEN($EX24)=0,0.4,SUM(IF(([2]JOE_DATA!$C$2:$C$20002=$EX24)*([2]JOE_DATA!$B$2:$B$20002="Work type")*([2]JOE_DATA!$A$2:$A$20002="Human Capital"),0.4,0)))
+
IF(LEN($EY24)=0,0.3,SUM(IF(([2]JOE_DATA!$C$2:$C$20002=$EY24)*([2]JOE_DATA!$B$2:$B$20002="Work type")*([2]JOE_DATA!$A$2:$A$20002="Human Capital"),0.3,0)))
+
IF(LEN($EZ24)=0,0.3,SUM(IF(([2]JOE_DATA!$C$2:$C$20002=$EZ24)*([2]JOE_DATA!$B$2:$B$20002="Work type")*([2]JOE_DATA!$A$2:$A$20002="Human Capital"),0.3,0)))</f>
        <v>1</v>
      </c>
      <c r="IN24" s="3">
        <f t="array" ref="IN24">IF(LEN($FA24)=0,0.4,SUM(IF(([2]JOE_DATA!$C$2:$C$20002=$FA24)*([2]JOE_DATA!$B$2:$B$20002="Sub-work types")*([2]JOE_DATA!$A$2:$A$20002="Human Capital"),0.4,0)))
+
IF(LEN($FB24)=0,0.3,SUM(IF(([2]JOE_DATA!$C$2:$C$20002=$FB24)*([2]JOE_DATA!$B$2:$B$20002="Sub-work types")*([2]JOE_DATA!$A$2:$A$20002="Human Capital"),0.3,0)))
+
IF(LEN($FC24)=0,0.3,SUM(IF(([2]JOE_DATA!$C$2:$C$20002=$FC24)*([2]JOE_DATA!$B$2:$B$20002="Sub-work types")*([2]JOE_DATA!$A$2:$A$20002="Human Capital"),0.3,0)))</f>
        <v>1</v>
      </c>
      <c r="IO24" s="15">
        <f t="array" ref="IO24">IF(LEN($FD24)=0,1,SUM(IF(([2]JOE_DATA!$C$2:$C$20002=$FD24)*([2]JOE_DATA!$B$2:$B$20002="Pension scheme")*([2]JOE_DATA!$A$2:$A$20002="Human Capital"),1,0)))</f>
        <v>1</v>
      </c>
      <c r="IP24" s="3">
        <f t="array" ref="IP24">IF(LEN($BT24)=0,0.4,SUM(IF(([2]JOE_DATA!$C$2:$C$20002=$BT24)*([2]JOE_DATA!$B$2:$B$20002="Other Matter Executive"),0.4,0)))
+
IF(LEN($BU24)=0,0.3,SUM(IF(([2]JOE_DATA!$C$2:$C$20002=$BU24)*([2]JOE_DATA!$B$2:$B$20002="Other Matter Executive"),0.3,0)))
+
IF(LEN($BV24)=0,0.3,SUM(IF(([2]JOE_DATA!$C$2:$C$20002=$BV24)*([2]JOE_DATA!$B$2:$B$20002="Other Matter Executive"),0.3,0)))</f>
        <v>1</v>
      </c>
    </row>
    <row r="25" spans="1:250" ht="18.75">
      <c r="A25" s="34" t="s">
        <v>246</v>
      </c>
      <c r="B25" s="35" t="s">
        <v>350</v>
      </c>
      <c r="C25" s="34" t="s">
        <v>285</v>
      </c>
      <c r="D25" s="34"/>
      <c r="E25" s="34" t="s">
        <v>285</v>
      </c>
      <c r="F25" s="36"/>
      <c r="G25" s="3"/>
      <c r="H25" s="3"/>
      <c r="I25" s="34"/>
      <c r="J25" s="3"/>
      <c r="K25" s="3"/>
      <c r="L25" s="34"/>
      <c r="M25" s="3"/>
      <c r="N25" s="3"/>
      <c r="O25" s="36" t="s">
        <v>99</v>
      </c>
      <c r="P25" s="34"/>
      <c r="Q25" s="34"/>
      <c r="R25" s="3"/>
      <c r="S25" s="37"/>
      <c r="T25" s="37">
        <v>40908</v>
      </c>
      <c r="U25" s="34"/>
      <c r="V25" s="3"/>
      <c r="W25" s="3"/>
      <c r="X25" s="34"/>
      <c r="Y25" s="38"/>
      <c r="Z25" s="3"/>
      <c r="AA25" s="34" t="s">
        <v>351</v>
      </c>
      <c r="AB25" s="34"/>
      <c r="AC25" s="3" t="s">
        <v>352</v>
      </c>
      <c r="AD25" s="34"/>
      <c r="AE25" s="3"/>
      <c r="AF25" s="3"/>
      <c r="AG25" s="39"/>
      <c r="AH25" s="3"/>
      <c r="AI25" s="34"/>
      <c r="AJ25" s="3"/>
      <c r="AK25" s="3"/>
      <c r="AL25" s="34" t="s">
        <v>254</v>
      </c>
      <c r="AM25" s="3"/>
      <c r="AN25" s="3"/>
      <c r="AO25" s="34" t="s">
        <v>133</v>
      </c>
      <c r="AP25" s="3"/>
      <c r="AQ25" s="3"/>
      <c r="AR25" s="3"/>
      <c r="AS25" s="3"/>
      <c r="AT25" s="3"/>
      <c r="AU25" s="3"/>
      <c r="AV25" s="3"/>
      <c r="AW25" s="3"/>
      <c r="AX25" s="3"/>
      <c r="AY25" s="3"/>
      <c r="AZ25" s="3"/>
      <c r="BA25" s="3"/>
      <c r="BB25" s="3"/>
      <c r="BC25" s="3"/>
      <c r="BD25" s="3"/>
      <c r="BE25" s="40"/>
      <c r="BF25" s="34"/>
      <c r="BG25" s="34"/>
      <c r="BH25" s="3"/>
      <c r="BI25" s="41" t="s">
        <v>255</v>
      </c>
      <c r="BJ25" s="34"/>
      <c r="BK25" s="3"/>
      <c r="BL25" s="42" t="s">
        <v>256</v>
      </c>
      <c r="BM25" s="42"/>
      <c r="BN25" s="34"/>
      <c r="BO25" s="3"/>
      <c r="BP25" s="3"/>
      <c r="BQ25" s="3"/>
      <c r="BR25" s="3"/>
      <c r="BS25" s="3"/>
      <c r="BT25" s="34"/>
      <c r="BU25" s="34"/>
      <c r="BV25" s="34"/>
      <c r="BW25" s="3"/>
      <c r="BX25" s="3"/>
      <c r="BY25" s="3"/>
      <c r="BZ25" s="3"/>
      <c r="CA25" s="3"/>
      <c r="CB25" s="3"/>
      <c r="CC25" s="3"/>
      <c r="CD25" s="36"/>
      <c r="CE25" s="34"/>
      <c r="CF25" s="3"/>
      <c r="CG25" s="36"/>
      <c r="CH25" s="34"/>
      <c r="CI25" s="3"/>
      <c r="CJ25" s="3"/>
      <c r="CK25" s="36"/>
      <c r="CL25" s="3"/>
      <c r="CM25" s="3"/>
      <c r="CN25" s="3"/>
      <c r="CO25" s="3"/>
      <c r="CP25" s="3"/>
      <c r="CQ25" s="34"/>
      <c r="CR25" s="34"/>
      <c r="CS25" s="34"/>
      <c r="CT25" s="34"/>
      <c r="CU25" s="34"/>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6"/>
      <c r="EH25" s="3"/>
      <c r="EI25" s="3"/>
      <c r="EJ25" s="3"/>
      <c r="EK25" s="3"/>
      <c r="EL25" s="3"/>
      <c r="EM25" s="3"/>
      <c r="EN25" s="3"/>
      <c r="EO25" s="3"/>
      <c r="EP25" s="3"/>
      <c r="EQ25" s="3"/>
      <c r="ER25" s="3"/>
      <c r="ES25" s="3"/>
      <c r="ET25" s="3"/>
      <c r="EU25" s="3"/>
      <c r="EV25" s="3"/>
      <c r="EW25" s="3"/>
      <c r="EX25" s="3"/>
      <c r="EY25" s="3"/>
      <c r="EZ25" s="3"/>
      <c r="FA25" s="3"/>
      <c r="FB25" s="3"/>
      <c r="FC25" s="3"/>
      <c r="FD25" s="3"/>
      <c r="FE25" s="34"/>
      <c r="FF25" s="34"/>
      <c r="FG25" s="34"/>
      <c r="FH25" s="34"/>
      <c r="FI25" s="34"/>
      <c r="FJ25" s="3"/>
      <c r="FK25" s="3"/>
      <c r="FL25" s="3"/>
      <c r="FM25" s="3"/>
      <c r="FO25" s="3"/>
      <c r="FP25" s="3"/>
      <c r="FQ25" s="3" t="str">
        <f t="array" ref="FQ25">IF(SUM($FU25:$IP25)=74,"PASS","FAIL")</f>
        <v>PASS</v>
      </c>
      <c r="FR25" s="3">
        <f t="shared" si="5"/>
        <v>0</v>
      </c>
      <c r="FS25" s="3">
        <f t="shared" si="6"/>
        <v>1</v>
      </c>
      <c r="FT25" s="3"/>
      <c r="FU25" s="3">
        <f t="array" ref="FU25">SUM(IF(([2]JOE_DATA!$C$2:$C$20002=$C25)*([2]JOE_DATA!$B$2:$B$20002="Client Name Confidential"),1,0))</f>
        <v>1</v>
      </c>
      <c r="FV25" s="3">
        <f t="array" ref="FV25">IF(ISBLANK($E25),1,SUM(IF(([2]JOE_DATA!$C$2:$C$20002=$E25)*([2]JOE_DATA!$B$2:$B$20002="Client name confidential on completion"),1,0)))</f>
        <v>1</v>
      </c>
      <c r="FW25" s="3">
        <f t="array" ref="FW25">IF(LEN($F25)=0,0.5,SUM(IF(([2]JOE_DATA!$C$2:$C$20002=$F25)*([2]JOE_DATA!$B$2:$B$20002="Client sector group"),0.5,0)))
+
IF(LEN($G25)=0,0.25,SUM(IF(([2]JOE_DATA!$C$2:$C$20002=$G25)*([2]JOE_DATA!$B$2:$B$20002="Client sector group"),0.25,0)))
+
IF(LEN($H25)=0,0.25,SUM(IF(([2]JOE_DATA!$C$2:$C$20002=$H25)*([2]JOE_DATA!$B$2:$B$20002="Client sector group"),0.25,0)))</f>
        <v>1</v>
      </c>
      <c r="FX25" s="3">
        <f t="array" ref="FX25">IF(ISBLANK($I25),0.5,SUM(IF(([2]JOE_DATA!$C$2:$C$20002=$I25)*([2]JOE_DATA!$B$2:$B$20002="Client sub-sector group"),0.5,0)))
+
IF(ISBLANK($J25),0.25,SUM(IF(([2]JOE_DATA!$C$2:$C$20002=$J25)*([2]JOE_DATA!$B$2:$B$20002="Client sub-sector group"),0.25,0)))
+
IF(ISBLANK($K25),0.25,SUM(IF(([2]JOE_DATA!$C$2:$C$20002=$K25)*([2]JOE_DATA!$B$2:$B$20002="Client sub-sector group"),0.25,0)))</f>
        <v>1</v>
      </c>
      <c r="FY25" s="3">
        <f t="array" ref="FY25">IF(LEN($L25)=0,0.4,SUM(IF(([2]JOE_DATA!$C$2:$C$20002=$L25)*([2]JOE_DATA!$B$2:$B$20002="Predominant Country of Client"),0.4,0)))
+
IF(LEN($M25)=0,0.3,SUM(IF(([2]JOE_DATA!$C$2:$C$20002=$M25)*([2]JOE_DATA!$B$2:$B$20002="Predominant Country of Client"),0.3,0)))
+
IF(LEN($N25)=0,0.3,SUM(IF(([2]JOE_DATA!$C$2:$C$20002=$N25)*([2]JOE_DATA!$B$2:$B$20002="Predominant Country of Client"),0.3,0)))</f>
        <v>1</v>
      </c>
      <c r="FZ25" s="3">
        <f t="array" ref="FZ25">IF(LEN($O25)=0,0.4,SUM(IF(([2]JOE_DATA!$C$2:$C$20002=$O25)*([2]JOE_DATA!$B$2:$B$20002="Main practice group"),0.4,0)))
+
IF(LEN($P25)=0,0.3,SUM(IF(([2]JOE_DATA!$C$2:$C$20002=$P25)*([2]JOE_DATA!$B$2:$B$20002="Main practice group"),0.3,0)))
+
IF(LEN($Q25)=0,0.3,SUM(IF(([2]JOE_DATA!$C$2:$C$20002=$Q25)*([2]JOE_DATA!$B$2:$B$20002="Main practice group"),0.3,0)))</f>
        <v>1</v>
      </c>
      <c r="GA25" s="3">
        <f t="shared" si="7"/>
        <v>1</v>
      </c>
      <c r="GB25" s="3">
        <f t="shared" si="8"/>
        <v>1</v>
      </c>
      <c r="GC25" s="3">
        <f t="array" ref="GC25">IF(LEN($U25)=0,0.4,SUM(IF(([2]JOE_DATA!$C$2:$C$20002=$U25)*([2]JOE_DATA!$B$2:$B$20002="Matter sector group"),0.4,0)))
+
IF(LEN($V25)=0,0.3,SUM(IF(([2]JOE_DATA!$C$2:$C$20002=$V25)*([2]JOE_DATA!$B$2:$B$20002="Matter sector group"),0.3,0)))
+
IF(LEN($W25)=0,0.3,SUM(IF(([2]JOE_DATA!$C$2:$C$20002=$W25)*([2]JOE_DATA!$B$2:$B$20002="Matter sector group"),0.3,0)))</f>
        <v>1</v>
      </c>
      <c r="GD25" s="3">
        <f t="array" ref="GD25">IF(LEN($X25)=0,0.4,SUM(IF(([2]JOE_DATA!$C$2:$C$20002=$X25)*([2]JOE_DATA!$B$2:$B$20002="Matter sub-sector group"),0.4,0)))
+
IF(LEN($Y25)=0,0.3,SUM(IF(([2]JOE_DATA!$C$2:$C$20002=$Y25)*([2]JOE_DATA!$B$2:$B$20002="Matter sub-sector group"),0.3,0)))
+
IF(LEN($Z25)=0,0.3,SUM(IF(([2]JOE_DATA!$C$2:$C$20002=$Z25)*([2]JOE_DATA!$B$2:$B$20002="Matter sub-sector group"),0.3,0)))</f>
        <v>1</v>
      </c>
      <c r="GE25" s="3">
        <f t="array" ref="GE25">IF(ISBLANK($AD25),1,SUM(IF(([2]JOE_DATA!$C$2:$C$20002=$AD25)*([2]JOE_DATA!$B$2:$B$20002="Matter confidential"),1,0)))</f>
        <v>1</v>
      </c>
      <c r="GF25" s="3">
        <f t="array" ref="GF25">IF(ISBLANK($AE25),1,SUM(IF(([2]JOE_DATA!$C$2:$C$20002=$AE25)*([2]JOE_DATA!$B$2:$B$20002="Matter confidential on completion"),1,0)))</f>
        <v>1</v>
      </c>
      <c r="GG25" s="3">
        <f t="array" ref="GG25">IF(ISBLANK($AG25),1,SUM(IF(([2]JOE_DATA!$C$2:$C$20002=$AG25)*([2]JOE_DATA!$B$2:$B$20002="Applicable law"),1,0)))</f>
        <v>1</v>
      </c>
      <c r="GH25" s="3">
        <f t="array" ref="GH25">IF(ISBLANK($AO25),1,SUM(IF(([2]JOE_DATA!$C$2:$C$20002=$AO25)*([2]JOE_DATA!$B$2:$B$20002="Contentious"),1,0)))</f>
        <v>1</v>
      </c>
      <c r="GI25" s="3">
        <f t="array" ref="GI25">IF(ISBLANK($AP25),1,SUM(IF(([2]JOE_DATA!$C$2:$C$20002=$AP25)*([2]JOE_DATA!$B$2:$B$20002="Dispute resolution"),1,0)))</f>
        <v>1</v>
      </c>
      <c r="GJ25" s="3">
        <f t="array" ref="GJ25">IF(ISBLANK($AQ25),1,SUM(IF(([2]JOE_DATA!$C$2:$C$20002=$AQ25)*([2]JOE_DATA!$B$2:$B$20002="Language of dispute"),1,0)))</f>
        <v>1</v>
      </c>
      <c r="GK25" s="3">
        <f t="array" ref="GK25">IF(LEN($AW25)=0,0.4,SUM(IF(([2]JOE_DATA!$C$2:$C$20002=$AW25)*([2]JOE_DATA!$B$2:$B$20002="Country Of Arbitration"),0.4,0)))
+
IF(LEN($AX25)=0,0.3,SUM(IF(([2]JOE_DATA!$C$2:$C$20002=$AX25)*([2]JOE_DATA!$B$2:$B$20002="Country Of Arbitration"),0.3,0)))
+
IF(LEN($AY25)=0,0.3,SUM(IF(([2]JOE_DATA!$C$2:$C$20002=$AY25)*([2]JOE_DATA!$B$2:$B$20002="Country Of Arbitration"),0.3,0)))</f>
        <v>1</v>
      </c>
      <c r="GL25" s="3">
        <f t="array" ref="GL25">IF(LEN($AT25)=0,0.4,SUM(IF(([2]JOE_DATA!$C$2:$C$20002=$AT25)*([2]JOE_DATA!$B$2:$B$20002="Jurisdiction of dispute"),0.4,0)))
+
IF(LEN($AU25)=0,0.3,SUM(IF(([2]JOE_DATA!$C$2:$C$20002=$AU25)*([2]JOE_DATA!$B$2:$B$20002="Jurisdiction of dispute"),0.3,0)))
+
IF(LEN($AV25)=0,0.3,SUM(IF(([2]JOE_DATA!$C$2:$C$20002=$AV25)*([2]JOE_DATA!$B$2:$B$20002="Jurisdiction of dispute"),0.3,0)))</f>
        <v>1</v>
      </c>
      <c r="GM25" s="3">
        <f t="array" ref="GM25">IF(LEN($AZ25)=0,0.6,SUM(IF(([2]JOE_DATA!$C$2:$C$20002=$AZ25)*([2]JOE_DATA!$B$2:$B$20002="Seat of arbitration"),0.6,0)))
+
IF(LEN($BA25)=0,0.4,SUM(IF(([2]JOE_DATA!$C$2:$C$20002=$BA25)*([2]JOE_DATA!$B$2:$B$20002="Seat of arbitration"),0.4,0)))</f>
        <v>1</v>
      </c>
      <c r="GN25" s="3">
        <f t="array" ref="GN25">IF(ISBLANK($BB25),1,SUM(IF(([2]JOE_DATA!$C$2:$C$20002=$BB25)*([2]JOE_DATA!$B$2:$B$20002="Arbitral rules"),1,0)))</f>
        <v>1</v>
      </c>
      <c r="GO25" s="3">
        <f t="array" ref="GO25">IF(ISBLANK($BC25),1,SUM(IF(([2]JOE_DATA!$C$2:$C$20002=$BC25)*([2]JOE_DATA!$B$2:$B$20002="Investment treaty"),1,0)))</f>
        <v>1</v>
      </c>
      <c r="GP25" s="3">
        <f t="array" ref="GP25">IF(ISBLANK($BD25),1,SUM(IF(([2]JOE_DATA!$C$2:$C$20002=$BD25)*([2]JOE_DATA!$B$2:$B$20002="Investigation type"),1,0)))</f>
        <v>1</v>
      </c>
      <c r="GQ25" s="3">
        <f t="array" ref="GQ25">IF(ISBLANK($BF25),1,SUM(IF(([2]JOE_DATA!$C$2:$C$20002=$BF25)*([2]JOE_DATA!$B$2:$B$20002="Currency of deal"),1,0)))</f>
        <v>1</v>
      </c>
      <c r="GR25" s="3">
        <f t="array" ref="GR25">IF(ISBLANK($BG25),1,SUM(IF(([2]JOE_DATA!$C$2:$C$20002=$BG25)*([2]JOE_DATA!$B$2:$B$20002="Value confidential"),1,0)))</f>
        <v>1</v>
      </c>
      <c r="GS25" s="3">
        <f t="array" ref="GS25">IF(ISBLANK($BH25),1,SUM(IF(([2]JOE_DATA!$C$2:$C$20002=$BH25)*([2]JOE_DATA!$B$2:$B$20002="Value confidential on completion"),1,0)))</f>
        <v>1</v>
      </c>
      <c r="GT25" s="3">
        <f t="array" ref="GT25">IF(LEN($BI25)=0,0.4,SUM(IF(([2]JOE_DATA!$C$2:$C$20002=$BI25)*([2]JOE_DATA!$B$2:$B$20002="Teams"),0.4,0)))
+
IF(LEN($BJ25)=0,0.3,SUM(IF(([2]JOE_DATA!$C$2:$C$20002=$BJ25)*([2]JOE_DATA!$B$2:$B$20002="Teams"),0.3,0)))
+
IF(LEN($BK25)=0,0.3,SUM(IF(([2]JOE_DATA!$C$2:$C$20002=$BK25)*([2]JOE_DATA!$B$2:$B$20002="Teams"),0.3,0)))</f>
        <v>1</v>
      </c>
      <c r="GU25" s="3">
        <f t="array" ref="GU25">IF(LEN($BL25)=0,0.4,SUM(IF(([2]JOE_DATA!$C$2:$C$20002=$BL25)*([2]JOE_DATA!$B$2:$B$20002="Lead Matter Partner"),0.4,0)))
+
IF(LEN($BM25)=0,0.3,SUM(IF(([2]JOE_DATA!$C$2:$C$20002=$BM25)*([2]JOE_DATA!$B$2:$B$20002="Lead Matter Partner"),0.3,0)))
+
IF(LEN($BN25)=0,0.3,SUM(IF(([2]JOE_DATA!$C$2:$C$20002=$BN25)*([2]JOE_DATA!$B$2:$B$20002="Lead Matter Partner"),0.3,0)))</f>
        <v>1</v>
      </c>
      <c r="GV25" s="3">
        <f t="array" ref="GV25">IF(LEN($BP25)=0,0.4,SUM(IF(([2]JOE_DATA!$C$2:$C$20002=$BP25)*([2]JOE_DATA!$B$2:$B$20002="Source of credential"),0.4,0)))
+
IF(LEN($BQ25)=0,0.3,SUM(IF(([2]JOE_DATA!$C$2:$C$20002=$BQ25)*([2]JOE_DATA!$B$2:$B$20002="Source of credential"),0.3,0)))
+
IF(LEN($BR25)=0,0.3,SUM(IF(([2]JOE_DATA!$C$2:$C$20002=$BR25)*([2]JOE_DATA!$B$2:$B$20002="Source of credential"),0.3,0)))</f>
        <v>1</v>
      </c>
      <c r="GW25" s="3">
        <f t="array" ref="GW25">IF(LEN($BX25)=0,0.4,SUM(IF(([2]JOE_DATA!$C$2:$C$20002=$BX25)*([2]JOE_DATA!$B$2:$B$20002="CMS firms involved"),0.4,0)))
+
IF(LEN($BY25)=0,0.6,SUM(IF(([2]JOE_DATA!$C$2:$C$20002=$BY25)*([2]JOE_DATA!$B$2:$B$20002="CMS firms involved"),0.6,0)))</f>
        <v>1</v>
      </c>
      <c r="GX25" s="3">
        <f t="array" ref="GX25">IF(ISBLANK($BZ25),1,SUM(IF(([2]JOE_DATA!$C$2:$C$20002=$BZ25)*([2]JOE_DATA!$B$2:$B$20002="Lead CMS firm"),1,0)))</f>
        <v>1</v>
      </c>
      <c r="GY25" s="3">
        <f t="array" ref="GY25">IF(LEN($CA25)=0,0.4,SUM(IF(([2]JOE_DATA!$C$2:$C$20002=$CA25)*([2]JOE_DATA!$B$2:$B$20002="Countries of other CMS firms"),0.4,0)))
+
IF(LEN($CB25)=0,0.3,SUM(IF(([2]JOE_DATA!$C$2:$C$20002=$CB25)*([2]JOE_DATA!$B$2:$B$20002="Countries of other CMS firms"),0.3,0)))
+
IF(LEN($CC25)=0,0.3,SUM(IF(([2]JOE_DATA!$C$2:$C$20002=$CC25)*([2]JOE_DATA!$B$2:$B$20002="Countries of other CMS firms"),0.3,0)))</f>
        <v>1</v>
      </c>
      <c r="GZ25" s="3">
        <f t="array" ref="GZ25">IF(ISBLANK($CD25),1,SUM(IF(([2]JOE_DATA!$C$2:$C$20002=$CD25)*([2]JOE_DATA!$B$2:$B$20002="Credential status"),1,0)))</f>
        <v>1</v>
      </c>
      <c r="HA25" s="3">
        <f t="array" ref="HA25">IF(ISBLANK($CE25),1,SUM(IF(([2]JOE_DATA!$C$2:$C$20002=$CE25)*([2]JOE_DATA!$B$2:$B$20002="Credential version"),1,0)))</f>
        <v>1</v>
      </c>
      <c r="HB25" s="3">
        <f t="array" ref="HB25">IF(ISBLANK($CG25),1,SUM(IF(([2]JOE_DATA!$C$2:$C$20002=$CG25)*([2]JOE_DATA!$B$2:$B$20002="Credential type "),1,0)))</f>
        <v>1</v>
      </c>
      <c r="HC25" s="3">
        <f t="array" ref="HC25">IF(ISBLANK($CH25),1,SUM(IF(([2]JOE_DATA!$C$2:$C$20002=$CH25)*([2]JOE_DATA!$B$2:$B$20002="Other uses"),1,0)))</f>
        <v>1</v>
      </c>
      <c r="HD25" s="3">
        <f t="array" ref="HD25">IF(ISBLANK($CK25),1,SUM(IF(([2]JOE_DATA!$C$2:$C$20002=$CK25)*([2]JOE_DATA!$B$2:$B$20002="Priority"),1,0)))</f>
        <v>1</v>
      </c>
      <c r="HE25" s="3">
        <f t="array" ref="HE25">IF(LEN($CM25)=0,0.4,SUM(IF(([2]JOE_DATA!$C$2:$C$20002=$CM25)*([2]JOE_DATA!$B$2:$B$20002="Know how"),0.4,0)))
+
IF(LEN($CN25)=0,0.3,SUM(IF(([2]JOE_DATA!$C$2:$C$20002=$CN25)*([2]JOE_DATA!$B$2:$B$20002="Know how"),0.3,0)))
+
IF(LEN($CO25)=0,0.3,SUM(IF(([2]JOE_DATA!$C$2:$C$20002=$CO25)*([2]JOE_DATA!$B$2:$B$20002="Know how"),0.3,0)))</f>
        <v>1</v>
      </c>
      <c r="HF25" s="3">
        <f t="array" ref="HF25">IF(LEN($CS25)=0,0.4,SUM(IF(([2]JOE_DATA!$C$2:$C$20002=$CS25)*([2]JOE_DATA!$B$2:$B$20002="Work type")*([2]JOE_DATA!$A$2:$A$20002="BAIF"),0.4,0)))
+
IF(LEN($CT25)=0,0.3,SUM(IF(([2]JOE_DATA!$C$2:$C$20002=$CT25)*([2]JOE_DATA!$B$2:$B$20002="Work type")*([2]JOE_DATA!$A$2:$A$20002="BAIF"),0.3,0)))
+
IF(LEN($CU25)=0,0.3,SUM(IF(([2]JOE_DATA!$C$2:$C$20002=$CU25)*([2]JOE_DATA!$B$2:$B$20002="Work type")*([2]JOE_DATA!$A$2:$A$20002="BAIF"),0.3,0)))</f>
        <v>1</v>
      </c>
      <c r="HG25" s="3">
        <f t="array" ref="HG25">IF(LEN($CQ25)=0,1,SUM(IF(([2]JOE_DATA!$C$2:$C$20002=$CQ25)*([2]JOE_DATA!$B$2:$B$20002="Client type")*([2]JOE_DATA!$A$2:$A$20002="BAIF"),1,0)))</f>
        <v>1</v>
      </c>
      <c r="HH25" s="3">
        <f t="array" ref="HH25">IF(LEN($CW25)=0,0.4,SUM(IF(([2]JOE_DATA!$C$2:$C$20002=$CW25)*([2]JOE_DATA!$B$2:$B$20002="Work type")*([2]JOE_DATA!$A$2:$A$20002="CRD"),0.4,0)))
+
IF(LEN($CX25)=0,0.3,SUM(IF(([2]JOE_DATA!$C$2:$C$20002=$CX25)*([2]JOE_DATA!$B$2:$B$20002="Work type")*([2]JOE_DATA!$A$2:$A$20002="CRD"),0.3,0)))
+
IF(LEN($CY25)=0,0.3,SUM(IF(([2]JOE_DATA!$C$2:$C$20002=$CY25)*([2]JOE_DATA!$B$2:$B$20002="Work type")*([2]JOE_DATA!$A$2:$A$20002="CRD"),0.3,0)))</f>
        <v>1</v>
      </c>
      <c r="HI25" s="3">
        <f t="array" ref="HI25">IF(LEN($CZ25)=0,0.4,SUM(IF(([2]JOE_DATA!$C$2:$C$20002=$CZ25)*([2]JOE_DATA!$B$2:$B$20002="Sub-work type")*([2]JOE_DATA!$A$2:$A$20002="CRD"),0.4,0)))
+
IF(LEN($DA25)=0,0.3,SUM(IF(([2]JOE_DATA!$C$2:$C$20002=$DA25)*([2]JOE_DATA!$B$2:$B$20002="Sub-work type")*([2]JOE_DATA!$A$2:$A$20002="CRD"),0.3,0)))
+
IF(LEN($DB25)=0,0.3,SUM(IF(([2]JOE_DATA!$C$2:$C$20002=$DB25)*([2]JOE_DATA!$B$2:$B$20002="Sub-work type")*([2]JOE_DATA!$A$2:$A$20002="CRD"),0.3,0)))</f>
        <v>1</v>
      </c>
      <c r="HJ25" s="3">
        <f t="array" ref="HJ25">IF(LEN($CV25)=0,1,SUM(IF(([2]JOE_DATA!$C$2:$C$20002=$CV25)*([2]JOE_DATA!$B$2:$B$20002="Client type")*([2]JOE_DATA!$A$2:$A$20002="CRD"),1,0)))</f>
        <v>1</v>
      </c>
      <c r="HK25" s="3">
        <f t="array" ref="HK25">IF(LEN($DC25)=0,0.4,SUM(IF(([2]JOE_DATA!$C$2:$C$20002=$DC25)*([2]JOE_DATA!$B$2:$B$20002="Work type")*([2]JOE_DATA!$A$2:$A$20002="Corporate"),0.4,0)))
+
IF(LEN($DD25)=0,0.3,SUM(IF(([2]JOE_DATA!$C$2:$C$20002=$DD25)*([2]JOE_DATA!$B$2:$B$20002="Work type")*([2]JOE_DATA!$A$2:$A$20002="Corporate"),0.3,0)))
+
IF(LEN($DE25)=0,0.3,SUM(IF(([2]JOE_DATA!$C$2:$C$20002=$DE25)*([2]JOE_DATA!$B$2:$B$20002="Work type")*([2]JOE_DATA!$A$2:$A$20002="Corporate"),0.3,0)))</f>
        <v>1</v>
      </c>
      <c r="HL25" s="3">
        <f t="array" ref="HL25">IF(LEN($DF25)=0,0.4,SUM(IF(([2]JOE_DATA!$C$2:$C$20002=$DF25)*([2]JOE_DATA!$B$2:$B$20002="Sub-work type")*([2]JOE_DATA!$A$2:$A$20002="Corporate"),0.4,0)))
+
IF(LEN($DG25)=0,0.3,SUM(IF(([2]JOE_DATA!$C$2:$C$20002=$DG25)*([2]JOE_DATA!$B$2:$B$20002="Sub-work type")*([2]JOE_DATA!$A$2:$A$20002="Corporate"),0.3,0)))
+
IF(LEN($DH25)=0,0.3,SUM(IF(([2]JOE_DATA!$C$2:$C$20002=$DH25)*([2]JOE_DATA!$B$2:$B$20002="Sub-work type")*([2]JOE_DATA!$A$2:$A$20002="Corporate"),0.3,0)))</f>
        <v>1</v>
      </c>
      <c r="HM25" s="3">
        <f t="array" ref="HM25">IF(LEN($DI25)=0,0.4,SUM(IF(([2]JOE_DATA!$C$2:$C$20002=$DI25)*([2]JOE_DATA!$B$2:$B$20002="Acting for")*([2]JOE_DATA!$A$2:$A$20002="Corporate"),0.4,0)))
+
IF(LEN($DJ25)=0,0.3,SUM(IF(([2]JOE_DATA!$C$2:$C$20002=$DJ25)*([2]JOE_DATA!$B$2:$B$20002="Acting for")*([2]JOE_DATA!$A$2:$A$20002="Corporate"),0.3,0)))
+
IF(LEN($DK25)=0,0.3,SUM(IF(([2]JOE_DATA!$C$2:$C$20002=$DK25)*([2]JOE_DATA!$B$2:$B$20002="Acting for")*([2]JOE_DATA!$A$2:$A$20002="Corporate"),0.3,0)))</f>
        <v>1</v>
      </c>
      <c r="HN25" s="3">
        <f t="array" ref="HN25">IF(LEN($DM25)=0,0.4,SUM(IF(([2]JOE_DATA!$C$2:$C$20002=$DM25)*([2]JOE_DATA!$B$2:$B$20002="Country of buyer")*([2]JOE_DATA!$A$2:$A$20002="Corporate"),0.4,0)))
+
IF(LEN($DN25)=0,0.3,SUM(IF(([2]JOE_DATA!$C$2:$C$20002=$DN25)*([2]JOE_DATA!$B$2:$B$20002="Country of buyer")*([2]JOE_DATA!$A$2:$A$20002="Corporate"),0.3,0)))
+
IF(LEN($DL25)=0,0.3,SUM(IF(([2]JOE_DATA!$C$2:$C$20002=$DL25)*([2]JOE_DATA!$B$2:$B$20002="Country of buyer")*([2]JOE_DATA!$A$2:$A$20002="Corporate"),0.3,0)))</f>
        <v>1</v>
      </c>
      <c r="HO25" s="3">
        <f t="array" ref="HO25">IF(LEN($DO25)=0,0.4,SUM(IF(([2]JOE_DATA!$C$2:$C$20002=$DO25)*([2]JOE_DATA!$B$2:$B$20002="Country of seller")*([2]JOE_DATA!$A$2:$A$20002="Corporate"),0.4,0)))
+
IF(LEN($DP25)=0,0.3,SUM(IF(([2]JOE_DATA!$C$2:$C$20002=$DP25)*([2]JOE_DATA!$B$2:$B$20002="Country of seller")*([2]JOE_DATA!$A$2:$A$20002="Corporate"),0.3,0)))
+
IF(LEN($DQ25)=0,0.3,SUM(IF(([2]JOE_DATA!$C$2:$C$20002=$DQ25)*([2]JOE_DATA!$B$2:$B$20002="Country of seller")*([2]JOE_DATA!$A$2:$A$20002="Corporate"),0.3,0)))</f>
        <v>1</v>
      </c>
      <c r="HP25" s="3">
        <f t="array" ref="HP25">IF(LEN($DR25)=0,0.4,SUM(IF(([2]JOE_DATA!$C$2:$C$20002=$DR25)*([2]JOE_DATA!$B$2:$B$20002="Country of target")*([2]JOE_DATA!$A$2:$A$20002="Corporate"),0.4,0)))
+
IF(LEN($DS25)=0,0.3,SUM(IF(([2]JOE_DATA!$C$2:$C$20002=$DS25)*([2]JOE_DATA!$B$2:$B$20002="Country of target")*([2]JOE_DATA!$A$2:$A$20002="Corporate"),0.3,0)))
+
IF(LEN($DT25)=0,0.3,SUM(IF(([2]JOE_DATA!$C$2:$C$20002=$DT25)*([2]JOE_DATA!$B$2:$B$20002="Country of target")*([2]JOE_DATA!$A$2:$A$20002="Corporate"),0.3,0)))</f>
        <v>1</v>
      </c>
      <c r="HQ25" s="3">
        <f t="array" ref="HQ25">IF(LEN($DU25)=0,1,SUM(IF(([2]JOE_DATA!$C$2:$C$20002=$DU25)*([2]JOE_DATA!$B$2:$B$20002="Value over US $5m")*([2]JOE_DATA!$A$2:$A$20002="Corporate"),1,0)))</f>
        <v>1</v>
      </c>
      <c r="HR25" s="3">
        <f t="array" ref="HR25">IF(LEN($DV25)=0,1,SUM(IF(([2]JOE_DATA!$C$2:$C$20002=$DV25)*([2]JOE_DATA!$B$2:$B$20002="Value over £500,000")*([2]JOE_DATA!$A$2:$A$20002="Corporate"),1,0)))</f>
        <v>1</v>
      </c>
      <c r="HS25" s="3">
        <f t="array" ref="HS25">IF(LEN($DW25)=0,1,SUM(IF(([2]JOE_DATA!$C$2:$C$20002=$DW25)*([2]JOE_DATA!$B$2:$B$20002="Value over Euro 5m")*([2]JOE_DATA!$A$2:$A$20002="Corporate"),1,0)))</f>
        <v>1</v>
      </c>
      <c r="HT25" s="3">
        <f t="array" ref="HT25">IF(LEN($DX25)=0,1,SUM(IF(([2]JOE_DATA!$C$2:$C$20002=$DX25)*([2]JOE_DATA!$B$2:$B$20002="Value range in euros")*([2]JOE_DATA!$A$2:$A$20002="Corporate"),1,0)))</f>
        <v>1</v>
      </c>
      <c r="HU25" s="3">
        <f t="array" ref="HU25">IF(LEN($DY25)=0,1,SUM(IF(([2]JOE_DATA!$C$2:$C$20002=$DY25)*([2]JOE_DATA!$B$2:$B$20002="Is the deal relevant for M&amp;A study")*([2]JOE_DATA!$A$2:$A$20002="Corporate"),1,0)))</f>
        <v>1</v>
      </c>
      <c r="HV25" s="3">
        <f t="array" ref="HV25">IF(LEN($DZ25)=0,1,SUM(IF(([2]JOE_DATA!$C$2:$C$20002=$DZ25)*([2]JOE_DATA!$B$2:$B$20002="Does the deal involve PE clients")*([2]JOE_DATA!$A$2:$A$20002="Corporate"),1,0)))</f>
        <v>1</v>
      </c>
      <c r="HW25" s="3">
        <f t="array" ref="HW25">IF(LEN($EA25)=0,1,SUM(IF(([2]JOE_DATA!$C$2:$C$20002=$EA25)*([2]JOE_DATA!$B$2:$B$20002="Quarter deal announced/signed")*([2]JOE_DATA!$A$2:$A$20002="Corporate"),1,0)))</f>
        <v>1</v>
      </c>
      <c r="HX25" s="3">
        <f t="array" ref="HX25">IF(LEN($EB25)=0,1,SUM(IF(([2]JOE_DATA!$C$2:$C$20002=$EB25)*([2]JOE_DATA!$B$2:$B$20002="Quarter deal completed")*([2]JOE_DATA!$A$2:$A$20002="Corporate"),1,0)))</f>
        <v>1</v>
      </c>
      <c r="HY25" s="3">
        <f t="array" ref="HY25">IF(LEN($EC25)=0,1,SUM(IF(([2]JOE_DATA!$C$2:$C$20002=$EC25)*([2]JOE_DATA!$B$2:$B$20002="Year deal announced/signed")*([2]JOE_DATA!$A$2:$A$20002="Corporate"),1,0)))</f>
        <v>1</v>
      </c>
      <c r="HZ25" s="3">
        <f t="array" ref="HZ25">IF(LEN($ED25)=0,1,SUM(IF(([2]JOE_DATA!$C$2:$C$20002=$ED25)*([2]JOE_DATA!$B$2:$B$20002="Year deal completed")*([2]JOE_DATA!$A$2:$A$20002="Corporate"),1,0)))</f>
        <v>1</v>
      </c>
      <c r="IA25" s="3">
        <v>1</v>
      </c>
      <c r="IB25" s="3">
        <f t="array" ref="IB25">IF(LEN($EF25)=0,1,SUM(IF(([2]JOE_DATA!$C$2:$C$20002=$EF25)*([2]JOE_DATA!$B$2:$B$20002="Work type")*([2]JOE_DATA!$A$2:$A$20002="Corporate Tax"),1,0)))</f>
        <v>1</v>
      </c>
      <c r="IC25" s="3">
        <f t="array" ref="IC25">IF(LEN($EG25)=0,0.4,SUM(IF(([2]JOE_DATA!$C$2:$C$20002=$EG25)*([2]JOE_DATA!$B$2:$B$20002="Work type")*([2]JOE_DATA!$A$2:$A$20002="EPC Construction"),0.4,0)))
+
IF(LEN($EH25)=0,0.3,SUM(IF(([2]JOE_DATA!$C$2:$C$20002=$EH25)*([2]JOE_DATA!$B$2:$B$20002="Work type")*([2]JOE_DATA!$A$2:$A$20002="EPC Construction"),0.3,0)))
+
IF(LEN($EI25)=0,0.3,SUM(IF(([2]JOE_DATA!$C$2:$C$20002=$EI25)*([2]JOE_DATA!$B$2:$B$20002="Work type")*([2]JOE_DATA!$A$2:$A$20002="EPC Construction"),0.3,0)))</f>
        <v>1</v>
      </c>
      <c r="ID25" s="3">
        <f t="array" ref="ID25">IF(LEN($EJ25)=0,0.4,SUM(IF(([2]JOE_DATA!$C$2:$C$20002=$EJ25)*([2]JOE_DATA!$B$2:$B$20002="Contract type")*([2]JOE_DATA!$A$2:$A$20002="EPC Construction"),0.4,0)))
+
IF(LEN($EK25)=0,0.3,SUM(IF(([2]JOE_DATA!$C$2:$C$20002=$EK25)*([2]JOE_DATA!$B$2:$B$20002="Contract type")*([2]JOE_DATA!$A$2:$A$20002="EPC Construction"),0.3,0)))
+
IF(LEN($EL25)=0,0.3,SUM(IF(([2]JOE_DATA!$C$2:$C$20002=$EL25)*([2]JOE_DATA!$B$2:$B$20002="Contract type")*([2]JOE_DATA!$A$2:$A$20002="EPC Construction"),0.3,0)))</f>
        <v>1</v>
      </c>
      <c r="IE25" s="3">
        <f t="array" ref="IE25">IF(LEN($EP25)=0,1,SUM(IF(([2]JOE_DATA!$C$2:$C$20002=$EP25)*([2]JOE_DATA!$B$2:$B$20002="Client type")*([2]JOE_DATA!$A$2:$A$20002="EPC Construction"),1,0)))</f>
        <v>1</v>
      </c>
      <c r="IF25" s="3">
        <f t="array" ref="IF25">IF(LEN($EN25)=0,1,SUM(IF(([2]JOE_DATA!$C$2:$C$20002=$EN25)*([2]JOE_DATA!$B$2:$B$20002="Subject matter")*([2]JOE_DATA!$A$2:$A$20002="EPC Construction"),1,0)))</f>
        <v>1</v>
      </c>
      <c r="IG25" s="3">
        <f t="array" ref="IG25">IF(LEN($ER25)=0,1,SUM(IF(([2]JOE_DATA!$C$2:$C$20002=$ER25)*([2]JOE_DATA!$B$2:$B$20002="Client scope")*([2]JOE_DATA!$A$2:$A$20002="EPC Construction"),1,0)))</f>
        <v>1</v>
      </c>
      <c r="IH25" s="3">
        <f t="array" ref="IH25">IF(LEN($ES25)=0,0.4,SUM(IF(([2]JOE_DATA!$C$2:$C$20002=$ES25)*([2]JOE_DATA!$B$2:$B$20002="Work type")*([2]JOE_DATA!$A$2:$A$20002="EPC Energy"),0.4,0)))
+
IF(LEN($ET25)=0,0.3,SUM(IF(([2]JOE_DATA!$C$2:$C$20002=$ET25)*([2]JOE_DATA!$B$2:$B$20002="Work type")*([2]JOE_DATA!$A$2:$A$20002="EPC Energy"),0.3,0)))
+
IF(LEN($EU25)=0,0.3,SUM(IF(([2]JOE_DATA!$C$2:$C$20002=$EU25)*([2]JOE_DATA!$B$2:$B$20002="Work type")*([2]JOE_DATA!$A$2:$A$20002="EPC Energy"),0.3,0)))</f>
        <v>1</v>
      </c>
      <c r="II25" s="3">
        <f t="array" ref="II25">IF(LEN($EV25)=0,1,SUM(IF(([2]JOE_DATA!$C$2:$C$20002=$EV25)*([2]JOE_DATA!$B$2:$B$20002="Work type")*([2]JOE_DATA!$A$2:$A$20002="EPC Energy"),1,0)))</f>
        <v>1</v>
      </c>
      <c r="IJ25" s="3">
        <f t="array" ref="IJ25">IF(LEN($EW25)=0,1,SUM(IF(([2]JOE_DATA!$C$2:$C$20002=$EW25)*([2]JOE_DATA!$B$2:$B$20002="Client type")*([2]JOE_DATA!$A$2:$A$20002="EPC Projects"),1,0)))</f>
        <v>1</v>
      </c>
      <c r="IK25" s="3">
        <f t="array" ref="IK25">IF(LEN($FE25)=0,0.4,SUM(IF(([2]JOE_DATA!$C$2:$C$20002=$FE25)*([2]JOE_DATA!$B$2:$B$20002="Client type")*([2]JOE_DATA!$A$2:$A$20002="Real Estate"),0.4,0)))
+
IF(LEN($FF25)=0,0.3,SUM(IF(([2]JOE_DATA!$C$2:$C$20002=$FF25)*([2]JOE_DATA!$B$2:$B$20002="Client type")*([2]JOE_DATA!$A$2:$A$20002="Real Estate"),0.3,0)))
+
IF(LEN($FG25)=0,0.3,SUM(IF(([2]JOE_DATA!$C$2:$C$20002=$FG25)*([2]JOE_DATA!$B$2:$B$20002="Client type")*([2]JOE_DATA!$A$2:$A$20002="Real Estate"),0.3,0)))</f>
        <v>1</v>
      </c>
      <c r="IL25" s="3">
        <f t="array" ref="IL25">IF(LEN($FH25)=0,0.4,SUM(IF(([2]JOE_DATA!$C$2:$C$20002=$FH25)*([2]JOE_DATA!$B$2:$B$20002="Work type")*([2]JOE_DATA!$A$2:$A$20002="Real Estate"),0.4,0)))
+
IF(LEN($FI25)=0,0.3,SUM(IF(([2]JOE_DATA!$C$2:$C$20002=$FI25)*([2]JOE_DATA!$B$2:$B$20002="Work type")*([2]JOE_DATA!$A$2:$A$20002="Real Estate"),0.3,0)))
+
IF(LEN($FJ25)=0,0.3,SUM(IF(([2]JOE_DATA!$C$2:$C$20002=$FJ25)*([2]JOE_DATA!$B$2:$B$20002="Work type")*([2]JOE_DATA!$A$2:$A$20002="Real Estate"),0.3,0)))</f>
        <v>1</v>
      </c>
      <c r="IM25" s="3">
        <f t="array" ref="IM25">IF(LEN($EX25)=0,0.4,SUM(IF(([2]JOE_DATA!$C$2:$C$20002=$EX25)*([2]JOE_DATA!$B$2:$B$20002="Work type")*([2]JOE_DATA!$A$2:$A$20002="Human Capital"),0.4,0)))
+
IF(LEN($EY25)=0,0.3,SUM(IF(([2]JOE_DATA!$C$2:$C$20002=$EY25)*([2]JOE_DATA!$B$2:$B$20002="Work type")*([2]JOE_DATA!$A$2:$A$20002="Human Capital"),0.3,0)))
+
IF(LEN($EZ25)=0,0.3,SUM(IF(([2]JOE_DATA!$C$2:$C$20002=$EZ25)*([2]JOE_DATA!$B$2:$B$20002="Work type")*([2]JOE_DATA!$A$2:$A$20002="Human Capital"),0.3,0)))</f>
        <v>1</v>
      </c>
      <c r="IN25" s="3">
        <f t="array" ref="IN25">IF(LEN($FA25)=0,0.4,SUM(IF(([2]JOE_DATA!$C$2:$C$20002=$FA25)*([2]JOE_DATA!$B$2:$B$20002="Sub-work types")*([2]JOE_DATA!$A$2:$A$20002="Human Capital"),0.4,0)))
+
IF(LEN($FB25)=0,0.3,SUM(IF(([2]JOE_DATA!$C$2:$C$20002=$FB25)*([2]JOE_DATA!$B$2:$B$20002="Sub-work types")*([2]JOE_DATA!$A$2:$A$20002="Human Capital"),0.3,0)))
+
IF(LEN($FC25)=0,0.3,SUM(IF(([2]JOE_DATA!$C$2:$C$20002=$FC25)*([2]JOE_DATA!$B$2:$B$20002="Sub-work types")*([2]JOE_DATA!$A$2:$A$20002="Human Capital"),0.3,0)))</f>
        <v>1</v>
      </c>
      <c r="IO25" s="15">
        <f t="array" ref="IO25">IF(LEN($FD25)=0,1,SUM(IF(([2]JOE_DATA!$C$2:$C$20002=$FD25)*([2]JOE_DATA!$B$2:$B$20002="Pension scheme")*([2]JOE_DATA!$A$2:$A$20002="Human Capital"),1,0)))</f>
        <v>1</v>
      </c>
      <c r="IP25" s="3">
        <f t="array" ref="IP25">IF(LEN($BT25)=0,0.4,SUM(IF(([2]JOE_DATA!$C$2:$C$20002=$BT25)*([2]JOE_DATA!$B$2:$B$20002="Other Matter Executive"),0.4,0)))
+
IF(LEN($BU25)=0,0.3,SUM(IF(([2]JOE_DATA!$C$2:$C$20002=$BU25)*([2]JOE_DATA!$B$2:$B$20002="Other Matter Executive"),0.3,0)))
+
IF(LEN($BV25)=0,0.3,SUM(IF(([2]JOE_DATA!$C$2:$C$20002=$BV25)*([2]JOE_DATA!$B$2:$B$20002="Other Matter Executive"),0.3,0)))</f>
        <v>1</v>
      </c>
    </row>
    <row r="26" spans="1:250" ht="51">
      <c r="A26" s="34" t="s">
        <v>246</v>
      </c>
      <c r="B26" s="35" t="s">
        <v>353</v>
      </c>
      <c r="C26" s="34" t="s">
        <v>248</v>
      </c>
      <c r="D26" s="34" t="s">
        <v>354</v>
      </c>
      <c r="E26" s="34" t="s">
        <v>248</v>
      </c>
      <c r="F26" s="36" t="s">
        <v>270</v>
      </c>
      <c r="G26" s="3"/>
      <c r="H26" s="3"/>
      <c r="I26" s="34" t="s">
        <v>271</v>
      </c>
      <c r="J26" s="3" t="s">
        <v>282</v>
      </c>
      <c r="K26" s="3"/>
      <c r="L26" s="34"/>
      <c r="M26" s="3"/>
      <c r="N26" s="3"/>
      <c r="O26" s="36" t="s">
        <v>99</v>
      </c>
      <c r="P26" s="34"/>
      <c r="Q26" s="34"/>
      <c r="R26" s="3"/>
      <c r="S26" s="37"/>
      <c r="T26" s="37" t="s">
        <v>252</v>
      </c>
      <c r="U26" s="34" t="s">
        <v>270</v>
      </c>
      <c r="V26" s="3"/>
      <c r="W26" s="3"/>
      <c r="X26" s="34" t="s">
        <v>130</v>
      </c>
      <c r="Y26" s="38"/>
      <c r="Z26" s="3"/>
      <c r="AA26" s="34" t="s">
        <v>355</v>
      </c>
      <c r="AB26" s="34"/>
      <c r="AC26" s="3" t="s">
        <v>352</v>
      </c>
      <c r="AD26" s="34"/>
      <c r="AE26" s="3"/>
      <c r="AF26" s="3"/>
      <c r="AG26" s="39"/>
      <c r="AH26" s="3"/>
      <c r="AI26" s="34"/>
      <c r="AJ26" s="3"/>
      <c r="AK26" s="3"/>
      <c r="AL26" s="34" t="s">
        <v>254</v>
      </c>
      <c r="AM26" s="3"/>
      <c r="AN26" s="3"/>
      <c r="AO26" s="34" t="s">
        <v>133</v>
      </c>
      <c r="AP26" s="3" t="s">
        <v>267</v>
      </c>
      <c r="AQ26" s="3"/>
      <c r="AR26" s="3"/>
      <c r="AS26" s="3"/>
      <c r="AT26" s="3"/>
      <c r="AU26" s="3"/>
      <c r="AV26" s="3"/>
      <c r="AW26" s="3"/>
      <c r="AX26" s="3"/>
      <c r="AY26" s="3"/>
      <c r="AZ26" s="3"/>
      <c r="BA26" s="3"/>
      <c r="BB26" s="3"/>
      <c r="BC26" s="3"/>
      <c r="BD26" s="3"/>
      <c r="BE26" s="40"/>
      <c r="BF26" s="34"/>
      <c r="BG26" s="34"/>
      <c r="BH26" s="3"/>
      <c r="BI26" s="41" t="s">
        <v>255</v>
      </c>
      <c r="BJ26" s="34"/>
      <c r="BK26" s="3"/>
      <c r="BL26" s="42" t="s">
        <v>256</v>
      </c>
      <c r="BM26" s="42"/>
      <c r="BN26" s="34"/>
      <c r="BO26" s="3"/>
      <c r="BP26" s="3"/>
      <c r="BQ26" s="3"/>
      <c r="BR26" s="3"/>
      <c r="BS26" s="3"/>
      <c r="BT26" s="34"/>
      <c r="BU26" s="34"/>
      <c r="BV26" s="34"/>
      <c r="BW26" s="3"/>
      <c r="BX26" s="3"/>
      <c r="BY26" s="3"/>
      <c r="BZ26" s="3"/>
      <c r="CA26" s="3"/>
      <c r="CB26" s="3"/>
      <c r="CC26" s="3"/>
      <c r="CD26" s="36"/>
      <c r="CE26" s="34"/>
      <c r="CF26" s="3"/>
      <c r="CG26" s="36"/>
      <c r="CH26" s="34"/>
      <c r="CI26" s="3"/>
      <c r="CJ26" s="3"/>
      <c r="CK26" s="36"/>
      <c r="CL26" s="3"/>
      <c r="CM26" s="3"/>
      <c r="CN26" s="3"/>
      <c r="CO26" s="3"/>
      <c r="CP26" s="3"/>
      <c r="CQ26" s="34"/>
      <c r="CR26" s="34"/>
      <c r="CS26" s="34"/>
      <c r="CT26" s="34"/>
      <c r="CU26" s="34"/>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6"/>
      <c r="EH26" s="3"/>
      <c r="EI26" s="3"/>
      <c r="EJ26" s="3"/>
      <c r="EK26" s="3"/>
      <c r="EL26" s="3"/>
      <c r="EM26" s="3"/>
      <c r="EN26" s="3"/>
      <c r="EO26" s="3"/>
      <c r="EP26" s="3"/>
      <c r="EQ26" s="3"/>
      <c r="ER26" s="3"/>
      <c r="ES26" s="3"/>
      <c r="ET26" s="3"/>
      <c r="EU26" s="3"/>
      <c r="EV26" s="3"/>
      <c r="EW26" s="3"/>
      <c r="EX26" s="3"/>
      <c r="EY26" s="3"/>
      <c r="EZ26" s="3"/>
      <c r="FA26" s="3"/>
      <c r="FB26" s="3"/>
      <c r="FC26" s="3"/>
      <c r="FD26" s="3"/>
      <c r="FE26" s="34"/>
      <c r="FF26" s="34"/>
      <c r="FG26" s="34"/>
      <c r="FH26" s="34"/>
      <c r="FI26" s="34"/>
      <c r="FJ26" s="3"/>
      <c r="FK26" s="3"/>
      <c r="FL26" s="3"/>
      <c r="FM26" s="3"/>
      <c r="FO26" s="3"/>
      <c r="FP26" s="3"/>
      <c r="FQ26" s="3" t="str">
        <f t="array" ref="FQ26">IF(SUM($FU26:$IP26)=74,"PASS","FAIL")</f>
        <v>FAIL</v>
      </c>
      <c r="FR26" s="3">
        <f t="shared" si="5"/>
        <v>1</v>
      </c>
      <c r="FS26" s="3">
        <f t="shared" si="6"/>
        <v>1</v>
      </c>
      <c r="FT26" s="3"/>
      <c r="FU26" s="3">
        <f t="array" ref="FU26">SUM(IF(([2]JOE_DATA!$C$2:$C$20002=$C26)*([2]JOE_DATA!$B$2:$B$20002="Client Name Confidential"),1,0))</f>
        <v>1</v>
      </c>
      <c r="FV26" s="3">
        <f t="array" ref="FV26">IF(ISBLANK($E26),1,SUM(IF(([2]JOE_DATA!$C$2:$C$20002=$E26)*([2]JOE_DATA!$B$2:$B$20002="Client name confidential on completion"),1,0)))</f>
        <v>1</v>
      </c>
      <c r="FW26" s="3">
        <f t="array" ref="FW26">IF(LEN($F26)=0,0.5,SUM(IF(([2]JOE_DATA!$C$2:$C$20002=$F26)*([2]JOE_DATA!$B$2:$B$20002="Client sector group"),0.5,0)))
+
IF(LEN($G26)=0,0.25,SUM(IF(([2]JOE_DATA!$C$2:$C$20002=$G26)*([2]JOE_DATA!$B$2:$B$20002="Client sector group"),0.25,0)))
+
IF(LEN($H26)=0,0.25,SUM(IF(([2]JOE_DATA!$C$2:$C$20002=$H26)*([2]JOE_DATA!$B$2:$B$20002="Client sector group"),0.25,0)))</f>
        <v>1</v>
      </c>
      <c r="FX26" s="3">
        <f t="array" ref="FX26">IF(ISBLANK($I26),0.5,SUM(IF(([2]JOE_DATA!$C$2:$C$20002=$I26)*([2]JOE_DATA!$B$2:$B$20002="Client sub-sector group"),0.5,0)))
+
IF(ISBLANK($J26),0.25,SUM(IF(([2]JOE_DATA!$C$2:$C$20002=$J26)*([2]JOE_DATA!$B$2:$B$20002="Client sub-sector group"),0.25,0)))
+
IF(ISBLANK($K26),0.25,SUM(IF(([2]JOE_DATA!$C$2:$C$20002=$K26)*([2]JOE_DATA!$B$2:$B$20002="Client sub-sector group"),0.25,0)))</f>
        <v>1</v>
      </c>
      <c r="FY26" s="3">
        <f t="array" ref="FY26">IF(LEN($L26)=0,0.4,SUM(IF(([2]JOE_DATA!$C$2:$C$20002=$L26)*([2]JOE_DATA!$B$2:$B$20002="Predominant Country of Client"),0.4,0)))
+
IF(LEN($M26)=0,0.3,SUM(IF(([2]JOE_DATA!$C$2:$C$20002=$M26)*([2]JOE_DATA!$B$2:$B$20002="Predominant Country of Client"),0.3,0)))
+
IF(LEN($N26)=0,0.3,SUM(IF(([2]JOE_DATA!$C$2:$C$20002=$N26)*([2]JOE_DATA!$B$2:$B$20002="Predominant Country of Client"),0.3,0)))</f>
        <v>1</v>
      </c>
      <c r="FZ26" s="3">
        <f t="array" ref="FZ26">IF(LEN($O26)=0,0.4,SUM(IF(([2]JOE_DATA!$C$2:$C$20002=$O26)*([2]JOE_DATA!$B$2:$B$20002="Main practice group"),0.4,0)))
+
IF(LEN($P26)=0,0.3,SUM(IF(([2]JOE_DATA!$C$2:$C$20002=$P26)*([2]JOE_DATA!$B$2:$B$20002="Main practice group"),0.3,0)))
+
IF(LEN($Q26)=0,0.3,SUM(IF(([2]JOE_DATA!$C$2:$C$20002=$Q26)*([2]JOE_DATA!$B$2:$B$20002="Main practice group"),0.3,0)))</f>
        <v>1</v>
      </c>
      <c r="GA26" s="3">
        <f t="shared" si="7"/>
        <v>1</v>
      </c>
      <c r="GB26" s="3">
        <f t="shared" si="8"/>
        <v>1</v>
      </c>
      <c r="GC26" s="3">
        <f t="array" ref="GC26">IF(LEN($U26)=0,0.4,SUM(IF(([2]JOE_DATA!$C$2:$C$20002=$U26)*([2]JOE_DATA!$B$2:$B$20002="Matter sector group"),0.4,0)))
+
IF(LEN($V26)=0,0.3,SUM(IF(([2]JOE_DATA!$C$2:$C$20002=$V26)*([2]JOE_DATA!$B$2:$B$20002="Matter sector group"),0.3,0)))
+
IF(LEN($W26)=0,0.3,SUM(IF(([2]JOE_DATA!$C$2:$C$20002=$W26)*([2]JOE_DATA!$B$2:$B$20002="Matter sector group"),0.3,0)))</f>
        <v>1</v>
      </c>
      <c r="GD26" s="3">
        <f t="array" ref="GD26">IF(LEN($X26)=0,0.4,SUM(IF(([2]JOE_DATA!$C$2:$C$20002=$X26)*([2]JOE_DATA!$B$2:$B$20002="Matter sub-sector group"),0.4,0)))
+
IF(LEN($Y26)=0,0.3,SUM(IF(([2]JOE_DATA!$C$2:$C$20002=$Y26)*([2]JOE_DATA!$B$2:$B$20002="Matter sub-sector group"),0.3,0)))
+
IF(LEN($Z26)=0,0.3,SUM(IF(([2]JOE_DATA!$C$2:$C$20002=$Z26)*([2]JOE_DATA!$B$2:$B$20002="Matter sub-sector group"),0.3,0)))</f>
        <v>0.6</v>
      </c>
      <c r="GE26" s="3">
        <f t="array" ref="GE26">IF(ISBLANK($AD26),1,SUM(IF(([2]JOE_DATA!$C$2:$C$20002=$AD26)*([2]JOE_DATA!$B$2:$B$20002="Matter confidential"),1,0)))</f>
        <v>1</v>
      </c>
      <c r="GF26" s="3">
        <f t="array" ref="GF26">IF(ISBLANK($AE26),1,SUM(IF(([2]JOE_DATA!$C$2:$C$20002=$AE26)*([2]JOE_DATA!$B$2:$B$20002="Matter confidential on completion"),1,0)))</f>
        <v>1</v>
      </c>
      <c r="GG26" s="3">
        <f t="array" ref="GG26">IF(ISBLANK($AG26),1,SUM(IF(([2]JOE_DATA!$C$2:$C$20002=$AG26)*([2]JOE_DATA!$B$2:$B$20002="Applicable law"),1,0)))</f>
        <v>1</v>
      </c>
      <c r="GH26" s="3">
        <f t="array" ref="GH26">IF(ISBLANK($AO26),1,SUM(IF(([2]JOE_DATA!$C$2:$C$20002=$AO26)*([2]JOE_DATA!$B$2:$B$20002="Contentious"),1,0)))</f>
        <v>1</v>
      </c>
      <c r="GI26" s="3">
        <f t="array" ref="GI26">IF(ISBLANK($AP26),1,SUM(IF(([2]JOE_DATA!$C$2:$C$20002=$AP26)*([2]JOE_DATA!$B$2:$B$20002="Dispute resolution"),1,0)))</f>
        <v>1</v>
      </c>
      <c r="GJ26" s="3">
        <f t="array" ref="GJ26">IF(ISBLANK($AQ26),1,SUM(IF(([2]JOE_DATA!$C$2:$C$20002=$AQ26)*([2]JOE_DATA!$B$2:$B$20002="Language of dispute"),1,0)))</f>
        <v>1</v>
      </c>
      <c r="GK26" s="3">
        <f t="array" ref="GK26">IF(LEN($AW26)=0,0.4,SUM(IF(([2]JOE_DATA!$C$2:$C$20002=$AW26)*([2]JOE_DATA!$B$2:$B$20002="Country Of Arbitration"),0.4,0)))
+
IF(LEN($AX26)=0,0.3,SUM(IF(([2]JOE_DATA!$C$2:$C$20002=$AX26)*([2]JOE_DATA!$B$2:$B$20002="Country Of Arbitration"),0.3,0)))
+
IF(LEN($AY26)=0,0.3,SUM(IF(([2]JOE_DATA!$C$2:$C$20002=$AY26)*([2]JOE_DATA!$B$2:$B$20002="Country Of Arbitration"),0.3,0)))</f>
        <v>1</v>
      </c>
      <c r="GL26" s="3">
        <f t="array" ref="GL26">IF(LEN($AT26)=0,0.4,SUM(IF(([2]JOE_DATA!$C$2:$C$20002=$AT26)*([2]JOE_DATA!$B$2:$B$20002="Jurisdiction of dispute"),0.4,0)))
+
IF(LEN($AU26)=0,0.3,SUM(IF(([2]JOE_DATA!$C$2:$C$20002=$AU26)*([2]JOE_DATA!$B$2:$B$20002="Jurisdiction of dispute"),0.3,0)))
+
IF(LEN($AV26)=0,0.3,SUM(IF(([2]JOE_DATA!$C$2:$C$20002=$AV26)*([2]JOE_DATA!$B$2:$B$20002="Jurisdiction of dispute"),0.3,0)))</f>
        <v>1</v>
      </c>
      <c r="GM26" s="3">
        <f t="array" ref="GM26">IF(LEN($AZ26)=0,0.6,SUM(IF(([2]JOE_DATA!$C$2:$C$20002=$AZ26)*([2]JOE_DATA!$B$2:$B$20002="Seat of arbitration"),0.6,0)))
+
IF(LEN($BA26)=0,0.4,SUM(IF(([2]JOE_DATA!$C$2:$C$20002=$BA26)*([2]JOE_DATA!$B$2:$B$20002="Seat of arbitration"),0.4,0)))</f>
        <v>1</v>
      </c>
      <c r="GN26" s="3">
        <f t="array" ref="GN26">IF(ISBLANK($BB26),1,SUM(IF(([2]JOE_DATA!$C$2:$C$20002=$BB26)*([2]JOE_DATA!$B$2:$B$20002="Arbitral rules"),1,0)))</f>
        <v>1</v>
      </c>
      <c r="GO26" s="3">
        <f t="array" ref="GO26">IF(ISBLANK($BC26),1,SUM(IF(([2]JOE_DATA!$C$2:$C$20002=$BC26)*([2]JOE_DATA!$B$2:$B$20002="Investment treaty"),1,0)))</f>
        <v>1</v>
      </c>
      <c r="GP26" s="3">
        <f t="array" ref="GP26">IF(ISBLANK($BD26),1,SUM(IF(([2]JOE_DATA!$C$2:$C$20002=$BD26)*([2]JOE_DATA!$B$2:$B$20002="Investigation type"),1,0)))</f>
        <v>1</v>
      </c>
      <c r="GQ26" s="3">
        <f t="array" ref="GQ26">IF(ISBLANK($BF26),1,SUM(IF(([2]JOE_DATA!$C$2:$C$20002=$BF26)*([2]JOE_DATA!$B$2:$B$20002="Currency of deal"),1,0)))</f>
        <v>1</v>
      </c>
      <c r="GR26" s="3">
        <f t="array" ref="GR26">IF(ISBLANK($BG26),1,SUM(IF(([2]JOE_DATA!$C$2:$C$20002=$BG26)*([2]JOE_DATA!$B$2:$B$20002="Value confidential"),1,0)))</f>
        <v>1</v>
      </c>
      <c r="GS26" s="3">
        <f t="array" ref="GS26">IF(ISBLANK($BH26),1,SUM(IF(([2]JOE_DATA!$C$2:$C$20002=$BH26)*([2]JOE_DATA!$B$2:$B$20002="Value confidential on completion"),1,0)))</f>
        <v>1</v>
      </c>
      <c r="GT26" s="3">
        <f t="array" ref="GT26">IF(LEN($BI26)=0,0.4,SUM(IF(([2]JOE_DATA!$C$2:$C$20002=$BI26)*([2]JOE_DATA!$B$2:$B$20002="Teams"),0.4,0)))
+
IF(LEN($BJ26)=0,0.3,SUM(IF(([2]JOE_DATA!$C$2:$C$20002=$BJ26)*([2]JOE_DATA!$B$2:$B$20002="Teams"),0.3,0)))
+
IF(LEN($BK26)=0,0.3,SUM(IF(([2]JOE_DATA!$C$2:$C$20002=$BK26)*([2]JOE_DATA!$B$2:$B$20002="Teams"),0.3,0)))</f>
        <v>1</v>
      </c>
      <c r="GU26" s="3">
        <f t="array" ref="GU26">IF(LEN($BL26)=0,0.4,SUM(IF(([2]JOE_DATA!$C$2:$C$20002=$BL26)*([2]JOE_DATA!$B$2:$B$20002="Lead Matter Partner"),0.4,0)))
+
IF(LEN($BM26)=0,0.3,SUM(IF(([2]JOE_DATA!$C$2:$C$20002=$BM26)*([2]JOE_DATA!$B$2:$B$20002="Lead Matter Partner"),0.3,0)))
+
IF(LEN($BN26)=0,0.3,SUM(IF(([2]JOE_DATA!$C$2:$C$20002=$BN26)*([2]JOE_DATA!$B$2:$B$20002="Lead Matter Partner"),0.3,0)))</f>
        <v>1</v>
      </c>
      <c r="GV26" s="3">
        <f t="array" ref="GV26">IF(LEN($BP26)=0,0.4,SUM(IF(([2]JOE_DATA!$C$2:$C$20002=$BP26)*([2]JOE_DATA!$B$2:$B$20002="Source of credential"),0.4,0)))
+
IF(LEN($BQ26)=0,0.3,SUM(IF(([2]JOE_DATA!$C$2:$C$20002=$BQ26)*([2]JOE_DATA!$B$2:$B$20002="Source of credential"),0.3,0)))
+
IF(LEN($BR26)=0,0.3,SUM(IF(([2]JOE_DATA!$C$2:$C$20002=$BR26)*([2]JOE_DATA!$B$2:$B$20002="Source of credential"),0.3,0)))</f>
        <v>1</v>
      </c>
      <c r="GW26" s="3">
        <f t="array" ref="GW26">IF(LEN($BX26)=0,0.4,SUM(IF(([2]JOE_DATA!$C$2:$C$20002=$BX26)*([2]JOE_DATA!$B$2:$B$20002="CMS firms involved"),0.4,0)))
+
IF(LEN($BY26)=0,0.6,SUM(IF(([2]JOE_DATA!$C$2:$C$20002=$BY26)*([2]JOE_DATA!$B$2:$B$20002="CMS firms involved"),0.6,0)))</f>
        <v>1</v>
      </c>
      <c r="GX26" s="3">
        <f t="array" ref="GX26">IF(ISBLANK($BZ26),1,SUM(IF(([2]JOE_DATA!$C$2:$C$20002=$BZ26)*([2]JOE_DATA!$B$2:$B$20002="Lead CMS firm"),1,0)))</f>
        <v>1</v>
      </c>
      <c r="GY26" s="3">
        <f t="array" ref="GY26">IF(LEN($CA26)=0,0.4,SUM(IF(([2]JOE_DATA!$C$2:$C$20002=$CA26)*([2]JOE_DATA!$B$2:$B$20002="Countries of other CMS firms"),0.4,0)))
+
IF(LEN($CB26)=0,0.3,SUM(IF(([2]JOE_DATA!$C$2:$C$20002=$CB26)*([2]JOE_DATA!$B$2:$B$20002="Countries of other CMS firms"),0.3,0)))
+
IF(LEN($CC26)=0,0.3,SUM(IF(([2]JOE_DATA!$C$2:$C$20002=$CC26)*([2]JOE_DATA!$B$2:$B$20002="Countries of other CMS firms"),0.3,0)))</f>
        <v>1</v>
      </c>
      <c r="GZ26" s="3">
        <f t="array" ref="GZ26">IF(ISBLANK($CD26),1,SUM(IF(([2]JOE_DATA!$C$2:$C$20002=$CD26)*([2]JOE_DATA!$B$2:$B$20002="Credential status"),1,0)))</f>
        <v>1</v>
      </c>
      <c r="HA26" s="3">
        <f t="array" ref="HA26">IF(ISBLANK($CE26),1,SUM(IF(([2]JOE_DATA!$C$2:$C$20002=$CE26)*([2]JOE_DATA!$B$2:$B$20002="Credential version"),1,0)))</f>
        <v>1</v>
      </c>
      <c r="HB26" s="3">
        <f t="array" ref="HB26">IF(ISBLANK($CG26),1,SUM(IF(([2]JOE_DATA!$C$2:$C$20002=$CG26)*([2]JOE_DATA!$B$2:$B$20002="Credential type "),1,0)))</f>
        <v>1</v>
      </c>
      <c r="HC26" s="3">
        <f t="array" ref="HC26">IF(ISBLANK($CH26),1,SUM(IF(([2]JOE_DATA!$C$2:$C$20002=$CH26)*([2]JOE_DATA!$B$2:$B$20002="Other uses"),1,0)))</f>
        <v>1</v>
      </c>
      <c r="HD26" s="3">
        <f t="array" ref="HD26">IF(ISBLANK($CK26),1,SUM(IF(([2]JOE_DATA!$C$2:$C$20002=$CK26)*([2]JOE_DATA!$B$2:$B$20002="Priority"),1,0)))</f>
        <v>1</v>
      </c>
      <c r="HE26" s="3">
        <f t="array" ref="HE26">IF(LEN($CM26)=0,0.4,SUM(IF(([2]JOE_DATA!$C$2:$C$20002=$CM26)*([2]JOE_DATA!$B$2:$B$20002="Know how"),0.4,0)))
+
IF(LEN($CN26)=0,0.3,SUM(IF(([2]JOE_DATA!$C$2:$C$20002=$CN26)*([2]JOE_DATA!$B$2:$B$20002="Know how"),0.3,0)))
+
IF(LEN($CO26)=0,0.3,SUM(IF(([2]JOE_DATA!$C$2:$C$20002=$CO26)*([2]JOE_DATA!$B$2:$B$20002="Know how"),0.3,0)))</f>
        <v>1</v>
      </c>
      <c r="HF26" s="3">
        <f t="array" ref="HF26">IF(LEN($CS26)=0,0.4,SUM(IF(([2]JOE_DATA!$C$2:$C$20002=$CS26)*([2]JOE_DATA!$B$2:$B$20002="Work type")*([2]JOE_DATA!$A$2:$A$20002="BAIF"),0.4,0)))
+
IF(LEN($CT26)=0,0.3,SUM(IF(([2]JOE_DATA!$C$2:$C$20002=$CT26)*([2]JOE_DATA!$B$2:$B$20002="Work type")*([2]JOE_DATA!$A$2:$A$20002="BAIF"),0.3,0)))
+
IF(LEN($CU26)=0,0.3,SUM(IF(([2]JOE_DATA!$C$2:$C$20002=$CU26)*([2]JOE_DATA!$B$2:$B$20002="Work type")*([2]JOE_DATA!$A$2:$A$20002="BAIF"),0.3,0)))</f>
        <v>1</v>
      </c>
      <c r="HG26" s="3">
        <f t="array" ref="HG26">IF(LEN($CQ26)=0,1,SUM(IF(([2]JOE_DATA!$C$2:$C$20002=$CQ26)*([2]JOE_DATA!$B$2:$B$20002="Client type")*([2]JOE_DATA!$A$2:$A$20002="BAIF"),1,0)))</f>
        <v>1</v>
      </c>
      <c r="HH26" s="3">
        <f t="array" ref="HH26">IF(LEN($CW26)=0,0.4,SUM(IF(([2]JOE_DATA!$C$2:$C$20002=$CW26)*([2]JOE_DATA!$B$2:$B$20002="Work type")*([2]JOE_DATA!$A$2:$A$20002="CRD"),0.4,0)))
+
IF(LEN($CX26)=0,0.3,SUM(IF(([2]JOE_DATA!$C$2:$C$20002=$CX26)*([2]JOE_DATA!$B$2:$B$20002="Work type")*([2]JOE_DATA!$A$2:$A$20002="CRD"),0.3,0)))
+
IF(LEN($CY26)=0,0.3,SUM(IF(([2]JOE_DATA!$C$2:$C$20002=$CY26)*([2]JOE_DATA!$B$2:$B$20002="Work type")*([2]JOE_DATA!$A$2:$A$20002="CRD"),0.3,0)))</f>
        <v>1</v>
      </c>
      <c r="HI26" s="3">
        <f t="array" ref="HI26">IF(LEN($CZ26)=0,0.4,SUM(IF(([2]JOE_DATA!$C$2:$C$20002=$CZ26)*([2]JOE_DATA!$B$2:$B$20002="Sub-work type")*([2]JOE_DATA!$A$2:$A$20002="CRD"),0.4,0)))
+
IF(LEN($DA26)=0,0.3,SUM(IF(([2]JOE_DATA!$C$2:$C$20002=$DA26)*([2]JOE_DATA!$B$2:$B$20002="Sub-work type")*([2]JOE_DATA!$A$2:$A$20002="CRD"),0.3,0)))
+
IF(LEN($DB26)=0,0.3,SUM(IF(([2]JOE_DATA!$C$2:$C$20002=$DB26)*([2]JOE_DATA!$B$2:$B$20002="Sub-work type")*([2]JOE_DATA!$A$2:$A$20002="CRD"),0.3,0)))</f>
        <v>1</v>
      </c>
      <c r="HJ26" s="3">
        <f t="array" ref="HJ26">IF(LEN($CV26)=0,1,SUM(IF(([2]JOE_DATA!$C$2:$C$20002=$CV26)*([2]JOE_DATA!$B$2:$B$20002="Client type")*([2]JOE_DATA!$A$2:$A$20002="CRD"),1,0)))</f>
        <v>1</v>
      </c>
      <c r="HK26" s="3">
        <f t="array" ref="HK26">IF(LEN($DC26)=0,0.4,SUM(IF(([2]JOE_DATA!$C$2:$C$20002=$DC26)*([2]JOE_DATA!$B$2:$B$20002="Work type")*([2]JOE_DATA!$A$2:$A$20002="Corporate"),0.4,0)))
+
IF(LEN($DD26)=0,0.3,SUM(IF(([2]JOE_DATA!$C$2:$C$20002=$DD26)*([2]JOE_DATA!$B$2:$B$20002="Work type")*([2]JOE_DATA!$A$2:$A$20002="Corporate"),0.3,0)))
+
IF(LEN($DE26)=0,0.3,SUM(IF(([2]JOE_DATA!$C$2:$C$20002=$DE26)*([2]JOE_DATA!$B$2:$B$20002="Work type")*([2]JOE_DATA!$A$2:$A$20002="Corporate"),0.3,0)))</f>
        <v>1</v>
      </c>
      <c r="HL26" s="3">
        <f t="array" ref="HL26">IF(LEN($DF26)=0,0.4,SUM(IF(([2]JOE_DATA!$C$2:$C$20002=$DF26)*([2]JOE_DATA!$B$2:$B$20002="Sub-work type")*([2]JOE_DATA!$A$2:$A$20002="Corporate"),0.4,0)))
+
IF(LEN($DG26)=0,0.3,SUM(IF(([2]JOE_DATA!$C$2:$C$20002=$DG26)*([2]JOE_DATA!$B$2:$B$20002="Sub-work type")*([2]JOE_DATA!$A$2:$A$20002="Corporate"),0.3,0)))
+
IF(LEN($DH26)=0,0.3,SUM(IF(([2]JOE_DATA!$C$2:$C$20002=$DH26)*([2]JOE_DATA!$B$2:$B$20002="Sub-work type")*([2]JOE_DATA!$A$2:$A$20002="Corporate"),0.3,0)))</f>
        <v>1</v>
      </c>
      <c r="HM26" s="3">
        <f t="array" ref="HM26">IF(LEN($DI26)=0,0.4,SUM(IF(([2]JOE_DATA!$C$2:$C$20002=$DI26)*([2]JOE_DATA!$B$2:$B$20002="Acting for")*([2]JOE_DATA!$A$2:$A$20002="Corporate"),0.4,0)))
+
IF(LEN($DJ26)=0,0.3,SUM(IF(([2]JOE_DATA!$C$2:$C$20002=$DJ26)*([2]JOE_DATA!$B$2:$B$20002="Acting for")*([2]JOE_DATA!$A$2:$A$20002="Corporate"),0.3,0)))
+
IF(LEN($DK26)=0,0.3,SUM(IF(([2]JOE_DATA!$C$2:$C$20002=$DK26)*([2]JOE_DATA!$B$2:$B$20002="Acting for")*([2]JOE_DATA!$A$2:$A$20002="Corporate"),0.3,0)))</f>
        <v>1</v>
      </c>
      <c r="HN26" s="3">
        <f t="array" ref="HN26">IF(LEN($DM26)=0,0.4,SUM(IF(([2]JOE_DATA!$C$2:$C$20002=$DM26)*([2]JOE_DATA!$B$2:$B$20002="Country of buyer")*([2]JOE_DATA!$A$2:$A$20002="Corporate"),0.4,0)))
+
IF(LEN($DN26)=0,0.3,SUM(IF(([2]JOE_DATA!$C$2:$C$20002=$DN26)*([2]JOE_DATA!$B$2:$B$20002="Country of buyer")*([2]JOE_DATA!$A$2:$A$20002="Corporate"),0.3,0)))
+
IF(LEN($DL26)=0,0.3,SUM(IF(([2]JOE_DATA!$C$2:$C$20002=$DL26)*([2]JOE_DATA!$B$2:$B$20002="Country of buyer")*([2]JOE_DATA!$A$2:$A$20002="Corporate"),0.3,0)))</f>
        <v>1</v>
      </c>
      <c r="HO26" s="3">
        <f t="array" ref="HO26">IF(LEN($DO26)=0,0.4,SUM(IF(([2]JOE_DATA!$C$2:$C$20002=$DO26)*([2]JOE_DATA!$B$2:$B$20002="Country of seller")*([2]JOE_DATA!$A$2:$A$20002="Corporate"),0.4,0)))
+
IF(LEN($DP26)=0,0.3,SUM(IF(([2]JOE_DATA!$C$2:$C$20002=$DP26)*([2]JOE_DATA!$B$2:$B$20002="Country of seller")*([2]JOE_DATA!$A$2:$A$20002="Corporate"),0.3,0)))
+
IF(LEN($DQ26)=0,0.3,SUM(IF(([2]JOE_DATA!$C$2:$C$20002=$DQ26)*([2]JOE_DATA!$B$2:$B$20002="Country of seller")*([2]JOE_DATA!$A$2:$A$20002="Corporate"),0.3,0)))</f>
        <v>1</v>
      </c>
      <c r="HP26" s="3">
        <f t="array" ref="HP26">IF(LEN($DR26)=0,0.4,SUM(IF(([2]JOE_DATA!$C$2:$C$20002=$DR26)*([2]JOE_DATA!$B$2:$B$20002="Country of target")*([2]JOE_DATA!$A$2:$A$20002="Corporate"),0.4,0)))
+
IF(LEN($DS26)=0,0.3,SUM(IF(([2]JOE_DATA!$C$2:$C$20002=$DS26)*([2]JOE_DATA!$B$2:$B$20002="Country of target")*([2]JOE_DATA!$A$2:$A$20002="Corporate"),0.3,0)))
+
IF(LEN($DT26)=0,0.3,SUM(IF(([2]JOE_DATA!$C$2:$C$20002=$DT26)*([2]JOE_DATA!$B$2:$B$20002="Country of target")*([2]JOE_DATA!$A$2:$A$20002="Corporate"),0.3,0)))</f>
        <v>1</v>
      </c>
      <c r="HQ26" s="3">
        <f t="array" ref="HQ26">IF(LEN($DU26)=0,1,SUM(IF(([2]JOE_DATA!$C$2:$C$20002=$DU26)*([2]JOE_DATA!$B$2:$B$20002="Value over US $5m")*([2]JOE_DATA!$A$2:$A$20002="Corporate"),1,0)))</f>
        <v>1</v>
      </c>
      <c r="HR26" s="3">
        <f t="array" ref="HR26">IF(LEN($DV26)=0,1,SUM(IF(([2]JOE_DATA!$C$2:$C$20002=$DV26)*([2]JOE_DATA!$B$2:$B$20002="Value over £500,000")*([2]JOE_DATA!$A$2:$A$20002="Corporate"),1,0)))</f>
        <v>1</v>
      </c>
      <c r="HS26" s="3">
        <f t="array" ref="HS26">IF(LEN($DW26)=0,1,SUM(IF(([2]JOE_DATA!$C$2:$C$20002=$DW26)*([2]JOE_DATA!$B$2:$B$20002="Value over Euro 5m")*([2]JOE_DATA!$A$2:$A$20002="Corporate"),1,0)))</f>
        <v>1</v>
      </c>
      <c r="HT26" s="3">
        <f t="array" ref="HT26">IF(LEN($DX26)=0,1,SUM(IF(([2]JOE_DATA!$C$2:$C$20002=$DX26)*([2]JOE_DATA!$B$2:$B$20002="Value range in euros")*([2]JOE_DATA!$A$2:$A$20002="Corporate"),1,0)))</f>
        <v>1</v>
      </c>
      <c r="HU26" s="3">
        <f t="array" ref="HU26">IF(LEN($DY26)=0,1,SUM(IF(([2]JOE_DATA!$C$2:$C$20002=$DY26)*([2]JOE_DATA!$B$2:$B$20002="Is the deal relevant for M&amp;A study")*([2]JOE_DATA!$A$2:$A$20002="Corporate"),1,0)))</f>
        <v>1</v>
      </c>
      <c r="HV26" s="3">
        <f t="array" ref="HV26">IF(LEN($DZ26)=0,1,SUM(IF(([2]JOE_DATA!$C$2:$C$20002=$DZ26)*([2]JOE_DATA!$B$2:$B$20002="Does the deal involve PE clients")*([2]JOE_DATA!$A$2:$A$20002="Corporate"),1,0)))</f>
        <v>1</v>
      </c>
      <c r="HW26" s="3">
        <f t="array" ref="HW26">IF(LEN($EA26)=0,1,SUM(IF(([2]JOE_DATA!$C$2:$C$20002=$EA26)*([2]JOE_DATA!$B$2:$B$20002="Quarter deal announced/signed")*([2]JOE_DATA!$A$2:$A$20002="Corporate"),1,0)))</f>
        <v>1</v>
      </c>
      <c r="HX26" s="3">
        <f t="array" ref="HX26">IF(LEN($EB26)=0,1,SUM(IF(([2]JOE_DATA!$C$2:$C$20002=$EB26)*([2]JOE_DATA!$B$2:$B$20002="Quarter deal completed")*([2]JOE_DATA!$A$2:$A$20002="Corporate"),1,0)))</f>
        <v>1</v>
      </c>
      <c r="HY26" s="3">
        <f t="array" ref="HY26">IF(LEN($EC26)=0,1,SUM(IF(([2]JOE_DATA!$C$2:$C$20002=$EC26)*([2]JOE_DATA!$B$2:$B$20002="Year deal announced/signed")*([2]JOE_DATA!$A$2:$A$20002="Corporate"),1,0)))</f>
        <v>1</v>
      </c>
      <c r="HZ26" s="3">
        <f t="array" ref="HZ26">IF(LEN($ED26)=0,1,SUM(IF(([2]JOE_DATA!$C$2:$C$20002=$ED26)*([2]JOE_DATA!$B$2:$B$20002="Year deal completed")*([2]JOE_DATA!$A$2:$A$20002="Corporate"),1,0)))</f>
        <v>1</v>
      </c>
      <c r="IA26" s="3">
        <v>1</v>
      </c>
      <c r="IB26" s="3">
        <f t="array" ref="IB26">IF(LEN($EF26)=0,1,SUM(IF(([2]JOE_DATA!$C$2:$C$20002=$EF26)*([2]JOE_DATA!$B$2:$B$20002="Work type")*([2]JOE_DATA!$A$2:$A$20002="Corporate Tax"),1,0)))</f>
        <v>1</v>
      </c>
      <c r="IC26" s="3">
        <f t="array" ref="IC26">IF(LEN($EG26)=0,0.4,SUM(IF(([2]JOE_DATA!$C$2:$C$20002=$EG26)*([2]JOE_DATA!$B$2:$B$20002="Work type")*([2]JOE_DATA!$A$2:$A$20002="EPC Construction"),0.4,0)))
+
IF(LEN($EH26)=0,0.3,SUM(IF(([2]JOE_DATA!$C$2:$C$20002=$EH26)*([2]JOE_DATA!$B$2:$B$20002="Work type")*([2]JOE_DATA!$A$2:$A$20002="EPC Construction"),0.3,0)))
+
IF(LEN($EI26)=0,0.3,SUM(IF(([2]JOE_DATA!$C$2:$C$20002=$EI26)*([2]JOE_DATA!$B$2:$B$20002="Work type")*([2]JOE_DATA!$A$2:$A$20002="EPC Construction"),0.3,0)))</f>
        <v>1</v>
      </c>
      <c r="ID26" s="3">
        <f t="array" ref="ID26">IF(LEN($EJ26)=0,0.4,SUM(IF(([2]JOE_DATA!$C$2:$C$20002=$EJ26)*([2]JOE_DATA!$B$2:$B$20002="Contract type")*([2]JOE_DATA!$A$2:$A$20002="EPC Construction"),0.4,0)))
+
IF(LEN($EK26)=0,0.3,SUM(IF(([2]JOE_DATA!$C$2:$C$20002=$EK26)*([2]JOE_DATA!$B$2:$B$20002="Contract type")*([2]JOE_DATA!$A$2:$A$20002="EPC Construction"),0.3,0)))
+
IF(LEN($EL26)=0,0.3,SUM(IF(([2]JOE_DATA!$C$2:$C$20002=$EL26)*([2]JOE_DATA!$B$2:$B$20002="Contract type")*([2]JOE_DATA!$A$2:$A$20002="EPC Construction"),0.3,0)))</f>
        <v>1</v>
      </c>
      <c r="IE26" s="3">
        <f t="array" ref="IE26">IF(LEN($EP26)=0,1,SUM(IF(([2]JOE_DATA!$C$2:$C$20002=$EP26)*([2]JOE_DATA!$B$2:$B$20002="Client type")*([2]JOE_DATA!$A$2:$A$20002="EPC Construction"),1,0)))</f>
        <v>1</v>
      </c>
      <c r="IF26" s="3">
        <f t="array" ref="IF26">IF(LEN($EN26)=0,1,SUM(IF(([2]JOE_DATA!$C$2:$C$20002=$EN26)*([2]JOE_DATA!$B$2:$B$20002="Subject matter")*([2]JOE_DATA!$A$2:$A$20002="EPC Construction"),1,0)))</f>
        <v>1</v>
      </c>
      <c r="IG26" s="3">
        <f t="array" ref="IG26">IF(LEN($ER26)=0,1,SUM(IF(([2]JOE_DATA!$C$2:$C$20002=$ER26)*([2]JOE_DATA!$B$2:$B$20002="Client scope")*([2]JOE_DATA!$A$2:$A$20002="EPC Construction"),1,0)))</f>
        <v>1</v>
      </c>
      <c r="IH26" s="3">
        <f t="array" ref="IH26">IF(LEN($ES26)=0,0.4,SUM(IF(([2]JOE_DATA!$C$2:$C$20002=$ES26)*([2]JOE_DATA!$B$2:$B$20002="Work type")*([2]JOE_DATA!$A$2:$A$20002="EPC Energy"),0.4,0)))
+
IF(LEN($ET26)=0,0.3,SUM(IF(([2]JOE_DATA!$C$2:$C$20002=$ET26)*([2]JOE_DATA!$B$2:$B$20002="Work type")*([2]JOE_DATA!$A$2:$A$20002="EPC Energy"),0.3,0)))
+
IF(LEN($EU26)=0,0.3,SUM(IF(([2]JOE_DATA!$C$2:$C$20002=$EU26)*([2]JOE_DATA!$B$2:$B$20002="Work type")*([2]JOE_DATA!$A$2:$A$20002="EPC Energy"),0.3,0)))</f>
        <v>1</v>
      </c>
      <c r="II26" s="3">
        <f t="array" ref="II26">IF(LEN($EV26)=0,1,SUM(IF(([2]JOE_DATA!$C$2:$C$20002=$EV26)*([2]JOE_DATA!$B$2:$B$20002="Work type")*([2]JOE_DATA!$A$2:$A$20002="EPC Energy"),1,0)))</f>
        <v>1</v>
      </c>
      <c r="IJ26" s="3">
        <f t="array" ref="IJ26">IF(LEN($EW26)=0,1,SUM(IF(([2]JOE_DATA!$C$2:$C$20002=$EW26)*([2]JOE_DATA!$B$2:$B$20002="Client type")*([2]JOE_DATA!$A$2:$A$20002="EPC Projects"),1,0)))</f>
        <v>1</v>
      </c>
      <c r="IK26" s="3">
        <f t="array" ref="IK26">IF(LEN($FE26)=0,0.4,SUM(IF(([2]JOE_DATA!$C$2:$C$20002=$FE26)*([2]JOE_DATA!$B$2:$B$20002="Client type")*([2]JOE_DATA!$A$2:$A$20002="Real Estate"),0.4,0)))
+
IF(LEN($FF26)=0,0.3,SUM(IF(([2]JOE_DATA!$C$2:$C$20002=$FF26)*([2]JOE_DATA!$B$2:$B$20002="Client type")*([2]JOE_DATA!$A$2:$A$20002="Real Estate"),0.3,0)))
+
IF(LEN($FG26)=0,0.3,SUM(IF(([2]JOE_DATA!$C$2:$C$20002=$FG26)*([2]JOE_DATA!$B$2:$B$20002="Client type")*([2]JOE_DATA!$A$2:$A$20002="Real Estate"),0.3,0)))</f>
        <v>1</v>
      </c>
      <c r="IL26" s="3">
        <f t="array" ref="IL26">IF(LEN($FH26)=0,0.4,SUM(IF(([2]JOE_DATA!$C$2:$C$20002=$FH26)*([2]JOE_DATA!$B$2:$B$20002="Work type")*([2]JOE_DATA!$A$2:$A$20002="Real Estate"),0.4,0)))
+
IF(LEN($FI26)=0,0.3,SUM(IF(([2]JOE_DATA!$C$2:$C$20002=$FI26)*([2]JOE_DATA!$B$2:$B$20002="Work type")*([2]JOE_DATA!$A$2:$A$20002="Real Estate"),0.3,0)))
+
IF(LEN($FJ26)=0,0.3,SUM(IF(([2]JOE_DATA!$C$2:$C$20002=$FJ26)*([2]JOE_DATA!$B$2:$B$20002="Work type")*([2]JOE_DATA!$A$2:$A$20002="Real Estate"),0.3,0)))</f>
        <v>1</v>
      </c>
      <c r="IM26" s="3">
        <f t="array" ref="IM26">IF(LEN($EX26)=0,0.4,SUM(IF(([2]JOE_DATA!$C$2:$C$20002=$EX26)*([2]JOE_DATA!$B$2:$B$20002="Work type")*([2]JOE_DATA!$A$2:$A$20002="Human Capital"),0.4,0)))
+
IF(LEN($EY26)=0,0.3,SUM(IF(([2]JOE_DATA!$C$2:$C$20002=$EY26)*([2]JOE_DATA!$B$2:$B$20002="Work type")*([2]JOE_DATA!$A$2:$A$20002="Human Capital"),0.3,0)))
+
IF(LEN($EZ26)=0,0.3,SUM(IF(([2]JOE_DATA!$C$2:$C$20002=$EZ26)*([2]JOE_DATA!$B$2:$B$20002="Work type")*([2]JOE_DATA!$A$2:$A$20002="Human Capital"),0.3,0)))</f>
        <v>1</v>
      </c>
      <c r="IN26" s="3">
        <f t="array" ref="IN26">IF(LEN($FA26)=0,0.4,SUM(IF(([2]JOE_DATA!$C$2:$C$20002=$FA26)*([2]JOE_DATA!$B$2:$B$20002="Sub-work types")*([2]JOE_DATA!$A$2:$A$20002="Human Capital"),0.4,0)))
+
IF(LEN($FB26)=0,0.3,SUM(IF(([2]JOE_DATA!$C$2:$C$20002=$FB26)*([2]JOE_DATA!$B$2:$B$20002="Sub-work types")*([2]JOE_DATA!$A$2:$A$20002="Human Capital"),0.3,0)))
+
IF(LEN($FC26)=0,0.3,SUM(IF(([2]JOE_DATA!$C$2:$C$20002=$FC26)*([2]JOE_DATA!$B$2:$B$20002="Sub-work types")*([2]JOE_DATA!$A$2:$A$20002="Human Capital"),0.3,0)))</f>
        <v>1</v>
      </c>
      <c r="IO26" s="15">
        <f t="array" ref="IO26">IF(LEN($FD26)=0,1,SUM(IF(([2]JOE_DATA!$C$2:$C$20002=$FD26)*([2]JOE_DATA!$B$2:$B$20002="Pension scheme")*([2]JOE_DATA!$A$2:$A$20002="Human Capital"),1,0)))</f>
        <v>1</v>
      </c>
      <c r="IP26" s="3">
        <f t="array" ref="IP26">IF(LEN($BT26)=0,0.4,SUM(IF(([2]JOE_DATA!$C$2:$C$20002=$BT26)*([2]JOE_DATA!$B$2:$B$20002="Other Matter Executive"),0.4,0)))
+
IF(LEN($BU26)=0,0.3,SUM(IF(([2]JOE_DATA!$C$2:$C$20002=$BU26)*([2]JOE_DATA!$B$2:$B$20002="Other Matter Executive"),0.3,0)))
+
IF(LEN($BV26)=0,0.3,SUM(IF(([2]JOE_DATA!$C$2:$C$20002=$BV26)*([2]JOE_DATA!$B$2:$B$20002="Other Matter Executive"),0.3,0)))</f>
        <v>1</v>
      </c>
    </row>
    <row r="27" spans="1:250" ht="38.25">
      <c r="A27" s="34" t="s">
        <v>246</v>
      </c>
      <c r="B27" s="35" t="s">
        <v>356</v>
      </c>
      <c r="C27" s="34" t="s">
        <v>248</v>
      </c>
      <c r="D27" s="34" t="s">
        <v>357</v>
      </c>
      <c r="E27" s="34" t="s">
        <v>248</v>
      </c>
      <c r="F27" s="36" t="s">
        <v>358</v>
      </c>
      <c r="G27" s="3"/>
      <c r="H27" s="3"/>
      <c r="I27" s="34" t="s">
        <v>359</v>
      </c>
      <c r="J27" s="3"/>
      <c r="K27" s="3"/>
      <c r="L27" s="34"/>
      <c r="M27" s="3"/>
      <c r="N27" s="3"/>
      <c r="O27" s="36" t="s">
        <v>99</v>
      </c>
      <c r="P27" s="34"/>
      <c r="Q27" s="34"/>
      <c r="R27" s="3"/>
      <c r="S27" s="37"/>
      <c r="T27" s="37" t="s">
        <v>252</v>
      </c>
      <c r="U27" s="34" t="s">
        <v>358</v>
      </c>
      <c r="V27" s="3"/>
      <c r="W27" s="3"/>
      <c r="X27" s="34"/>
      <c r="Y27" s="38"/>
      <c r="Z27" s="3"/>
      <c r="AA27" s="34" t="s">
        <v>360</v>
      </c>
      <c r="AB27" s="34"/>
      <c r="AC27" s="3" t="s">
        <v>361</v>
      </c>
      <c r="AD27" s="34"/>
      <c r="AE27" s="3"/>
      <c r="AF27" s="3"/>
      <c r="AG27" s="39"/>
      <c r="AH27" s="3"/>
      <c r="AI27" s="34"/>
      <c r="AJ27" s="3"/>
      <c r="AK27" s="3"/>
      <c r="AL27" s="34" t="s">
        <v>254</v>
      </c>
      <c r="AM27" s="3"/>
      <c r="AN27" s="3"/>
      <c r="AO27" s="34" t="s">
        <v>133</v>
      </c>
      <c r="AP27" s="3"/>
      <c r="AQ27" s="3"/>
      <c r="AR27" s="3"/>
      <c r="AS27" s="3"/>
      <c r="AT27" s="3"/>
      <c r="AU27" s="3"/>
      <c r="AV27" s="3"/>
      <c r="AW27" s="3"/>
      <c r="AX27" s="3"/>
      <c r="AY27" s="3"/>
      <c r="AZ27" s="3"/>
      <c r="BA27" s="3"/>
      <c r="BB27" s="3"/>
      <c r="BC27" s="3"/>
      <c r="BD27" s="3"/>
      <c r="BE27" s="40"/>
      <c r="BF27" s="34"/>
      <c r="BG27" s="34"/>
      <c r="BH27" s="3"/>
      <c r="BI27" s="41" t="s">
        <v>255</v>
      </c>
      <c r="BJ27" s="34"/>
      <c r="BK27" s="3"/>
      <c r="BL27" s="42" t="s">
        <v>256</v>
      </c>
      <c r="BM27" s="42" t="s">
        <v>362</v>
      </c>
      <c r="BN27" s="34"/>
      <c r="BO27" s="3"/>
      <c r="BP27" s="3"/>
      <c r="BQ27" s="3"/>
      <c r="BR27" s="3"/>
      <c r="BS27" s="3"/>
      <c r="BT27" s="34"/>
      <c r="BU27" s="34"/>
      <c r="BV27" s="34"/>
      <c r="BW27" s="3"/>
      <c r="BX27" s="3"/>
      <c r="BY27" s="3"/>
      <c r="BZ27" s="3"/>
      <c r="CA27" s="3"/>
      <c r="CB27" s="3"/>
      <c r="CC27" s="3"/>
      <c r="CD27" s="36"/>
      <c r="CE27" s="34"/>
      <c r="CF27" s="3"/>
      <c r="CG27" s="36"/>
      <c r="CH27" s="34"/>
      <c r="CI27" s="3"/>
      <c r="CJ27" s="3"/>
      <c r="CK27" s="36"/>
      <c r="CL27" s="3"/>
      <c r="CM27" s="3"/>
      <c r="CN27" s="3"/>
      <c r="CO27" s="3"/>
      <c r="CP27" s="3"/>
      <c r="CQ27" s="34"/>
      <c r="CR27" s="34"/>
      <c r="CS27" s="34"/>
      <c r="CT27" s="34"/>
      <c r="CU27" s="34"/>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6"/>
      <c r="EH27" s="3"/>
      <c r="EI27" s="3"/>
      <c r="EJ27" s="3"/>
      <c r="EK27" s="3"/>
      <c r="EL27" s="3"/>
      <c r="EM27" s="3"/>
      <c r="EN27" s="3"/>
      <c r="EO27" s="3"/>
      <c r="EP27" s="3"/>
      <c r="EQ27" s="3"/>
      <c r="ER27" s="3"/>
      <c r="ES27" s="3"/>
      <c r="ET27" s="3"/>
      <c r="EU27" s="3"/>
      <c r="EV27" s="3"/>
      <c r="EW27" s="3"/>
      <c r="EX27" s="3"/>
      <c r="EY27" s="3"/>
      <c r="EZ27" s="3"/>
      <c r="FA27" s="3"/>
      <c r="FB27" s="3"/>
      <c r="FC27" s="3"/>
      <c r="FD27" s="3"/>
      <c r="FE27" s="34"/>
      <c r="FF27" s="34"/>
      <c r="FG27" s="34"/>
      <c r="FH27" s="34"/>
      <c r="FI27" s="34"/>
      <c r="FJ27" s="3"/>
      <c r="FK27" s="3"/>
      <c r="FL27" s="3"/>
      <c r="FM27" s="3"/>
      <c r="FO27" s="3"/>
      <c r="FP27" s="3"/>
      <c r="FQ27" s="3" t="str">
        <f t="array" ref="FQ27">IF(SUM($FU27:$IP27)=74,"PASS","FAIL")</f>
        <v>PASS</v>
      </c>
      <c r="FR27" s="3">
        <f t="shared" si="5"/>
        <v>0</v>
      </c>
      <c r="FS27" s="3">
        <f t="shared" si="6"/>
        <v>1</v>
      </c>
      <c r="FT27" s="3"/>
      <c r="FU27" s="3">
        <f t="array" ref="FU27">SUM(IF(([2]JOE_DATA!$C$2:$C$20002=$C27)*([2]JOE_DATA!$B$2:$B$20002="Client Name Confidential"),1,0))</f>
        <v>1</v>
      </c>
      <c r="FV27" s="3">
        <f t="array" ref="FV27">IF(ISBLANK($E27),1,SUM(IF(([2]JOE_DATA!$C$2:$C$20002=$E27)*([2]JOE_DATA!$B$2:$B$20002="Client name confidential on completion"),1,0)))</f>
        <v>1</v>
      </c>
      <c r="FW27" s="3">
        <f t="array" ref="FW27">IF(LEN($F27)=0,0.5,SUM(IF(([2]JOE_DATA!$C$2:$C$20002=$F27)*([2]JOE_DATA!$B$2:$B$20002="Client sector group"),0.5,0)))
+
IF(LEN($G27)=0,0.25,SUM(IF(([2]JOE_DATA!$C$2:$C$20002=$G27)*([2]JOE_DATA!$B$2:$B$20002="Client sector group"),0.25,0)))
+
IF(LEN($H27)=0,0.25,SUM(IF(([2]JOE_DATA!$C$2:$C$20002=$H27)*([2]JOE_DATA!$B$2:$B$20002="Client sector group"),0.25,0)))</f>
        <v>1</v>
      </c>
      <c r="FX27" s="3">
        <f t="array" ref="FX27">IF(ISBLANK($I27),0.5,SUM(IF(([2]JOE_DATA!$C$2:$C$20002=$I27)*([2]JOE_DATA!$B$2:$B$20002="Client sub-sector group"),0.5,0)))
+
IF(ISBLANK($J27),0.25,SUM(IF(([2]JOE_DATA!$C$2:$C$20002=$J27)*([2]JOE_DATA!$B$2:$B$20002="Client sub-sector group"),0.25,0)))
+
IF(ISBLANK($K27),0.25,SUM(IF(([2]JOE_DATA!$C$2:$C$20002=$K27)*([2]JOE_DATA!$B$2:$B$20002="Client sub-sector group"),0.25,0)))</f>
        <v>1</v>
      </c>
      <c r="FY27" s="3">
        <f t="array" ref="FY27">IF(LEN($L27)=0,0.4,SUM(IF(([2]JOE_DATA!$C$2:$C$20002=$L27)*([2]JOE_DATA!$B$2:$B$20002="Predominant Country of Client"),0.4,0)))
+
IF(LEN($M27)=0,0.3,SUM(IF(([2]JOE_DATA!$C$2:$C$20002=$M27)*([2]JOE_DATA!$B$2:$B$20002="Predominant Country of Client"),0.3,0)))
+
IF(LEN($N27)=0,0.3,SUM(IF(([2]JOE_DATA!$C$2:$C$20002=$N27)*([2]JOE_DATA!$B$2:$B$20002="Predominant Country of Client"),0.3,0)))</f>
        <v>1</v>
      </c>
      <c r="FZ27" s="3">
        <f t="array" ref="FZ27">IF(LEN($O27)=0,0.4,SUM(IF(([2]JOE_DATA!$C$2:$C$20002=$O27)*([2]JOE_DATA!$B$2:$B$20002="Main practice group"),0.4,0)))
+
IF(LEN($P27)=0,0.3,SUM(IF(([2]JOE_DATA!$C$2:$C$20002=$P27)*([2]JOE_DATA!$B$2:$B$20002="Main practice group"),0.3,0)))
+
IF(LEN($Q27)=0,0.3,SUM(IF(([2]JOE_DATA!$C$2:$C$20002=$Q27)*([2]JOE_DATA!$B$2:$B$20002="Main practice group"),0.3,0)))</f>
        <v>1</v>
      </c>
      <c r="GA27" s="3">
        <f t="shared" si="7"/>
        <v>1</v>
      </c>
      <c r="GB27" s="3">
        <f t="shared" si="8"/>
        <v>1</v>
      </c>
      <c r="GC27" s="3">
        <f t="array" ref="GC27">IF(LEN($U27)=0,0.4,SUM(IF(([2]JOE_DATA!$C$2:$C$20002=$U27)*([2]JOE_DATA!$B$2:$B$20002="Matter sector group"),0.4,0)))
+
IF(LEN($V27)=0,0.3,SUM(IF(([2]JOE_DATA!$C$2:$C$20002=$V27)*([2]JOE_DATA!$B$2:$B$20002="Matter sector group"),0.3,0)))
+
IF(LEN($W27)=0,0.3,SUM(IF(([2]JOE_DATA!$C$2:$C$20002=$W27)*([2]JOE_DATA!$B$2:$B$20002="Matter sector group"),0.3,0)))</f>
        <v>1</v>
      </c>
      <c r="GD27" s="3">
        <f t="array" ref="GD27">IF(LEN($X27)=0,0.4,SUM(IF(([2]JOE_DATA!$C$2:$C$20002=$X27)*([2]JOE_DATA!$B$2:$B$20002="Matter sub-sector group"),0.4,0)))
+
IF(LEN($Y27)=0,0.3,SUM(IF(([2]JOE_DATA!$C$2:$C$20002=$Y27)*([2]JOE_DATA!$B$2:$B$20002="Matter sub-sector group"),0.3,0)))
+
IF(LEN($Z27)=0,0.3,SUM(IF(([2]JOE_DATA!$C$2:$C$20002=$Z27)*([2]JOE_DATA!$B$2:$B$20002="Matter sub-sector group"),0.3,0)))</f>
        <v>1</v>
      </c>
      <c r="GE27" s="3">
        <f t="array" ref="GE27">IF(ISBLANK($AD27),1,SUM(IF(([2]JOE_DATA!$C$2:$C$20002=$AD27)*([2]JOE_DATA!$B$2:$B$20002="Matter confidential"),1,0)))</f>
        <v>1</v>
      </c>
      <c r="GF27" s="3">
        <f t="array" ref="GF27">IF(ISBLANK($AE27),1,SUM(IF(([2]JOE_DATA!$C$2:$C$20002=$AE27)*([2]JOE_DATA!$B$2:$B$20002="Matter confidential on completion"),1,0)))</f>
        <v>1</v>
      </c>
      <c r="GG27" s="3">
        <f t="array" ref="GG27">IF(ISBLANK($AG27),1,SUM(IF(([2]JOE_DATA!$C$2:$C$20002=$AG27)*([2]JOE_DATA!$B$2:$B$20002="Applicable law"),1,0)))</f>
        <v>1</v>
      </c>
      <c r="GH27" s="3">
        <f t="array" ref="GH27">IF(ISBLANK($AO27),1,SUM(IF(([2]JOE_DATA!$C$2:$C$20002=$AO27)*([2]JOE_DATA!$B$2:$B$20002="Contentious"),1,0)))</f>
        <v>1</v>
      </c>
      <c r="GI27" s="3">
        <f t="array" ref="GI27">IF(ISBLANK($AP27),1,SUM(IF(([2]JOE_DATA!$C$2:$C$20002=$AP27)*([2]JOE_DATA!$B$2:$B$20002="Dispute resolution"),1,0)))</f>
        <v>1</v>
      </c>
      <c r="GJ27" s="3">
        <f t="array" ref="GJ27">IF(ISBLANK($AQ27),1,SUM(IF(([2]JOE_DATA!$C$2:$C$20002=$AQ27)*([2]JOE_DATA!$B$2:$B$20002="Language of dispute"),1,0)))</f>
        <v>1</v>
      </c>
      <c r="GK27" s="3">
        <f t="array" ref="GK27">IF(LEN($AW27)=0,0.4,SUM(IF(([2]JOE_DATA!$C$2:$C$20002=$AW27)*([2]JOE_DATA!$B$2:$B$20002="Country Of Arbitration"),0.4,0)))
+
IF(LEN($AX27)=0,0.3,SUM(IF(([2]JOE_DATA!$C$2:$C$20002=$AX27)*([2]JOE_DATA!$B$2:$B$20002="Country Of Arbitration"),0.3,0)))
+
IF(LEN($AY27)=0,0.3,SUM(IF(([2]JOE_DATA!$C$2:$C$20002=$AY27)*([2]JOE_DATA!$B$2:$B$20002="Country Of Arbitration"),0.3,0)))</f>
        <v>1</v>
      </c>
      <c r="GL27" s="3">
        <f t="array" ref="GL27">IF(LEN($AT27)=0,0.4,SUM(IF(([2]JOE_DATA!$C$2:$C$20002=$AT27)*([2]JOE_DATA!$B$2:$B$20002="Jurisdiction of dispute"),0.4,0)))
+
IF(LEN($AU27)=0,0.3,SUM(IF(([2]JOE_DATA!$C$2:$C$20002=$AU27)*([2]JOE_DATA!$B$2:$B$20002="Jurisdiction of dispute"),0.3,0)))
+
IF(LEN($AV27)=0,0.3,SUM(IF(([2]JOE_DATA!$C$2:$C$20002=$AV27)*([2]JOE_DATA!$B$2:$B$20002="Jurisdiction of dispute"),0.3,0)))</f>
        <v>1</v>
      </c>
      <c r="GM27" s="3">
        <f t="array" ref="GM27">IF(LEN($AZ27)=0,0.6,SUM(IF(([2]JOE_DATA!$C$2:$C$20002=$AZ27)*([2]JOE_DATA!$B$2:$B$20002="Seat of arbitration"),0.6,0)))
+
IF(LEN($BA27)=0,0.4,SUM(IF(([2]JOE_DATA!$C$2:$C$20002=$BA27)*([2]JOE_DATA!$B$2:$B$20002="Seat of arbitration"),0.4,0)))</f>
        <v>1</v>
      </c>
      <c r="GN27" s="3">
        <f t="array" ref="GN27">IF(ISBLANK($BB27),1,SUM(IF(([2]JOE_DATA!$C$2:$C$20002=$BB27)*([2]JOE_DATA!$B$2:$B$20002="Arbitral rules"),1,0)))</f>
        <v>1</v>
      </c>
      <c r="GO27" s="3">
        <f t="array" ref="GO27">IF(ISBLANK($BC27),1,SUM(IF(([2]JOE_DATA!$C$2:$C$20002=$BC27)*([2]JOE_DATA!$B$2:$B$20002="Investment treaty"),1,0)))</f>
        <v>1</v>
      </c>
      <c r="GP27" s="3">
        <f t="array" ref="GP27">IF(ISBLANK($BD27),1,SUM(IF(([2]JOE_DATA!$C$2:$C$20002=$BD27)*([2]JOE_DATA!$B$2:$B$20002="Investigation type"),1,0)))</f>
        <v>1</v>
      </c>
      <c r="GQ27" s="3">
        <f t="array" ref="GQ27">IF(ISBLANK($BF27),1,SUM(IF(([2]JOE_DATA!$C$2:$C$20002=$BF27)*([2]JOE_DATA!$B$2:$B$20002="Currency of deal"),1,0)))</f>
        <v>1</v>
      </c>
      <c r="GR27" s="3">
        <f t="array" ref="GR27">IF(ISBLANK($BG27),1,SUM(IF(([2]JOE_DATA!$C$2:$C$20002=$BG27)*([2]JOE_DATA!$B$2:$B$20002="Value confidential"),1,0)))</f>
        <v>1</v>
      </c>
      <c r="GS27" s="3">
        <f t="array" ref="GS27">IF(ISBLANK($BH27),1,SUM(IF(([2]JOE_DATA!$C$2:$C$20002=$BH27)*([2]JOE_DATA!$B$2:$B$20002="Value confidential on completion"),1,0)))</f>
        <v>1</v>
      </c>
      <c r="GT27" s="3">
        <f t="array" ref="GT27">IF(LEN($BI27)=0,0.4,SUM(IF(([2]JOE_DATA!$C$2:$C$20002=$BI27)*([2]JOE_DATA!$B$2:$B$20002="Teams"),0.4,0)))
+
IF(LEN($BJ27)=0,0.3,SUM(IF(([2]JOE_DATA!$C$2:$C$20002=$BJ27)*([2]JOE_DATA!$B$2:$B$20002="Teams"),0.3,0)))
+
IF(LEN($BK27)=0,0.3,SUM(IF(([2]JOE_DATA!$C$2:$C$20002=$BK27)*([2]JOE_DATA!$B$2:$B$20002="Teams"),0.3,0)))</f>
        <v>1</v>
      </c>
      <c r="GU27" s="3">
        <f t="array" ref="GU27">IF(LEN($BL27)=0,0.4,SUM(IF(([2]JOE_DATA!$C$2:$C$20002=$BL27)*([2]JOE_DATA!$B$2:$B$20002="Lead Matter Partner"),0.4,0)))
+
IF(LEN($BM27)=0,0.3,SUM(IF(([2]JOE_DATA!$C$2:$C$20002=$BM27)*([2]JOE_DATA!$B$2:$B$20002="Lead Matter Partner"),0.3,0)))
+
IF(LEN($BN27)=0,0.3,SUM(IF(([2]JOE_DATA!$C$2:$C$20002=$BN27)*([2]JOE_DATA!$B$2:$B$20002="Lead Matter Partner"),0.3,0)))</f>
        <v>1</v>
      </c>
      <c r="GV27" s="3">
        <f t="array" ref="GV27">IF(LEN($BP27)=0,0.4,SUM(IF(([2]JOE_DATA!$C$2:$C$20002=$BP27)*([2]JOE_DATA!$B$2:$B$20002="Source of credential"),0.4,0)))
+
IF(LEN($BQ27)=0,0.3,SUM(IF(([2]JOE_DATA!$C$2:$C$20002=$BQ27)*([2]JOE_DATA!$B$2:$B$20002="Source of credential"),0.3,0)))
+
IF(LEN($BR27)=0,0.3,SUM(IF(([2]JOE_DATA!$C$2:$C$20002=$BR27)*([2]JOE_DATA!$B$2:$B$20002="Source of credential"),0.3,0)))</f>
        <v>1</v>
      </c>
      <c r="GW27" s="3">
        <f t="array" ref="GW27">IF(LEN($BX27)=0,0.4,SUM(IF(([2]JOE_DATA!$C$2:$C$20002=$BX27)*([2]JOE_DATA!$B$2:$B$20002="CMS firms involved"),0.4,0)))
+
IF(LEN($BY27)=0,0.6,SUM(IF(([2]JOE_DATA!$C$2:$C$20002=$BY27)*([2]JOE_DATA!$B$2:$B$20002="CMS firms involved"),0.6,0)))</f>
        <v>1</v>
      </c>
      <c r="GX27" s="3">
        <f t="array" ref="GX27">IF(ISBLANK($BZ27),1,SUM(IF(([2]JOE_DATA!$C$2:$C$20002=$BZ27)*([2]JOE_DATA!$B$2:$B$20002="Lead CMS firm"),1,0)))</f>
        <v>1</v>
      </c>
      <c r="GY27" s="3">
        <f t="array" ref="GY27">IF(LEN($CA27)=0,0.4,SUM(IF(([2]JOE_DATA!$C$2:$C$20002=$CA27)*([2]JOE_DATA!$B$2:$B$20002="Countries of other CMS firms"),0.4,0)))
+
IF(LEN($CB27)=0,0.3,SUM(IF(([2]JOE_DATA!$C$2:$C$20002=$CB27)*([2]JOE_DATA!$B$2:$B$20002="Countries of other CMS firms"),0.3,0)))
+
IF(LEN($CC27)=0,0.3,SUM(IF(([2]JOE_DATA!$C$2:$C$20002=$CC27)*([2]JOE_DATA!$B$2:$B$20002="Countries of other CMS firms"),0.3,0)))</f>
        <v>1</v>
      </c>
      <c r="GZ27" s="3">
        <f t="array" ref="GZ27">IF(ISBLANK($CD27),1,SUM(IF(([2]JOE_DATA!$C$2:$C$20002=$CD27)*([2]JOE_DATA!$B$2:$B$20002="Credential status"),1,0)))</f>
        <v>1</v>
      </c>
      <c r="HA27" s="3">
        <f t="array" ref="HA27">IF(ISBLANK($CE27),1,SUM(IF(([2]JOE_DATA!$C$2:$C$20002=$CE27)*([2]JOE_DATA!$B$2:$B$20002="Credential version"),1,0)))</f>
        <v>1</v>
      </c>
      <c r="HB27" s="3">
        <f t="array" ref="HB27">IF(ISBLANK($CG27),1,SUM(IF(([2]JOE_DATA!$C$2:$C$20002=$CG27)*([2]JOE_DATA!$B$2:$B$20002="Credential type "),1,0)))</f>
        <v>1</v>
      </c>
      <c r="HC27" s="3">
        <f t="array" ref="HC27">IF(ISBLANK($CH27),1,SUM(IF(([2]JOE_DATA!$C$2:$C$20002=$CH27)*([2]JOE_DATA!$B$2:$B$20002="Other uses"),1,0)))</f>
        <v>1</v>
      </c>
      <c r="HD27" s="3">
        <f t="array" ref="HD27">IF(ISBLANK($CK27),1,SUM(IF(([2]JOE_DATA!$C$2:$C$20002=$CK27)*([2]JOE_DATA!$B$2:$B$20002="Priority"),1,0)))</f>
        <v>1</v>
      </c>
      <c r="HE27" s="3">
        <f t="array" ref="HE27">IF(LEN($CM27)=0,0.4,SUM(IF(([2]JOE_DATA!$C$2:$C$20002=$CM27)*([2]JOE_DATA!$B$2:$B$20002="Know how"),0.4,0)))
+
IF(LEN($CN27)=0,0.3,SUM(IF(([2]JOE_DATA!$C$2:$C$20002=$CN27)*([2]JOE_DATA!$B$2:$B$20002="Know how"),0.3,0)))
+
IF(LEN($CO27)=0,0.3,SUM(IF(([2]JOE_DATA!$C$2:$C$20002=$CO27)*([2]JOE_DATA!$B$2:$B$20002="Know how"),0.3,0)))</f>
        <v>1</v>
      </c>
      <c r="HF27" s="3">
        <f t="array" ref="HF27">IF(LEN($CS27)=0,0.4,SUM(IF(([2]JOE_DATA!$C$2:$C$20002=$CS27)*([2]JOE_DATA!$B$2:$B$20002="Work type")*([2]JOE_DATA!$A$2:$A$20002="BAIF"),0.4,0)))
+
IF(LEN($CT27)=0,0.3,SUM(IF(([2]JOE_DATA!$C$2:$C$20002=$CT27)*([2]JOE_DATA!$B$2:$B$20002="Work type")*([2]JOE_DATA!$A$2:$A$20002="BAIF"),0.3,0)))
+
IF(LEN($CU27)=0,0.3,SUM(IF(([2]JOE_DATA!$C$2:$C$20002=$CU27)*([2]JOE_DATA!$B$2:$B$20002="Work type")*([2]JOE_DATA!$A$2:$A$20002="BAIF"),0.3,0)))</f>
        <v>1</v>
      </c>
      <c r="HG27" s="3">
        <f t="array" ref="HG27">IF(LEN($CQ27)=0,1,SUM(IF(([2]JOE_DATA!$C$2:$C$20002=$CQ27)*([2]JOE_DATA!$B$2:$B$20002="Client type")*([2]JOE_DATA!$A$2:$A$20002="BAIF"),1,0)))</f>
        <v>1</v>
      </c>
      <c r="HH27" s="3">
        <f t="array" ref="HH27">IF(LEN($CW27)=0,0.4,SUM(IF(([2]JOE_DATA!$C$2:$C$20002=$CW27)*([2]JOE_DATA!$B$2:$B$20002="Work type")*([2]JOE_DATA!$A$2:$A$20002="CRD"),0.4,0)))
+
IF(LEN($CX27)=0,0.3,SUM(IF(([2]JOE_DATA!$C$2:$C$20002=$CX27)*([2]JOE_DATA!$B$2:$B$20002="Work type")*([2]JOE_DATA!$A$2:$A$20002="CRD"),0.3,0)))
+
IF(LEN($CY27)=0,0.3,SUM(IF(([2]JOE_DATA!$C$2:$C$20002=$CY27)*([2]JOE_DATA!$B$2:$B$20002="Work type")*([2]JOE_DATA!$A$2:$A$20002="CRD"),0.3,0)))</f>
        <v>1</v>
      </c>
      <c r="HI27" s="3">
        <f t="array" ref="HI27">IF(LEN($CZ27)=0,0.4,SUM(IF(([2]JOE_DATA!$C$2:$C$20002=$CZ27)*([2]JOE_DATA!$B$2:$B$20002="Sub-work type")*([2]JOE_DATA!$A$2:$A$20002="CRD"),0.4,0)))
+
IF(LEN($DA27)=0,0.3,SUM(IF(([2]JOE_DATA!$C$2:$C$20002=$DA27)*([2]JOE_DATA!$B$2:$B$20002="Sub-work type")*([2]JOE_DATA!$A$2:$A$20002="CRD"),0.3,0)))
+
IF(LEN($DB27)=0,0.3,SUM(IF(([2]JOE_DATA!$C$2:$C$20002=$DB27)*([2]JOE_DATA!$B$2:$B$20002="Sub-work type")*([2]JOE_DATA!$A$2:$A$20002="CRD"),0.3,0)))</f>
        <v>1</v>
      </c>
      <c r="HJ27" s="3">
        <f t="array" ref="HJ27">IF(LEN($CV27)=0,1,SUM(IF(([2]JOE_DATA!$C$2:$C$20002=$CV27)*([2]JOE_DATA!$B$2:$B$20002="Client type")*([2]JOE_DATA!$A$2:$A$20002="CRD"),1,0)))</f>
        <v>1</v>
      </c>
      <c r="HK27" s="3">
        <f t="array" ref="HK27">IF(LEN($DC27)=0,0.4,SUM(IF(([2]JOE_DATA!$C$2:$C$20002=$DC27)*([2]JOE_DATA!$B$2:$B$20002="Work type")*([2]JOE_DATA!$A$2:$A$20002="Corporate"),0.4,0)))
+
IF(LEN($DD27)=0,0.3,SUM(IF(([2]JOE_DATA!$C$2:$C$20002=$DD27)*([2]JOE_DATA!$B$2:$B$20002="Work type")*([2]JOE_DATA!$A$2:$A$20002="Corporate"),0.3,0)))
+
IF(LEN($DE27)=0,0.3,SUM(IF(([2]JOE_DATA!$C$2:$C$20002=$DE27)*([2]JOE_DATA!$B$2:$B$20002="Work type")*([2]JOE_DATA!$A$2:$A$20002="Corporate"),0.3,0)))</f>
        <v>1</v>
      </c>
      <c r="HL27" s="3">
        <f t="array" ref="HL27">IF(LEN($DF27)=0,0.4,SUM(IF(([2]JOE_DATA!$C$2:$C$20002=$DF27)*([2]JOE_DATA!$B$2:$B$20002="Sub-work type")*([2]JOE_DATA!$A$2:$A$20002="Corporate"),0.4,0)))
+
IF(LEN($DG27)=0,0.3,SUM(IF(([2]JOE_DATA!$C$2:$C$20002=$DG27)*([2]JOE_DATA!$B$2:$B$20002="Sub-work type")*([2]JOE_DATA!$A$2:$A$20002="Corporate"),0.3,0)))
+
IF(LEN($DH27)=0,0.3,SUM(IF(([2]JOE_DATA!$C$2:$C$20002=$DH27)*([2]JOE_DATA!$B$2:$B$20002="Sub-work type")*([2]JOE_DATA!$A$2:$A$20002="Corporate"),0.3,0)))</f>
        <v>1</v>
      </c>
      <c r="HM27" s="3">
        <f t="array" ref="HM27">IF(LEN($DI27)=0,0.4,SUM(IF(([2]JOE_DATA!$C$2:$C$20002=$DI27)*([2]JOE_DATA!$B$2:$B$20002="Acting for")*([2]JOE_DATA!$A$2:$A$20002="Corporate"),0.4,0)))
+
IF(LEN($DJ27)=0,0.3,SUM(IF(([2]JOE_DATA!$C$2:$C$20002=$DJ27)*([2]JOE_DATA!$B$2:$B$20002="Acting for")*([2]JOE_DATA!$A$2:$A$20002="Corporate"),0.3,0)))
+
IF(LEN($DK27)=0,0.3,SUM(IF(([2]JOE_DATA!$C$2:$C$20002=$DK27)*([2]JOE_DATA!$B$2:$B$20002="Acting for")*([2]JOE_DATA!$A$2:$A$20002="Corporate"),0.3,0)))</f>
        <v>1</v>
      </c>
      <c r="HN27" s="3">
        <f t="array" ref="HN27">IF(LEN($DM27)=0,0.4,SUM(IF(([2]JOE_DATA!$C$2:$C$20002=$DM27)*([2]JOE_DATA!$B$2:$B$20002="Country of buyer")*([2]JOE_DATA!$A$2:$A$20002="Corporate"),0.4,0)))
+
IF(LEN($DN27)=0,0.3,SUM(IF(([2]JOE_DATA!$C$2:$C$20002=$DN27)*([2]JOE_DATA!$B$2:$B$20002="Country of buyer")*([2]JOE_DATA!$A$2:$A$20002="Corporate"),0.3,0)))
+
IF(LEN($DL27)=0,0.3,SUM(IF(([2]JOE_DATA!$C$2:$C$20002=$DL27)*([2]JOE_DATA!$B$2:$B$20002="Country of buyer")*([2]JOE_DATA!$A$2:$A$20002="Corporate"),0.3,0)))</f>
        <v>1</v>
      </c>
      <c r="HO27" s="3">
        <f t="array" ref="HO27">IF(LEN($DO27)=0,0.4,SUM(IF(([2]JOE_DATA!$C$2:$C$20002=$DO27)*([2]JOE_DATA!$B$2:$B$20002="Country of seller")*([2]JOE_DATA!$A$2:$A$20002="Corporate"),0.4,0)))
+
IF(LEN($DP27)=0,0.3,SUM(IF(([2]JOE_DATA!$C$2:$C$20002=$DP27)*([2]JOE_DATA!$B$2:$B$20002="Country of seller")*([2]JOE_DATA!$A$2:$A$20002="Corporate"),0.3,0)))
+
IF(LEN($DQ27)=0,0.3,SUM(IF(([2]JOE_DATA!$C$2:$C$20002=$DQ27)*([2]JOE_DATA!$B$2:$B$20002="Country of seller")*([2]JOE_DATA!$A$2:$A$20002="Corporate"),0.3,0)))</f>
        <v>1</v>
      </c>
      <c r="HP27" s="3">
        <f t="array" ref="HP27">IF(LEN($DR27)=0,0.4,SUM(IF(([2]JOE_DATA!$C$2:$C$20002=$DR27)*([2]JOE_DATA!$B$2:$B$20002="Country of target")*([2]JOE_DATA!$A$2:$A$20002="Corporate"),0.4,0)))
+
IF(LEN($DS27)=0,0.3,SUM(IF(([2]JOE_DATA!$C$2:$C$20002=$DS27)*([2]JOE_DATA!$B$2:$B$20002="Country of target")*([2]JOE_DATA!$A$2:$A$20002="Corporate"),0.3,0)))
+
IF(LEN($DT27)=0,0.3,SUM(IF(([2]JOE_DATA!$C$2:$C$20002=$DT27)*([2]JOE_DATA!$B$2:$B$20002="Country of target")*([2]JOE_DATA!$A$2:$A$20002="Corporate"),0.3,0)))</f>
        <v>1</v>
      </c>
      <c r="HQ27" s="3">
        <f t="array" ref="HQ27">IF(LEN($DU27)=0,1,SUM(IF(([2]JOE_DATA!$C$2:$C$20002=$DU27)*([2]JOE_DATA!$B$2:$B$20002="Value over US $5m")*([2]JOE_DATA!$A$2:$A$20002="Corporate"),1,0)))</f>
        <v>1</v>
      </c>
      <c r="HR27" s="3">
        <f t="array" ref="HR27">IF(LEN($DV27)=0,1,SUM(IF(([2]JOE_DATA!$C$2:$C$20002=$DV27)*([2]JOE_DATA!$B$2:$B$20002="Value over £500,000")*([2]JOE_DATA!$A$2:$A$20002="Corporate"),1,0)))</f>
        <v>1</v>
      </c>
      <c r="HS27" s="3">
        <f t="array" ref="HS27">IF(LEN($DW27)=0,1,SUM(IF(([2]JOE_DATA!$C$2:$C$20002=$DW27)*([2]JOE_DATA!$B$2:$B$20002="Value over Euro 5m")*([2]JOE_DATA!$A$2:$A$20002="Corporate"),1,0)))</f>
        <v>1</v>
      </c>
      <c r="HT27" s="3">
        <f t="array" ref="HT27">IF(LEN($DX27)=0,1,SUM(IF(([2]JOE_DATA!$C$2:$C$20002=$DX27)*([2]JOE_DATA!$B$2:$B$20002="Value range in euros")*([2]JOE_DATA!$A$2:$A$20002="Corporate"),1,0)))</f>
        <v>1</v>
      </c>
      <c r="HU27" s="3">
        <f t="array" ref="HU27">IF(LEN($DY27)=0,1,SUM(IF(([2]JOE_DATA!$C$2:$C$20002=$DY27)*([2]JOE_DATA!$B$2:$B$20002="Is the deal relevant for M&amp;A study")*([2]JOE_DATA!$A$2:$A$20002="Corporate"),1,0)))</f>
        <v>1</v>
      </c>
      <c r="HV27" s="3">
        <f t="array" ref="HV27">IF(LEN($DZ27)=0,1,SUM(IF(([2]JOE_DATA!$C$2:$C$20002=$DZ27)*([2]JOE_DATA!$B$2:$B$20002="Does the deal involve PE clients")*([2]JOE_DATA!$A$2:$A$20002="Corporate"),1,0)))</f>
        <v>1</v>
      </c>
      <c r="HW27" s="3">
        <f t="array" ref="HW27">IF(LEN($EA27)=0,1,SUM(IF(([2]JOE_DATA!$C$2:$C$20002=$EA27)*([2]JOE_DATA!$B$2:$B$20002="Quarter deal announced/signed")*([2]JOE_DATA!$A$2:$A$20002="Corporate"),1,0)))</f>
        <v>1</v>
      </c>
      <c r="HX27" s="3">
        <f t="array" ref="HX27">IF(LEN($EB27)=0,1,SUM(IF(([2]JOE_DATA!$C$2:$C$20002=$EB27)*([2]JOE_DATA!$B$2:$B$20002="Quarter deal completed")*([2]JOE_DATA!$A$2:$A$20002="Corporate"),1,0)))</f>
        <v>1</v>
      </c>
      <c r="HY27" s="3">
        <f t="array" ref="HY27">IF(LEN($EC27)=0,1,SUM(IF(([2]JOE_DATA!$C$2:$C$20002=$EC27)*([2]JOE_DATA!$B$2:$B$20002="Year deal announced/signed")*([2]JOE_DATA!$A$2:$A$20002="Corporate"),1,0)))</f>
        <v>1</v>
      </c>
      <c r="HZ27" s="3">
        <f t="array" ref="HZ27">IF(LEN($ED27)=0,1,SUM(IF(([2]JOE_DATA!$C$2:$C$20002=$ED27)*([2]JOE_DATA!$B$2:$B$20002="Year deal completed")*([2]JOE_DATA!$A$2:$A$20002="Corporate"),1,0)))</f>
        <v>1</v>
      </c>
      <c r="IA27" s="3">
        <v>1</v>
      </c>
      <c r="IB27" s="3">
        <f t="array" ref="IB27">IF(LEN($EF27)=0,1,SUM(IF(([2]JOE_DATA!$C$2:$C$20002=$EF27)*([2]JOE_DATA!$B$2:$B$20002="Work type")*([2]JOE_DATA!$A$2:$A$20002="Corporate Tax"),1,0)))</f>
        <v>1</v>
      </c>
      <c r="IC27" s="3">
        <f t="array" ref="IC27">IF(LEN($EG27)=0,0.4,SUM(IF(([2]JOE_DATA!$C$2:$C$20002=$EG27)*([2]JOE_DATA!$B$2:$B$20002="Work type")*([2]JOE_DATA!$A$2:$A$20002="EPC Construction"),0.4,0)))
+
IF(LEN($EH27)=0,0.3,SUM(IF(([2]JOE_DATA!$C$2:$C$20002=$EH27)*([2]JOE_DATA!$B$2:$B$20002="Work type")*([2]JOE_DATA!$A$2:$A$20002="EPC Construction"),0.3,0)))
+
IF(LEN($EI27)=0,0.3,SUM(IF(([2]JOE_DATA!$C$2:$C$20002=$EI27)*([2]JOE_DATA!$B$2:$B$20002="Work type")*([2]JOE_DATA!$A$2:$A$20002="EPC Construction"),0.3,0)))</f>
        <v>1</v>
      </c>
      <c r="ID27" s="3">
        <f t="array" ref="ID27">IF(LEN($EJ27)=0,0.4,SUM(IF(([2]JOE_DATA!$C$2:$C$20002=$EJ27)*([2]JOE_DATA!$B$2:$B$20002="Contract type")*([2]JOE_DATA!$A$2:$A$20002="EPC Construction"),0.4,0)))
+
IF(LEN($EK27)=0,0.3,SUM(IF(([2]JOE_DATA!$C$2:$C$20002=$EK27)*([2]JOE_DATA!$B$2:$B$20002="Contract type")*([2]JOE_DATA!$A$2:$A$20002="EPC Construction"),0.3,0)))
+
IF(LEN($EL27)=0,0.3,SUM(IF(([2]JOE_DATA!$C$2:$C$20002=$EL27)*([2]JOE_DATA!$B$2:$B$20002="Contract type")*([2]JOE_DATA!$A$2:$A$20002="EPC Construction"),0.3,0)))</f>
        <v>1</v>
      </c>
      <c r="IE27" s="3">
        <f t="array" ref="IE27">IF(LEN($EP27)=0,1,SUM(IF(([2]JOE_DATA!$C$2:$C$20002=$EP27)*([2]JOE_DATA!$B$2:$B$20002="Client type")*([2]JOE_DATA!$A$2:$A$20002="EPC Construction"),1,0)))</f>
        <v>1</v>
      </c>
      <c r="IF27" s="3">
        <f t="array" ref="IF27">IF(LEN($EN27)=0,1,SUM(IF(([2]JOE_DATA!$C$2:$C$20002=$EN27)*([2]JOE_DATA!$B$2:$B$20002="Subject matter")*([2]JOE_DATA!$A$2:$A$20002="EPC Construction"),1,0)))</f>
        <v>1</v>
      </c>
      <c r="IG27" s="3">
        <f t="array" ref="IG27">IF(LEN($ER27)=0,1,SUM(IF(([2]JOE_DATA!$C$2:$C$20002=$ER27)*([2]JOE_DATA!$B$2:$B$20002="Client scope")*([2]JOE_DATA!$A$2:$A$20002="EPC Construction"),1,0)))</f>
        <v>1</v>
      </c>
      <c r="IH27" s="3">
        <f t="array" ref="IH27">IF(LEN($ES27)=0,0.4,SUM(IF(([2]JOE_DATA!$C$2:$C$20002=$ES27)*([2]JOE_DATA!$B$2:$B$20002="Work type")*([2]JOE_DATA!$A$2:$A$20002="EPC Energy"),0.4,0)))
+
IF(LEN($ET27)=0,0.3,SUM(IF(([2]JOE_DATA!$C$2:$C$20002=$ET27)*([2]JOE_DATA!$B$2:$B$20002="Work type")*([2]JOE_DATA!$A$2:$A$20002="EPC Energy"),0.3,0)))
+
IF(LEN($EU27)=0,0.3,SUM(IF(([2]JOE_DATA!$C$2:$C$20002=$EU27)*([2]JOE_DATA!$B$2:$B$20002="Work type")*([2]JOE_DATA!$A$2:$A$20002="EPC Energy"),0.3,0)))</f>
        <v>1</v>
      </c>
      <c r="II27" s="3">
        <f t="array" ref="II27">IF(LEN($EV27)=0,1,SUM(IF(([2]JOE_DATA!$C$2:$C$20002=$EV27)*([2]JOE_DATA!$B$2:$B$20002="Work type")*([2]JOE_DATA!$A$2:$A$20002="EPC Energy"),1,0)))</f>
        <v>1</v>
      </c>
      <c r="IJ27" s="3">
        <f t="array" ref="IJ27">IF(LEN($EW27)=0,1,SUM(IF(([2]JOE_DATA!$C$2:$C$20002=$EW27)*([2]JOE_DATA!$B$2:$B$20002="Client type")*([2]JOE_DATA!$A$2:$A$20002="EPC Projects"),1,0)))</f>
        <v>1</v>
      </c>
      <c r="IK27" s="3">
        <f t="array" ref="IK27">IF(LEN($FE27)=0,0.4,SUM(IF(([2]JOE_DATA!$C$2:$C$20002=$FE27)*([2]JOE_DATA!$B$2:$B$20002="Client type")*([2]JOE_DATA!$A$2:$A$20002="Real Estate"),0.4,0)))
+
IF(LEN($FF27)=0,0.3,SUM(IF(([2]JOE_DATA!$C$2:$C$20002=$FF27)*([2]JOE_DATA!$B$2:$B$20002="Client type")*([2]JOE_DATA!$A$2:$A$20002="Real Estate"),0.3,0)))
+
IF(LEN($FG27)=0,0.3,SUM(IF(([2]JOE_DATA!$C$2:$C$20002=$FG27)*([2]JOE_DATA!$B$2:$B$20002="Client type")*([2]JOE_DATA!$A$2:$A$20002="Real Estate"),0.3,0)))</f>
        <v>1</v>
      </c>
      <c r="IL27" s="3">
        <f t="array" ref="IL27">IF(LEN($FH27)=0,0.4,SUM(IF(([2]JOE_DATA!$C$2:$C$20002=$FH27)*([2]JOE_DATA!$B$2:$B$20002="Work type")*([2]JOE_DATA!$A$2:$A$20002="Real Estate"),0.4,0)))
+
IF(LEN($FI27)=0,0.3,SUM(IF(([2]JOE_DATA!$C$2:$C$20002=$FI27)*([2]JOE_DATA!$B$2:$B$20002="Work type")*([2]JOE_DATA!$A$2:$A$20002="Real Estate"),0.3,0)))
+
IF(LEN($FJ27)=0,0.3,SUM(IF(([2]JOE_DATA!$C$2:$C$20002=$FJ27)*([2]JOE_DATA!$B$2:$B$20002="Work type")*([2]JOE_DATA!$A$2:$A$20002="Real Estate"),0.3,0)))</f>
        <v>1</v>
      </c>
      <c r="IM27" s="3">
        <f t="array" ref="IM27">IF(LEN($EX27)=0,0.4,SUM(IF(([2]JOE_DATA!$C$2:$C$20002=$EX27)*([2]JOE_DATA!$B$2:$B$20002="Work type")*([2]JOE_DATA!$A$2:$A$20002="Human Capital"),0.4,0)))
+
IF(LEN($EY27)=0,0.3,SUM(IF(([2]JOE_DATA!$C$2:$C$20002=$EY27)*([2]JOE_DATA!$B$2:$B$20002="Work type")*([2]JOE_DATA!$A$2:$A$20002="Human Capital"),0.3,0)))
+
IF(LEN($EZ27)=0,0.3,SUM(IF(([2]JOE_DATA!$C$2:$C$20002=$EZ27)*([2]JOE_DATA!$B$2:$B$20002="Work type")*([2]JOE_DATA!$A$2:$A$20002="Human Capital"),0.3,0)))</f>
        <v>1</v>
      </c>
      <c r="IN27" s="3">
        <f t="array" ref="IN27">IF(LEN($FA27)=0,0.4,SUM(IF(([2]JOE_DATA!$C$2:$C$20002=$FA27)*([2]JOE_DATA!$B$2:$B$20002="Sub-work types")*([2]JOE_DATA!$A$2:$A$20002="Human Capital"),0.4,0)))
+
IF(LEN($FB27)=0,0.3,SUM(IF(([2]JOE_DATA!$C$2:$C$20002=$FB27)*([2]JOE_DATA!$B$2:$B$20002="Sub-work types")*([2]JOE_DATA!$A$2:$A$20002="Human Capital"),0.3,0)))
+
IF(LEN($FC27)=0,0.3,SUM(IF(([2]JOE_DATA!$C$2:$C$20002=$FC27)*([2]JOE_DATA!$B$2:$B$20002="Sub-work types")*([2]JOE_DATA!$A$2:$A$20002="Human Capital"),0.3,0)))</f>
        <v>1</v>
      </c>
      <c r="IO27" s="15">
        <f t="array" ref="IO27">IF(LEN($FD27)=0,1,SUM(IF(([2]JOE_DATA!$C$2:$C$20002=$FD27)*([2]JOE_DATA!$B$2:$B$20002="Pension scheme")*([2]JOE_DATA!$A$2:$A$20002="Human Capital"),1,0)))</f>
        <v>1</v>
      </c>
      <c r="IP27" s="3">
        <f t="array" ref="IP27">IF(LEN($BT27)=0,0.4,SUM(IF(([2]JOE_DATA!$C$2:$C$20002=$BT27)*([2]JOE_DATA!$B$2:$B$20002="Other Matter Executive"),0.4,0)))
+
IF(LEN($BU27)=0,0.3,SUM(IF(([2]JOE_DATA!$C$2:$C$20002=$BU27)*([2]JOE_DATA!$B$2:$B$20002="Other Matter Executive"),0.3,0)))
+
IF(LEN($BV27)=0,0.3,SUM(IF(([2]JOE_DATA!$C$2:$C$20002=$BV27)*([2]JOE_DATA!$B$2:$B$20002="Other Matter Executive"),0.3,0)))</f>
        <v>1</v>
      </c>
    </row>
    <row r="28" spans="1:250" ht="51">
      <c r="A28" s="34" t="s">
        <v>246</v>
      </c>
      <c r="B28" s="35" t="s">
        <v>363</v>
      </c>
      <c r="C28" s="34" t="s">
        <v>285</v>
      </c>
      <c r="D28" s="34"/>
      <c r="E28" s="34" t="s">
        <v>285</v>
      </c>
      <c r="F28" s="36" t="s">
        <v>364</v>
      </c>
      <c r="G28" s="3" t="s">
        <v>250</v>
      </c>
      <c r="H28" s="3"/>
      <c r="I28" s="34" t="s">
        <v>251</v>
      </c>
      <c r="J28" s="3"/>
      <c r="K28" s="3"/>
      <c r="L28" s="34"/>
      <c r="M28" s="3"/>
      <c r="N28" s="3"/>
      <c r="O28" s="36" t="s">
        <v>99</v>
      </c>
      <c r="P28" s="34"/>
      <c r="Q28" s="34"/>
      <c r="R28" s="3"/>
      <c r="S28" s="37"/>
      <c r="T28" s="37">
        <v>41274</v>
      </c>
      <c r="U28" s="36" t="s">
        <v>364</v>
      </c>
      <c r="V28" s="3"/>
      <c r="W28" s="3"/>
      <c r="X28" s="34"/>
      <c r="Y28" s="38"/>
      <c r="Z28" s="3"/>
      <c r="AA28" s="34" t="s">
        <v>365</v>
      </c>
      <c r="AB28" s="34"/>
      <c r="AC28" s="3" t="s">
        <v>352</v>
      </c>
      <c r="AD28" s="34"/>
      <c r="AE28" s="3"/>
      <c r="AF28" s="3"/>
      <c r="AG28" s="39"/>
      <c r="AH28" s="3"/>
      <c r="AI28" s="34"/>
      <c r="AJ28" s="3"/>
      <c r="AK28" s="3"/>
      <c r="AL28" s="34" t="s">
        <v>254</v>
      </c>
      <c r="AM28" s="3"/>
      <c r="AN28" s="3"/>
      <c r="AO28" s="34" t="s">
        <v>133</v>
      </c>
      <c r="AP28" s="3"/>
      <c r="AQ28" s="3"/>
      <c r="AR28" s="3"/>
      <c r="AS28" s="3"/>
      <c r="AT28" s="3"/>
      <c r="AU28" s="3"/>
      <c r="AV28" s="3"/>
      <c r="AW28" s="3"/>
      <c r="AX28" s="3"/>
      <c r="AY28" s="3"/>
      <c r="AZ28" s="3"/>
      <c r="BA28" s="3"/>
      <c r="BB28" s="3"/>
      <c r="BC28" s="3"/>
      <c r="BD28" s="3"/>
      <c r="BE28" s="40"/>
      <c r="BF28" s="34"/>
      <c r="BG28" s="34"/>
      <c r="BH28" s="3"/>
      <c r="BI28" s="41" t="s">
        <v>255</v>
      </c>
      <c r="BJ28" s="34"/>
      <c r="BK28" s="3"/>
      <c r="BL28" s="42" t="s">
        <v>256</v>
      </c>
      <c r="BM28" s="42"/>
      <c r="BN28" s="34"/>
      <c r="BO28" s="3"/>
      <c r="BP28" s="3"/>
      <c r="BQ28" s="3"/>
      <c r="BR28" s="3"/>
      <c r="BS28" s="3"/>
      <c r="BT28" s="34"/>
      <c r="BU28" s="34"/>
      <c r="BV28" s="34"/>
      <c r="BW28" s="3"/>
      <c r="BX28" s="3"/>
      <c r="BY28" s="3"/>
      <c r="BZ28" s="3"/>
      <c r="CA28" s="3"/>
      <c r="CB28" s="3"/>
      <c r="CC28" s="3"/>
      <c r="CD28" s="36"/>
      <c r="CE28" s="34"/>
      <c r="CF28" s="3"/>
      <c r="CG28" s="36"/>
      <c r="CH28" s="34"/>
      <c r="CI28" s="3"/>
      <c r="CJ28" s="3"/>
      <c r="CK28" s="36"/>
      <c r="CL28" s="3"/>
      <c r="CM28" s="3"/>
      <c r="CN28" s="3"/>
      <c r="CO28" s="3"/>
      <c r="CP28" s="3"/>
      <c r="CQ28" s="34"/>
      <c r="CR28" s="34"/>
      <c r="CS28" s="34"/>
      <c r="CT28" s="34"/>
      <c r="CU28" s="34"/>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6"/>
      <c r="EH28" s="3"/>
      <c r="EI28" s="3"/>
      <c r="EJ28" s="3"/>
      <c r="EK28" s="3"/>
      <c r="EL28" s="3"/>
      <c r="EM28" s="3"/>
      <c r="EN28" s="3"/>
      <c r="EO28" s="3"/>
      <c r="EP28" s="3"/>
      <c r="EQ28" s="3"/>
      <c r="ER28" s="3"/>
      <c r="ES28" s="3"/>
      <c r="ET28" s="3"/>
      <c r="EU28" s="3"/>
      <c r="EV28" s="3"/>
      <c r="EW28" s="3"/>
      <c r="EX28" s="3"/>
      <c r="EY28" s="3"/>
      <c r="EZ28" s="3"/>
      <c r="FA28" s="3"/>
      <c r="FB28" s="3"/>
      <c r="FC28" s="3"/>
      <c r="FD28" s="3"/>
      <c r="FE28" s="34"/>
      <c r="FF28" s="34"/>
      <c r="FG28" s="34"/>
      <c r="FH28" s="34"/>
      <c r="FI28" s="34"/>
      <c r="FJ28" s="3"/>
      <c r="FK28" s="3"/>
      <c r="FL28" s="3"/>
      <c r="FM28" s="3"/>
      <c r="FO28" s="3"/>
      <c r="FP28" s="3"/>
      <c r="FQ28" s="3" t="str">
        <f t="array" ref="FQ28">IF(SUM($FU28:$IP28)=74,"PASS","FAIL")</f>
        <v>PASS</v>
      </c>
      <c r="FR28" s="3">
        <f t="shared" si="5"/>
        <v>0</v>
      </c>
      <c r="FS28" s="3">
        <f t="shared" si="6"/>
        <v>1</v>
      </c>
      <c r="FT28" s="3"/>
      <c r="FU28" s="3">
        <f t="array" ref="FU28">SUM(IF(([2]JOE_DATA!$C$2:$C$20002=$C28)*([2]JOE_DATA!$B$2:$B$20002="Client Name Confidential"),1,0))</f>
        <v>1</v>
      </c>
      <c r="FV28" s="3">
        <f t="array" ref="FV28">IF(ISBLANK($E28),1,SUM(IF(([2]JOE_DATA!$C$2:$C$20002=$E28)*([2]JOE_DATA!$B$2:$B$20002="Client name confidential on completion"),1,0)))</f>
        <v>1</v>
      </c>
      <c r="FW28" s="3">
        <f t="array" ref="FW28">IF(LEN($F28)=0,0.5,SUM(IF(([2]JOE_DATA!$C$2:$C$20002=$F28)*([2]JOE_DATA!$B$2:$B$20002="Client sector group"),0.5,0)))
+
IF(LEN($G28)=0,0.25,SUM(IF(([2]JOE_DATA!$C$2:$C$20002=$G28)*([2]JOE_DATA!$B$2:$B$20002="Client sector group"),0.25,0)))
+
IF(LEN($H28)=0,0.25,SUM(IF(([2]JOE_DATA!$C$2:$C$20002=$H28)*([2]JOE_DATA!$B$2:$B$20002="Client sector group"),0.25,0)))</f>
        <v>1</v>
      </c>
      <c r="FX28" s="3">
        <f t="array" ref="FX28">IF(ISBLANK($I28),0.5,SUM(IF(([2]JOE_DATA!$C$2:$C$20002=$I28)*([2]JOE_DATA!$B$2:$B$20002="Client sub-sector group"),0.5,0)))
+
IF(ISBLANK($J28),0.25,SUM(IF(([2]JOE_DATA!$C$2:$C$20002=$J28)*([2]JOE_DATA!$B$2:$B$20002="Client sub-sector group"),0.25,0)))
+
IF(ISBLANK($K28),0.25,SUM(IF(([2]JOE_DATA!$C$2:$C$20002=$K28)*([2]JOE_DATA!$B$2:$B$20002="Client sub-sector group"),0.25,0)))</f>
        <v>1</v>
      </c>
      <c r="FY28" s="3">
        <f t="array" ref="FY28">IF(LEN($L28)=0,0.4,SUM(IF(([2]JOE_DATA!$C$2:$C$20002=$L28)*([2]JOE_DATA!$B$2:$B$20002="Predominant Country of Client"),0.4,0)))
+
IF(LEN($M28)=0,0.3,SUM(IF(([2]JOE_DATA!$C$2:$C$20002=$M28)*([2]JOE_DATA!$B$2:$B$20002="Predominant Country of Client"),0.3,0)))
+
IF(LEN($N28)=0,0.3,SUM(IF(([2]JOE_DATA!$C$2:$C$20002=$N28)*([2]JOE_DATA!$B$2:$B$20002="Predominant Country of Client"),0.3,0)))</f>
        <v>1</v>
      </c>
      <c r="FZ28" s="3">
        <f t="array" ref="FZ28">IF(LEN($O28)=0,0.4,SUM(IF(([2]JOE_DATA!$C$2:$C$20002=$O28)*([2]JOE_DATA!$B$2:$B$20002="Main practice group"),0.4,0)))
+
IF(LEN($P28)=0,0.3,SUM(IF(([2]JOE_DATA!$C$2:$C$20002=$P28)*([2]JOE_DATA!$B$2:$B$20002="Main practice group"),0.3,0)))
+
IF(LEN($Q28)=0,0.3,SUM(IF(([2]JOE_DATA!$C$2:$C$20002=$Q28)*([2]JOE_DATA!$B$2:$B$20002="Main practice group"),0.3,0)))</f>
        <v>1</v>
      </c>
      <c r="GA28" s="3">
        <f t="shared" si="7"/>
        <v>1</v>
      </c>
      <c r="GB28" s="3">
        <f t="shared" si="8"/>
        <v>1</v>
      </c>
      <c r="GC28" s="3">
        <f t="array" ref="GC28">IF(LEN($U28)=0,0.4,SUM(IF(([2]JOE_DATA!$C$2:$C$20002=$U28)*([2]JOE_DATA!$B$2:$B$20002="Matter sector group"),0.4,0)))
+
IF(LEN($V28)=0,0.3,SUM(IF(([2]JOE_DATA!$C$2:$C$20002=$V28)*([2]JOE_DATA!$B$2:$B$20002="Matter sector group"),0.3,0)))
+
IF(LEN($W28)=0,0.3,SUM(IF(([2]JOE_DATA!$C$2:$C$20002=$W28)*([2]JOE_DATA!$B$2:$B$20002="Matter sector group"),0.3,0)))</f>
        <v>1</v>
      </c>
      <c r="GD28" s="3">
        <f t="array" ref="GD28">IF(LEN($X28)=0,0.4,SUM(IF(([2]JOE_DATA!$C$2:$C$20002=$X28)*([2]JOE_DATA!$B$2:$B$20002="Matter sub-sector group"),0.4,0)))
+
IF(LEN($Y28)=0,0.3,SUM(IF(([2]JOE_DATA!$C$2:$C$20002=$Y28)*([2]JOE_DATA!$B$2:$B$20002="Matter sub-sector group"),0.3,0)))
+
IF(LEN($Z28)=0,0.3,SUM(IF(([2]JOE_DATA!$C$2:$C$20002=$Z28)*([2]JOE_DATA!$B$2:$B$20002="Matter sub-sector group"),0.3,0)))</f>
        <v>1</v>
      </c>
      <c r="GE28" s="3">
        <f t="array" ref="GE28">IF(ISBLANK($AD28),1,SUM(IF(([2]JOE_DATA!$C$2:$C$20002=$AD28)*([2]JOE_DATA!$B$2:$B$20002="Matter confidential"),1,0)))</f>
        <v>1</v>
      </c>
      <c r="GF28" s="3">
        <f t="array" ref="GF28">IF(ISBLANK($AE28),1,SUM(IF(([2]JOE_DATA!$C$2:$C$20002=$AE28)*([2]JOE_DATA!$B$2:$B$20002="Matter confidential on completion"),1,0)))</f>
        <v>1</v>
      </c>
      <c r="GG28" s="3">
        <f t="array" ref="GG28">IF(ISBLANK($AG28),1,SUM(IF(([2]JOE_DATA!$C$2:$C$20002=$AG28)*([2]JOE_DATA!$B$2:$B$20002="Applicable law"),1,0)))</f>
        <v>1</v>
      </c>
      <c r="GH28" s="3">
        <f t="array" ref="GH28">IF(ISBLANK($AO28),1,SUM(IF(([2]JOE_DATA!$C$2:$C$20002=$AO28)*([2]JOE_DATA!$B$2:$B$20002="Contentious"),1,0)))</f>
        <v>1</v>
      </c>
      <c r="GI28" s="3">
        <f t="array" ref="GI28">IF(ISBLANK($AP28),1,SUM(IF(([2]JOE_DATA!$C$2:$C$20002=$AP28)*([2]JOE_DATA!$B$2:$B$20002="Dispute resolution"),1,0)))</f>
        <v>1</v>
      </c>
      <c r="GJ28" s="3">
        <f t="array" ref="GJ28">IF(ISBLANK($AQ28),1,SUM(IF(([2]JOE_DATA!$C$2:$C$20002=$AQ28)*([2]JOE_DATA!$B$2:$B$20002="Language of dispute"),1,0)))</f>
        <v>1</v>
      </c>
      <c r="GK28" s="3">
        <f t="array" ref="GK28">IF(LEN($AW28)=0,0.4,SUM(IF(([2]JOE_DATA!$C$2:$C$20002=$AW28)*([2]JOE_DATA!$B$2:$B$20002="Country Of Arbitration"),0.4,0)))
+
IF(LEN($AX28)=0,0.3,SUM(IF(([2]JOE_DATA!$C$2:$C$20002=$AX28)*([2]JOE_DATA!$B$2:$B$20002="Country Of Arbitration"),0.3,0)))
+
IF(LEN($AY28)=0,0.3,SUM(IF(([2]JOE_DATA!$C$2:$C$20002=$AY28)*([2]JOE_DATA!$B$2:$B$20002="Country Of Arbitration"),0.3,0)))</f>
        <v>1</v>
      </c>
      <c r="GL28" s="3">
        <f t="array" ref="GL28">IF(LEN($AT28)=0,0.4,SUM(IF(([2]JOE_DATA!$C$2:$C$20002=$AT28)*([2]JOE_DATA!$B$2:$B$20002="Jurisdiction of dispute"),0.4,0)))
+
IF(LEN($AU28)=0,0.3,SUM(IF(([2]JOE_DATA!$C$2:$C$20002=$AU28)*([2]JOE_DATA!$B$2:$B$20002="Jurisdiction of dispute"),0.3,0)))
+
IF(LEN($AV28)=0,0.3,SUM(IF(([2]JOE_DATA!$C$2:$C$20002=$AV28)*([2]JOE_DATA!$B$2:$B$20002="Jurisdiction of dispute"),0.3,0)))</f>
        <v>1</v>
      </c>
      <c r="GM28" s="3">
        <f t="array" ref="GM28">IF(LEN($AZ28)=0,0.6,SUM(IF(([2]JOE_DATA!$C$2:$C$20002=$AZ28)*([2]JOE_DATA!$B$2:$B$20002="Seat of arbitration"),0.6,0)))
+
IF(LEN($BA28)=0,0.4,SUM(IF(([2]JOE_DATA!$C$2:$C$20002=$BA28)*([2]JOE_DATA!$B$2:$B$20002="Seat of arbitration"),0.4,0)))</f>
        <v>1</v>
      </c>
      <c r="GN28" s="3">
        <f t="array" ref="GN28">IF(ISBLANK($BB28),1,SUM(IF(([2]JOE_DATA!$C$2:$C$20002=$BB28)*([2]JOE_DATA!$B$2:$B$20002="Arbitral rules"),1,0)))</f>
        <v>1</v>
      </c>
      <c r="GO28" s="3">
        <f t="array" ref="GO28">IF(ISBLANK($BC28),1,SUM(IF(([2]JOE_DATA!$C$2:$C$20002=$BC28)*([2]JOE_DATA!$B$2:$B$20002="Investment treaty"),1,0)))</f>
        <v>1</v>
      </c>
      <c r="GP28" s="3">
        <f t="array" ref="GP28">IF(ISBLANK($BD28),1,SUM(IF(([2]JOE_DATA!$C$2:$C$20002=$BD28)*([2]JOE_DATA!$B$2:$B$20002="Investigation type"),1,0)))</f>
        <v>1</v>
      </c>
      <c r="GQ28" s="3">
        <f t="array" ref="GQ28">IF(ISBLANK($BF28),1,SUM(IF(([2]JOE_DATA!$C$2:$C$20002=$BF28)*([2]JOE_DATA!$B$2:$B$20002="Currency of deal"),1,0)))</f>
        <v>1</v>
      </c>
      <c r="GR28" s="3">
        <f t="array" ref="GR28">IF(ISBLANK($BG28),1,SUM(IF(([2]JOE_DATA!$C$2:$C$20002=$BG28)*([2]JOE_DATA!$B$2:$B$20002="Value confidential"),1,0)))</f>
        <v>1</v>
      </c>
      <c r="GS28" s="3">
        <f t="array" ref="GS28">IF(ISBLANK($BH28),1,SUM(IF(([2]JOE_DATA!$C$2:$C$20002=$BH28)*([2]JOE_DATA!$B$2:$B$20002="Value confidential on completion"),1,0)))</f>
        <v>1</v>
      </c>
      <c r="GT28" s="3">
        <f t="array" ref="GT28">IF(LEN($BI28)=0,0.4,SUM(IF(([2]JOE_DATA!$C$2:$C$20002=$BI28)*([2]JOE_DATA!$B$2:$B$20002="Teams"),0.4,0)))
+
IF(LEN($BJ28)=0,0.3,SUM(IF(([2]JOE_DATA!$C$2:$C$20002=$BJ28)*([2]JOE_DATA!$B$2:$B$20002="Teams"),0.3,0)))
+
IF(LEN($BK28)=0,0.3,SUM(IF(([2]JOE_DATA!$C$2:$C$20002=$BK28)*([2]JOE_DATA!$B$2:$B$20002="Teams"),0.3,0)))</f>
        <v>1</v>
      </c>
      <c r="GU28" s="3">
        <f t="array" ref="GU28">IF(LEN($BL28)=0,0.4,SUM(IF(([2]JOE_DATA!$C$2:$C$20002=$BL28)*([2]JOE_DATA!$B$2:$B$20002="Lead Matter Partner"),0.4,0)))
+
IF(LEN($BM28)=0,0.3,SUM(IF(([2]JOE_DATA!$C$2:$C$20002=$BM28)*([2]JOE_DATA!$B$2:$B$20002="Lead Matter Partner"),0.3,0)))
+
IF(LEN($BN28)=0,0.3,SUM(IF(([2]JOE_DATA!$C$2:$C$20002=$BN28)*([2]JOE_DATA!$B$2:$B$20002="Lead Matter Partner"),0.3,0)))</f>
        <v>1</v>
      </c>
      <c r="GV28" s="3">
        <f t="array" ref="GV28">IF(LEN($BP28)=0,0.4,SUM(IF(([2]JOE_DATA!$C$2:$C$20002=$BP28)*([2]JOE_DATA!$B$2:$B$20002="Source of credential"),0.4,0)))
+
IF(LEN($BQ28)=0,0.3,SUM(IF(([2]JOE_DATA!$C$2:$C$20002=$BQ28)*([2]JOE_DATA!$B$2:$B$20002="Source of credential"),0.3,0)))
+
IF(LEN($BR28)=0,0.3,SUM(IF(([2]JOE_DATA!$C$2:$C$20002=$BR28)*([2]JOE_DATA!$B$2:$B$20002="Source of credential"),0.3,0)))</f>
        <v>1</v>
      </c>
      <c r="GW28" s="3">
        <f t="array" ref="GW28">IF(LEN($BX28)=0,0.4,SUM(IF(([2]JOE_DATA!$C$2:$C$20002=$BX28)*([2]JOE_DATA!$B$2:$B$20002="CMS firms involved"),0.4,0)))
+
IF(LEN($BY28)=0,0.6,SUM(IF(([2]JOE_DATA!$C$2:$C$20002=$BY28)*([2]JOE_DATA!$B$2:$B$20002="CMS firms involved"),0.6,0)))</f>
        <v>1</v>
      </c>
      <c r="GX28" s="3">
        <f t="array" ref="GX28">IF(ISBLANK($BZ28),1,SUM(IF(([2]JOE_DATA!$C$2:$C$20002=$BZ28)*([2]JOE_DATA!$B$2:$B$20002="Lead CMS firm"),1,0)))</f>
        <v>1</v>
      </c>
      <c r="GY28" s="3">
        <f t="array" ref="GY28">IF(LEN($CA28)=0,0.4,SUM(IF(([2]JOE_DATA!$C$2:$C$20002=$CA28)*([2]JOE_DATA!$B$2:$B$20002="Countries of other CMS firms"),0.4,0)))
+
IF(LEN($CB28)=0,0.3,SUM(IF(([2]JOE_DATA!$C$2:$C$20002=$CB28)*([2]JOE_DATA!$B$2:$B$20002="Countries of other CMS firms"),0.3,0)))
+
IF(LEN($CC28)=0,0.3,SUM(IF(([2]JOE_DATA!$C$2:$C$20002=$CC28)*([2]JOE_DATA!$B$2:$B$20002="Countries of other CMS firms"),0.3,0)))</f>
        <v>1</v>
      </c>
      <c r="GZ28" s="3">
        <f t="array" ref="GZ28">IF(ISBLANK($CD28),1,SUM(IF(([2]JOE_DATA!$C$2:$C$20002=$CD28)*([2]JOE_DATA!$B$2:$B$20002="Credential status"),1,0)))</f>
        <v>1</v>
      </c>
      <c r="HA28" s="3">
        <f t="array" ref="HA28">IF(ISBLANK($CE28),1,SUM(IF(([2]JOE_DATA!$C$2:$C$20002=$CE28)*([2]JOE_DATA!$B$2:$B$20002="Credential version"),1,0)))</f>
        <v>1</v>
      </c>
      <c r="HB28" s="3">
        <f t="array" ref="HB28">IF(ISBLANK($CG28),1,SUM(IF(([2]JOE_DATA!$C$2:$C$20002=$CG28)*([2]JOE_DATA!$B$2:$B$20002="Credential type "),1,0)))</f>
        <v>1</v>
      </c>
      <c r="HC28" s="3">
        <f t="array" ref="HC28">IF(ISBLANK($CH28),1,SUM(IF(([2]JOE_DATA!$C$2:$C$20002=$CH28)*([2]JOE_DATA!$B$2:$B$20002="Other uses"),1,0)))</f>
        <v>1</v>
      </c>
      <c r="HD28" s="3">
        <f t="array" ref="HD28">IF(ISBLANK($CK28),1,SUM(IF(([2]JOE_DATA!$C$2:$C$20002=$CK28)*([2]JOE_DATA!$B$2:$B$20002="Priority"),1,0)))</f>
        <v>1</v>
      </c>
      <c r="HE28" s="3">
        <f t="array" ref="HE28">IF(LEN($CM28)=0,0.4,SUM(IF(([2]JOE_DATA!$C$2:$C$20002=$CM28)*([2]JOE_DATA!$B$2:$B$20002="Know how"),0.4,0)))
+
IF(LEN($CN28)=0,0.3,SUM(IF(([2]JOE_DATA!$C$2:$C$20002=$CN28)*([2]JOE_DATA!$B$2:$B$20002="Know how"),0.3,0)))
+
IF(LEN($CO28)=0,0.3,SUM(IF(([2]JOE_DATA!$C$2:$C$20002=$CO28)*([2]JOE_DATA!$B$2:$B$20002="Know how"),0.3,0)))</f>
        <v>1</v>
      </c>
      <c r="HF28" s="3">
        <f t="array" ref="HF28">IF(LEN($CS28)=0,0.4,SUM(IF(([2]JOE_DATA!$C$2:$C$20002=$CS28)*([2]JOE_DATA!$B$2:$B$20002="Work type")*([2]JOE_DATA!$A$2:$A$20002="BAIF"),0.4,0)))
+
IF(LEN($CT28)=0,0.3,SUM(IF(([2]JOE_DATA!$C$2:$C$20002=$CT28)*([2]JOE_DATA!$B$2:$B$20002="Work type")*([2]JOE_DATA!$A$2:$A$20002="BAIF"),0.3,0)))
+
IF(LEN($CU28)=0,0.3,SUM(IF(([2]JOE_DATA!$C$2:$C$20002=$CU28)*([2]JOE_DATA!$B$2:$B$20002="Work type")*([2]JOE_DATA!$A$2:$A$20002="BAIF"),0.3,0)))</f>
        <v>1</v>
      </c>
      <c r="HG28" s="3">
        <f t="array" ref="HG28">IF(LEN($CQ28)=0,1,SUM(IF(([2]JOE_DATA!$C$2:$C$20002=$CQ28)*([2]JOE_DATA!$B$2:$B$20002="Client type")*([2]JOE_DATA!$A$2:$A$20002="BAIF"),1,0)))</f>
        <v>1</v>
      </c>
      <c r="HH28" s="3">
        <f t="array" ref="HH28">IF(LEN($CW28)=0,0.4,SUM(IF(([2]JOE_DATA!$C$2:$C$20002=$CW28)*([2]JOE_DATA!$B$2:$B$20002="Work type")*([2]JOE_DATA!$A$2:$A$20002="CRD"),0.4,0)))
+
IF(LEN($CX28)=0,0.3,SUM(IF(([2]JOE_DATA!$C$2:$C$20002=$CX28)*([2]JOE_DATA!$B$2:$B$20002="Work type")*([2]JOE_DATA!$A$2:$A$20002="CRD"),0.3,0)))
+
IF(LEN($CY28)=0,0.3,SUM(IF(([2]JOE_DATA!$C$2:$C$20002=$CY28)*([2]JOE_DATA!$B$2:$B$20002="Work type")*([2]JOE_DATA!$A$2:$A$20002="CRD"),0.3,0)))</f>
        <v>1</v>
      </c>
      <c r="HI28" s="3">
        <f t="array" ref="HI28">IF(LEN($CZ28)=0,0.4,SUM(IF(([2]JOE_DATA!$C$2:$C$20002=$CZ28)*([2]JOE_DATA!$B$2:$B$20002="Sub-work type")*([2]JOE_DATA!$A$2:$A$20002="CRD"),0.4,0)))
+
IF(LEN($DA28)=0,0.3,SUM(IF(([2]JOE_DATA!$C$2:$C$20002=$DA28)*([2]JOE_DATA!$B$2:$B$20002="Sub-work type")*([2]JOE_DATA!$A$2:$A$20002="CRD"),0.3,0)))
+
IF(LEN($DB28)=0,0.3,SUM(IF(([2]JOE_DATA!$C$2:$C$20002=$DB28)*([2]JOE_DATA!$B$2:$B$20002="Sub-work type")*([2]JOE_DATA!$A$2:$A$20002="CRD"),0.3,0)))</f>
        <v>1</v>
      </c>
      <c r="HJ28" s="3">
        <f t="array" ref="HJ28">IF(LEN($CV28)=0,1,SUM(IF(([2]JOE_DATA!$C$2:$C$20002=$CV28)*([2]JOE_DATA!$B$2:$B$20002="Client type")*([2]JOE_DATA!$A$2:$A$20002="CRD"),1,0)))</f>
        <v>1</v>
      </c>
      <c r="HK28" s="3">
        <f t="array" ref="HK28">IF(LEN($DC28)=0,0.4,SUM(IF(([2]JOE_DATA!$C$2:$C$20002=$DC28)*([2]JOE_DATA!$B$2:$B$20002="Work type")*([2]JOE_DATA!$A$2:$A$20002="Corporate"),0.4,0)))
+
IF(LEN($DD28)=0,0.3,SUM(IF(([2]JOE_DATA!$C$2:$C$20002=$DD28)*([2]JOE_DATA!$B$2:$B$20002="Work type")*([2]JOE_DATA!$A$2:$A$20002="Corporate"),0.3,0)))
+
IF(LEN($DE28)=0,0.3,SUM(IF(([2]JOE_DATA!$C$2:$C$20002=$DE28)*([2]JOE_DATA!$B$2:$B$20002="Work type")*([2]JOE_DATA!$A$2:$A$20002="Corporate"),0.3,0)))</f>
        <v>1</v>
      </c>
      <c r="HL28" s="3">
        <f t="array" ref="HL28">IF(LEN($DF28)=0,0.4,SUM(IF(([2]JOE_DATA!$C$2:$C$20002=$DF28)*([2]JOE_DATA!$B$2:$B$20002="Sub-work type")*([2]JOE_DATA!$A$2:$A$20002="Corporate"),0.4,0)))
+
IF(LEN($DG28)=0,0.3,SUM(IF(([2]JOE_DATA!$C$2:$C$20002=$DG28)*([2]JOE_DATA!$B$2:$B$20002="Sub-work type")*([2]JOE_DATA!$A$2:$A$20002="Corporate"),0.3,0)))
+
IF(LEN($DH28)=0,0.3,SUM(IF(([2]JOE_DATA!$C$2:$C$20002=$DH28)*([2]JOE_DATA!$B$2:$B$20002="Sub-work type")*([2]JOE_DATA!$A$2:$A$20002="Corporate"),0.3,0)))</f>
        <v>1</v>
      </c>
      <c r="HM28" s="3">
        <f t="array" ref="HM28">IF(LEN($DI28)=0,0.4,SUM(IF(([2]JOE_DATA!$C$2:$C$20002=$DI28)*([2]JOE_DATA!$B$2:$B$20002="Acting for")*([2]JOE_DATA!$A$2:$A$20002="Corporate"),0.4,0)))
+
IF(LEN($DJ28)=0,0.3,SUM(IF(([2]JOE_DATA!$C$2:$C$20002=$DJ28)*([2]JOE_DATA!$B$2:$B$20002="Acting for")*([2]JOE_DATA!$A$2:$A$20002="Corporate"),0.3,0)))
+
IF(LEN($DK28)=0,0.3,SUM(IF(([2]JOE_DATA!$C$2:$C$20002=$DK28)*([2]JOE_DATA!$B$2:$B$20002="Acting for")*([2]JOE_DATA!$A$2:$A$20002="Corporate"),0.3,0)))</f>
        <v>1</v>
      </c>
      <c r="HN28" s="3">
        <f t="array" ref="HN28">IF(LEN($DM28)=0,0.4,SUM(IF(([2]JOE_DATA!$C$2:$C$20002=$DM28)*([2]JOE_DATA!$B$2:$B$20002="Country of buyer")*([2]JOE_DATA!$A$2:$A$20002="Corporate"),0.4,0)))
+
IF(LEN($DN28)=0,0.3,SUM(IF(([2]JOE_DATA!$C$2:$C$20002=$DN28)*([2]JOE_DATA!$B$2:$B$20002="Country of buyer")*([2]JOE_DATA!$A$2:$A$20002="Corporate"),0.3,0)))
+
IF(LEN($DL28)=0,0.3,SUM(IF(([2]JOE_DATA!$C$2:$C$20002=$DL28)*([2]JOE_DATA!$B$2:$B$20002="Country of buyer")*([2]JOE_DATA!$A$2:$A$20002="Corporate"),0.3,0)))</f>
        <v>1</v>
      </c>
      <c r="HO28" s="3">
        <f t="array" ref="HO28">IF(LEN($DO28)=0,0.4,SUM(IF(([2]JOE_DATA!$C$2:$C$20002=$DO28)*([2]JOE_DATA!$B$2:$B$20002="Country of seller")*([2]JOE_DATA!$A$2:$A$20002="Corporate"),0.4,0)))
+
IF(LEN($DP28)=0,0.3,SUM(IF(([2]JOE_DATA!$C$2:$C$20002=$DP28)*([2]JOE_DATA!$B$2:$B$20002="Country of seller")*([2]JOE_DATA!$A$2:$A$20002="Corporate"),0.3,0)))
+
IF(LEN($DQ28)=0,0.3,SUM(IF(([2]JOE_DATA!$C$2:$C$20002=$DQ28)*([2]JOE_DATA!$B$2:$B$20002="Country of seller")*([2]JOE_DATA!$A$2:$A$20002="Corporate"),0.3,0)))</f>
        <v>1</v>
      </c>
      <c r="HP28" s="3">
        <f t="array" ref="HP28">IF(LEN($DR28)=0,0.4,SUM(IF(([2]JOE_DATA!$C$2:$C$20002=$DR28)*([2]JOE_DATA!$B$2:$B$20002="Country of target")*([2]JOE_DATA!$A$2:$A$20002="Corporate"),0.4,0)))
+
IF(LEN($DS28)=0,0.3,SUM(IF(([2]JOE_DATA!$C$2:$C$20002=$DS28)*([2]JOE_DATA!$B$2:$B$20002="Country of target")*([2]JOE_DATA!$A$2:$A$20002="Corporate"),0.3,0)))
+
IF(LEN($DT28)=0,0.3,SUM(IF(([2]JOE_DATA!$C$2:$C$20002=$DT28)*([2]JOE_DATA!$B$2:$B$20002="Country of target")*([2]JOE_DATA!$A$2:$A$20002="Corporate"),0.3,0)))</f>
        <v>1</v>
      </c>
      <c r="HQ28" s="3">
        <f t="array" ref="HQ28">IF(LEN($DU28)=0,1,SUM(IF(([2]JOE_DATA!$C$2:$C$20002=$DU28)*([2]JOE_DATA!$B$2:$B$20002="Value over US $5m")*([2]JOE_DATA!$A$2:$A$20002="Corporate"),1,0)))</f>
        <v>1</v>
      </c>
      <c r="HR28" s="3">
        <f t="array" ref="HR28">IF(LEN($DV28)=0,1,SUM(IF(([2]JOE_DATA!$C$2:$C$20002=$DV28)*([2]JOE_DATA!$B$2:$B$20002="Value over £500,000")*([2]JOE_DATA!$A$2:$A$20002="Corporate"),1,0)))</f>
        <v>1</v>
      </c>
      <c r="HS28" s="3">
        <f t="array" ref="HS28">IF(LEN($DW28)=0,1,SUM(IF(([2]JOE_DATA!$C$2:$C$20002=$DW28)*([2]JOE_DATA!$B$2:$B$20002="Value over Euro 5m")*([2]JOE_DATA!$A$2:$A$20002="Corporate"),1,0)))</f>
        <v>1</v>
      </c>
      <c r="HT28" s="3">
        <f t="array" ref="HT28">IF(LEN($DX28)=0,1,SUM(IF(([2]JOE_DATA!$C$2:$C$20002=$DX28)*([2]JOE_DATA!$B$2:$B$20002="Value range in euros")*([2]JOE_DATA!$A$2:$A$20002="Corporate"),1,0)))</f>
        <v>1</v>
      </c>
      <c r="HU28" s="3">
        <f t="array" ref="HU28">IF(LEN($DY28)=0,1,SUM(IF(([2]JOE_DATA!$C$2:$C$20002=$DY28)*([2]JOE_DATA!$B$2:$B$20002="Is the deal relevant for M&amp;A study")*([2]JOE_DATA!$A$2:$A$20002="Corporate"),1,0)))</f>
        <v>1</v>
      </c>
      <c r="HV28" s="3">
        <f t="array" ref="HV28">IF(LEN($DZ28)=0,1,SUM(IF(([2]JOE_DATA!$C$2:$C$20002=$DZ28)*([2]JOE_DATA!$B$2:$B$20002="Does the deal involve PE clients")*([2]JOE_DATA!$A$2:$A$20002="Corporate"),1,0)))</f>
        <v>1</v>
      </c>
      <c r="HW28" s="3">
        <f t="array" ref="HW28">IF(LEN($EA28)=0,1,SUM(IF(([2]JOE_DATA!$C$2:$C$20002=$EA28)*([2]JOE_DATA!$B$2:$B$20002="Quarter deal announced/signed")*([2]JOE_DATA!$A$2:$A$20002="Corporate"),1,0)))</f>
        <v>1</v>
      </c>
      <c r="HX28" s="3">
        <f t="array" ref="HX28">IF(LEN($EB28)=0,1,SUM(IF(([2]JOE_DATA!$C$2:$C$20002=$EB28)*([2]JOE_DATA!$B$2:$B$20002="Quarter deal completed")*([2]JOE_DATA!$A$2:$A$20002="Corporate"),1,0)))</f>
        <v>1</v>
      </c>
      <c r="HY28" s="3">
        <f t="array" ref="HY28">IF(LEN($EC28)=0,1,SUM(IF(([2]JOE_DATA!$C$2:$C$20002=$EC28)*([2]JOE_DATA!$B$2:$B$20002="Year deal announced/signed")*([2]JOE_DATA!$A$2:$A$20002="Corporate"),1,0)))</f>
        <v>1</v>
      </c>
      <c r="HZ28" s="3">
        <f t="array" ref="HZ28">IF(LEN($ED28)=0,1,SUM(IF(([2]JOE_DATA!$C$2:$C$20002=$ED28)*([2]JOE_DATA!$B$2:$B$20002="Year deal completed")*([2]JOE_DATA!$A$2:$A$20002="Corporate"),1,0)))</f>
        <v>1</v>
      </c>
      <c r="IA28" s="3">
        <v>1</v>
      </c>
      <c r="IB28" s="3">
        <f t="array" ref="IB28">IF(LEN($EF28)=0,1,SUM(IF(([2]JOE_DATA!$C$2:$C$20002=$EF28)*([2]JOE_DATA!$B$2:$B$20002="Work type")*([2]JOE_DATA!$A$2:$A$20002="Corporate Tax"),1,0)))</f>
        <v>1</v>
      </c>
      <c r="IC28" s="3">
        <f t="array" ref="IC28">IF(LEN($EG28)=0,0.4,SUM(IF(([2]JOE_DATA!$C$2:$C$20002=$EG28)*([2]JOE_DATA!$B$2:$B$20002="Work type")*([2]JOE_DATA!$A$2:$A$20002="EPC Construction"),0.4,0)))
+
IF(LEN($EH28)=0,0.3,SUM(IF(([2]JOE_DATA!$C$2:$C$20002=$EH28)*([2]JOE_DATA!$B$2:$B$20002="Work type")*([2]JOE_DATA!$A$2:$A$20002="EPC Construction"),0.3,0)))
+
IF(LEN($EI28)=0,0.3,SUM(IF(([2]JOE_DATA!$C$2:$C$20002=$EI28)*([2]JOE_DATA!$B$2:$B$20002="Work type")*([2]JOE_DATA!$A$2:$A$20002="EPC Construction"),0.3,0)))</f>
        <v>1</v>
      </c>
      <c r="ID28" s="3">
        <f t="array" ref="ID28">IF(LEN($EJ28)=0,0.4,SUM(IF(([2]JOE_DATA!$C$2:$C$20002=$EJ28)*([2]JOE_DATA!$B$2:$B$20002="Contract type")*([2]JOE_DATA!$A$2:$A$20002="EPC Construction"),0.4,0)))
+
IF(LEN($EK28)=0,0.3,SUM(IF(([2]JOE_DATA!$C$2:$C$20002=$EK28)*([2]JOE_DATA!$B$2:$B$20002="Contract type")*([2]JOE_DATA!$A$2:$A$20002="EPC Construction"),0.3,0)))
+
IF(LEN($EL28)=0,0.3,SUM(IF(([2]JOE_DATA!$C$2:$C$20002=$EL28)*([2]JOE_DATA!$B$2:$B$20002="Contract type")*([2]JOE_DATA!$A$2:$A$20002="EPC Construction"),0.3,0)))</f>
        <v>1</v>
      </c>
      <c r="IE28" s="3">
        <f t="array" ref="IE28">IF(LEN($EP28)=0,1,SUM(IF(([2]JOE_DATA!$C$2:$C$20002=$EP28)*([2]JOE_DATA!$B$2:$B$20002="Client type")*([2]JOE_DATA!$A$2:$A$20002="EPC Construction"),1,0)))</f>
        <v>1</v>
      </c>
      <c r="IF28" s="3">
        <f t="array" ref="IF28">IF(LEN($EN28)=0,1,SUM(IF(([2]JOE_DATA!$C$2:$C$20002=$EN28)*([2]JOE_DATA!$B$2:$B$20002="Subject matter")*([2]JOE_DATA!$A$2:$A$20002="EPC Construction"),1,0)))</f>
        <v>1</v>
      </c>
      <c r="IG28" s="3">
        <f t="array" ref="IG28">IF(LEN($ER28)=0,1,SUM(IF(([2]JOE_DATA!$C$2:$C$20002=$ER28)*([2]JOE_DATA!$B$2:$B$20002="Client scope")*([2]JOE_DATA!$A$2:$A$20002="EPC Construction"),1,0)))</f>
        <v>1</v>
      </c>
      <c r="IH28" s="3">
        <f t="array" ref="IH28">IF(LEN($ES28)=0,0.4,SUM(IF(([2]JOE_DATA!$C$2:$C$20002=$ES28)*([2]JOE_DATA!$B$2:$B$20002="Work type")*([2]JOE_DATA!$A$2:$A$20002="EPC Energy"),0.4,0)))
+
IF(LEN($ET28)=0,0.3,SUM(IF(([2]JOE_DATA!$C$2:$C$20002=$ET28)*([2]JOE_DATA!$B$2:$B$20002="Work type")*([2]JOE_DATA!$A$2:$A$20002="EPC Energy"),0.3,0)))
+
IF(LEN($EU28)=0,0.3,SUM(IF(([2]JOE_DATA!$C$2:$C$20002=$EU28)*([2]JOE_DATA!$B$2:$B$20002="Work type")*([2]JOE_DATA!$A$2:$A$20002="EPC Energy"),0.3,0)))</f>
        <v>1</v>
      </c>
      <c r="II28" s="3">
        <f t="array" ref="II28">IF(LEN($EV28)=0,1,SUM(IF(([2]JOE_DATA!$C$2:$C$20002=$EV28)*([2]JOE_DATA!$B$2:$B$20002="Work type")*([2]JOE_DATA!$A$2:$A$20002="EPC Energy"),1,0)))</f>
        <v>1</v>
      </c>
      <c r="IJ28" s="3">
        <f t="array" ref="IJ28">IF(LEN($EW28)=0,1,SUM(IF(([2]JOE_DATA!$C$2:$C$20002=$EW28)*([2]JOE_DATA!$B$2:$B$20002="Client type")*([2]JOE_DATA!$A$2:$A$20002="EPC Projects"),1,0)))</f>
        <v>1</v>
      </c>
      <c r="IK28" s="3">
        <f t="array" ref="IK28">IF(LEN($FE28)=0,0.4,SUM(IF(([2]JOE_DATA!$C$2:$C$20002=$FE28)*([2]JOE_DATA!$B$2:$B$20002="Client type")*([2]JOE_DATA!$A$2:$A$20002="Real Estate"),0.4,0)))
+
IF(LEN($FF28)=0,0.3,SUM(IF(([2]JOE_DATA!$C$2:$C$20002=$FF28)*([2]JOE_DATA!$B$2:$B$20002="Client type")*([2]JOE_DATA!$A$2:$A$20002="Real Estate"),0.3,0)))
+
IF(LEN($FG28)=0,0.3,SUM(IF(([2]JOE_DATA!$C$2:$C$20002=$FG28)*([2]JOE_DATA!$B$2:$B$20002="Client type")*([2]JOE_DATA!$A$2:$A$20002="Real Estate"),0.3,0)))</f>
        <v>1</v>
      </c>
      <c r="IL28" s="3">
        <f t="array" ref="IL28">IF(LEN($FH28)=0,0.4,SUM(IF(([2]JOE_DATA!$C$2:$C$20002=$FH28)*([2]JOE_DATA!$B$2:$B$20002="Work type")*([2]JOE_DATA!$A$2:$A$20002="Real Estate"),0.4,0)))
+
IF(LEN($FI28)=0,0.3,SUM(IF(([2]JOE_DATA!$C$2:$C$20002=$FI28)*([2]JOE_DATA!$B$2:$B$20002="Work type")*([2]JOE_DATA!$A$2:$A$20002="Real Estate"),0.3,0)))
+
IF(LEN($FJ28)=0,0.3,SUM(IF(([2]JOE_DATA!$C$2:$C$20002=$FJ28)*([2]JOE_DATA!$B$2:$B$20002="Work type")*([2]JOE_DATA!$A$2:$A$20002="Real Estate"),0.3,0)))</f>
        <v>1</v>
      </c>
      <c r="IM28" s="3">
        <f t="array" ref="IM28">IF(LEN($EX28)=0,0.4,SUM(IF(([2]JOE_DATA!$C$2:$C$20002=$EX28)*([2]JOE_DATA!$B$2:$B$20002="Work type")*([2]JOE_DATA!$A$2:$A$20002="Human Capital"),0.4,0)))
+
IF(LEN($EY28)=0,0.3,SUM(IF(([2]JOE_DATA!$C$2:$C$20002=$EY28)*([2]JOE_DATA!$B$2:$B$20002="Work type")*([2]JOE_DATA!$A$2:$A$20002="Human Capital"),0.3,0)))
+
IF(LEN($EZ28)=0,0.3,SUM(IF(([2]JOE_DATA!$C$2:$C$20002=$EZ28)*([2]JOE_DATA!$B$2:$B$20002="Work type")*([2]JOE_DATA!$A$2:$A$20002="Human Capital"),0.3,0)))</f>
        <v>1</v>
      </c>
      <c r="IN28" s="3">
        <f t="array" ref="IN28">IF(LEN($FA28)=0,0.4,SUM(IF(([2]JOE_DATA!$C$2:$C$20002=$FA28)*([2]JOE_DATA!$B$2:$B$20002="Sub-work types")*([2]JOE_DATA!$A$2:$A$20002="Human Capital"),0.4,0)))
+
IF(LEN($FB28)=0,0.3,SUM(IF(([2]JOE_DATA!$C$2:$C$20002=$FB28)*([2]JOE_DATA!$B$2:$B$20002="Sub-work types")*([2]JOE_DATA!$A$2:$A$20002="Human Capital"),0.3,0)))
+
IF(LEN($FC28)=0,0.3,SUM(IF(([2]JOE_DATA!$C$2:$C$20002=$FC28)*([2]JOE_DATA!$B$2:$B$20002="Sub-work types")*([2]JOE_DATA!$A$2:$A$20002="Human Capital"),0.3,0)))</f>
        <v>1</v>
      </c>
      <c r="IO28" s="15">
        <f t="array" ref="IO28">IF(LEN($FD28)=0,1,SUM(IF(([2]JOE_DATA!$C$2:$C$20002=$FD28)*([2]JOE_DATA!$B$2:$B$20002="Pension scheme")*([2]JOE_DATA!$A$2:$A$20002="Human Capital"),1,0)))</f>
        <v>1</v>
      </c>
      <c r="IP28" s="3">
        <f t="array" ref="IP28">IF(LEN($BT28)=0,0.4,SUM(IF(([2]JOE_DATA!$C$2:$C$20002=$BT28)*([2]JOE_DATA!$B$2:$B$20002="Other Matter Executive"),0.4,0)))
+
IF(LEN($BU28)=0,0.3,SUM(IF(([2]JOE_DATA!$C$2:$C$20002=$BU28)*([2]JOE_DATA!$B$2:$B$20002="Other Matter Executive"),0.3,0)))
+
IF(LEN($BV28)=0,0.3,SUM(IF(([2]JOE_DATA!$C$2:$C$20002=$BV28)*([2]JOE_DATA!$B$2:$B$20002="Other Matter Executive"),0.3,0)))</f>
        <v>1</v>
      </c>
    </row>
    <row r="29" spans="1:250" ht="38.25">
      <c r="A29" s="34" t="s">
        <v>246</v>
      </c>
      <c r="B29" s="35" t="s">
        <v>366</v>
      </c>
      <c r="C29" s="34" t="s">
        <v>248</v>
      </c>
      <c r="D29" s="34" t="s">
        <v>367</v>
      </c>
      <c r="E29" s="34" t="s">
        <v>248</v>
      </c>
      <c r="F29" s="36" t="s">
        <v>130</v>
      </c>
      <c r="G29" s="3"/>
      <c r="H29" s="3"/>
      <c r="I29" s="34"/>
      <c r="J29" s="3"/>
      <c r="K29" s="3"/>
      <c r="L29" s="34"/>
      <c r="M29" s="3"/>
      <c r="N29" s="3"/>
      <c r="O29" s="36" t="s">
        <v>99</v>
      </c>
      <c r="P29" s="34"/>
      <c r="Q29" s="34"/>
      <c r="R29" s="3"/>
      <c r="S29" s="37"/>
      <c r="T29" s="37">
        <v>41274</v>
      </c>
      <c r="U29" s="34" t="s">
        <v>130</v>
      </c>
      <c r="V29" s="3"/>
      <c r="W29" s="3"/>
      <c r="X29" s="34" t="s">
        <v>130</v>
      </c>
      <c r="Y29" s="38"/>
      <c r="Z29" s="3"/>
      <c r="AA29" s="34" t="s">
        <v>368</v>
      </c>
      <c r="AB29" s="34"/>
      <c r="AC29" s="3"/>
      <c r="AD29" s="34"/>
      <c r="AE29" s="3"/>
      <c r="AF29" s="3"/>
      <c r="AG29" s="39"/>
      <c r="AH29" s="3"/>
      <c r="AI29" s="34"/>
      <c r="AJ29" s="3"/>
      <c r="AK29" s="3"/>
      <c r="AL29" s="34" t="s">
        <v>254</v>
      </c>
      <c r="AM29" s="3"/>
      <c r="AN29" s="3"/>
      <c r="AO29" s="34" t="s">
        <v>133</v>
      </c>
      <c r="AP29" s="3"/>
      <c r="AQ29" s="3"/>
      <c r="AR29" s="3"/>
      <c r="AS29" s="3"/>
      <c r="AT29" s="3"/>
      <c r="AU29" s="3"/>
      <c r="AV29" s="3"/>
      <c r="AW29" s="3"/>
      <c r="AX29" s="3"/>
      <c r="AY29" s="3"/>
      <c r="AZ29" s="3"/>
      <c r="BA29" s="3"/>
      <c r="BB29" s="3"/>
      <c r="BC29" s="3"/>
      <c r="BD29" s="3"/>
      <c r="BE29" s="40"/>
      <c r="BF29" s="34"/>
      <c r="BG29" s="34"/>
      <c r="BH29" s="3"/>
      <c r="BI29" s="41" t="s">
        <v>255</v>
      </c>
      <c r="BJ29" s="34"/>
      <c r="BK29" s="3"/>
      <c r="BL29" s="42" t="s">
        <v>256</v>
      </c>
      <c r="BM29" s="42"/>
      <c r="BN29" s="34"/>
      <c r="BO29" s="3"/>
      <c r="BP29" s="3"/>
      <c r="BQ29" s="3"/>
      <c r="BR29" s="3"/>
      <c r="BS29" s="3"/>
      <c r="BT29" s="34"/>
      <c r="BU29" s="34"/>
      <c r="BV29" s="34"/>
      <c r="BW29" s="3"/>
      <c r="BX29" s="3"/>
      <c r="BY29" s="3"/>
      <c r="BZ29" s="3"/>
      <c r="CA29" s="3"/>
      <c r="CB29" s="3"/>
      <c r="CC29" s="3"/>
      <c r="CD29" s="36"/>
      <c r="CE29" s="34"/>
      <c r="CF29" s="3"/>
      <c r="CG29" s="36"/>
      <c r="CH29" s="34"/>
      <c r="CI29" s="3"/>
      <c r="CJ29" s="3"/>
      <c r="CK29" s="36"/>
      <c r="CL29" s="3"/>
      <c r="CM29" s="3"/>
      <c r="CN29" s="3"/>
      <c r="CO29" s="3"/>
      <c r="CP29" s="3"/>
      <c r="CQ29" s="34"/>
      <c r="CR29" s="34"/>
      <c r="CS29" s="34"/>
      <c r="CT29" s="34"/>
      <c r="CU29" s="34"/>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6"/>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c r="FI29" s="34"/>
      <c r="FJ29" s="3"/>
      <c r="FK29" s="3"/>
      <c r="FL29" s="3"/>
      <c r="FM29" s="3"/>
      <c r="FO29" s="3"/>
      <c r="FP29" s="3"/>
      <c r="FQ29" s="3" t="str">
        <f t="array" ref="FQ29">IF(SUM($FU29:$IP29)=74,"PASS","FAIL")</f>
        <v>FAIL</v>
      </c>
      <c r="FR29" s="3">
        <f t="shared" si="5"/>
        <v>1</v>
      </c>
      <c r="FS29" s="3">
        <f t="shared" si="6"/>
        <v>1</v>
      </c>
      <c r="FT29" s="3"/>
      <c r="FU29" s="3">
        <f t="array" ref="FU29">SUM(IF(([2]JOE_DATA!$C$2:$C$20002=$C29)*([2]JOE_DATA!$B$2:$B$20002="Client Name Confidential"),1,0))</f>
        <v>1</v>
      </c>
      <c r="FV29" s="3">
        <f t="array" ref="FV29">IF(ISBLANK($E29),1,SUM(IF(([2]JOE_DATA!$C$2:$C$20002=$E29)*([2]JOE_DATA!$B$2:$B$20002="Client name confidential on completion"),1,0)))</f>
        <v>1</v>
      </c>
      <c r="FW29" s="3">
        <f t="array" ref="FW29">IF(LEN($F29)=0,0.5,SUM(IF(([2]JOE_DATA!$C$2:$C$20002=$F29)*([2]JOE_DATA!$B$2:$B$20002="Client sector group"),0.5,0)))
+
IF(LEN($G29)=0,0.25,SUM(IF(([2]JOE_DATA!$C$2:$C$20002=$G29)*([2]JOE_DATA!$B$2:$B$20002="Client sector group"),0.25,0)))
+
IF(LEN($H29)=0,0.25,SUM(IF(([2]JOE_DATA!$C$2:$C$20002=$H29)*([2]JOE_DATA!$B$2:$B$20002="Client sector group"),0.25,0)))</f>
        <v>1</v>
      </c>
      <c r="FX29" s="3">
        <f t="array" ref="FX29">IF(ISBLANK($I29),0.5,SUM(IF(([2]JOE_DATA!$C$2:$C$20002=$I29)*([2]JOE_DATA!$B$2:$B$20002="Client sub-sector group"),0.5,0)))
+
IF(ISBLANK($J29),0.25,SUM(IF(([2]JOE_DATA!$C$2:$C$20002=$J29)*([2]JOE_DATA!$B$2:$B$20002="Client sub-sector group"),0.25,0)))
+
IF(ISBLANK($K29),0.25,SUM(IF(([2]JOE_DATA!$C$2:$C$20002=$K29)*([2]JOE_DATA!$B$2:$B$20002="Client sub-sector group"),0.25,0)))</f>
        <v>1</v>
      </c>
      <c r="FY29" s="3">
        <f t="array" ref="FY29">IF(LEN($L29)=0,0.4,SUM(IF(([2]JOE_DATA!$C$2:$C$20002=$L29)*([2]JOE_DATA!$B$2:$B$20002="Predominant Country of Client"),0.4,0)))
+
IF(LEN($M29)=0,0.3,SUM(IF(([2]JOE_DATA!$C$2:$C$20002=$M29)*([2]JOE_DATA!$B$2:$B$20002="Predominant Country of Client"),0.3,0)))
+
IF(LEN($N29)=0,0.3,SUM(IF(([2]JOE_DATA!$C$2:$C$20002=$N29)*([2]JOE_DATA!$B$2:$B$20002="Predominant Country of Client"),0.3,0)))</f>
        <v>1</v>
      </c>
      <c r="FZ29" s="3">
        <f t="array" ref="FZ29">IF(LEN($O29)=0,0.4,SUM(IF(([2]JOE_DATA!$C$2:$C$20002=$O29)*([2]JOE_DATA!$B$2:$B$20002="Main practice group"),0.4,0)))
+
IF(LEN($P29)=0,0.3,SUM(IF(([2]JOE_DATA!$C$2:$C$20002=$P29)*([2]JOE_DATA!$B$2:$B$20002="Main practice group"),0.3,0)))
+
IF(LEN($Q29)=0,0.3,SUM(IF(([2]JOE_DATA!$C$2:$C$20002=$Q29)*([2]JOE_DATA!$B$2:$B$20002="Main practice group"),0.3,0)))</f>
        <v>1</v>
      </c>
      <c r="GA29" s="3">
        <f t="shared" si="7"/>
        <v>1</v>
      </c>
      <c r="GB29" s="3">
        <f t="shared" si="8"/>
        <v>1</v>
      </c>
      <c r="GC29" s="3">
        <f t="array" ref="GC29">IF(LEN($U29)=0,0.4,SUM(IF(([2]JOE_DATA!$C$2:$C$20002=$U29)*([2]JOE_DATA!$B$2:$B$20002="Matter sector group"),0.4,0)))
+
IF(LEN($V29)=0,0.3,SUM(IF(([2]JOE_DATA!$C$2:$C$20002=$V29)*([2]JOE_DATA!$B$2:$B$20002="Matter sector group"),0.3,0)))
+
IF(LEN($W29)=0,0.3,SUM(IF(([2]JOE_DATA!$C$2:$C$20002=$W29)*([2]JOE_DATA!$B$2:$B$20002="Matter sector group"),0.3,0)))</f>
        <v>1</v>
      </c>
      <c r="GD29" s="3">
        <f t="array" ref="GD29">IF(LEN($X29)=0,0.4,SUM(IF(([2]JOE_DATA!$C$2:$C$20002=$X29)*([2]JOE_DATA!$B$2:$B$20002="Matter sub-sector group"),0.4,0)))
+
IF(LEN($Y29)=0,0.3,SUM(IF(([2]JOE_DATA!$C$2:$C$20002=$Y29)*([2]JOE_DATA!$B$2:$B$20002="Matter sub-sector group"),0.3,0)))
+
IF(LEN($Z29)=0,0.3,SUM(IF(([2]JOE_DATA!$C$2:$C$20002=$Z29)*([2]JOE_DATA!$B$2:$B$20002="Matter sub-sector group"),0.3,0)))</f>
        <v>0.6</v>
      </c>
      <c r="GE29" s="3">
        <f t="array" ref="GE29">IF(ISBLANK($AD29),1,SUM(IF(([2]JOE_DATA!$C$2:$C$20002=$AD29)*([2]JOE_DATA!$B$2:$B$20002="Matter confidential"),1,0)))</f>
        <v>1</v>
      </c>
      <c r="GF29" s="3">
        <f t="array" ref="GF29">IF(ISBLANK($AE29),1,SUM(IF(([2]JOE_DATA!$C$2:$C$20002=$AE29)*([2]JOE_DATA!$B$2:$B$20002="Matter confidential on completion"),1,0)))</f>
        <v>1</v>
      </c>
      <c r="GG29" s="3">
        <f t="array" ref="GG29">IF(ISBLANK($AG29),1,SUM(IF(([2]JOE_DATA!$C$2:$C$20002=$AG29)*([2]JOE_DATA!$B$2:$B$20002="Applicable law"),1,0)))</f>
        <v>1</v>
      </c>
      <c r="GH29" s="3">
        <f t="array" ref="GH29">IF(ISBLANK($AO29),1,SUM(IF(([2]JOE_DATA!$C$2:$C$20002=$AO29)*([2]JOE_DATA!$B$2:$B$20002="Contentious"),1,0)))</f>
        <v>1</v>
      </c>
      <c r="GI29" s="3">
        <f t="array" ref="GI29">IF(ISBLANK($AP29),1,SUM(IF(([2]JOE_DATA!$C$2:$C$20002=$AP29)*([2]JOE_DATA!$B$2:$B$20002="Dispute resolution"),1,0)))</f>
        <v>1</v>
      </c>
      <c r="GJ29" s="3">
        <f t="array" ref="GJ29">IF(ISBLANK($AQ29),1,SUM(IF(([2]JOE_DATA!$C$2:$C$20002=$AQ29)*([2]JOE_DATA!$B$2:$B$20002="Language of dispute"),1,0)))</f>
        <v>1</v>
      </c>
      <c r="GK29" s="3">
        <f t="array" ref="GK29">IF(LEN($AW29)=0,0.4,SUM(IF(([2]JOE_DATA!$C$2:$C$20002=$AW29)*([2]JOE_DATA!$B$2:$B$20002="Country Of Arbitration"),0.4,0)))
+
IF(LEN($AX29)=0,0.3,SUM(IF(([2]JOE_DATA!$C$2:$C$20002=$AX29)*([2]JOE_DATA!$B$2:$B$20002="Country Of Arbitration"),0.3,0)))
+
IF(LEN($AY29)=0,0.3,SUM(IF(([2]JOE_DATA!$C$2:$C$20002=$AY29)*([2]JOE_DATA!$B$2:$B$20002="Country Of Arbitration"),0.3,0)))</f>
        <v>1</v>
      </c>
      <c r="GL29" s="3">
        <f t="array" ref="GL29">IF(LEN($AT29)=0,0.4,SUM(IF(([2]JOE_DATA!$C$2:$C$20002=$AT29)*([2]JOE_DATA!$B$2:$B$20002="Jurisdiction of dispute"),0.4,0)))
+
IF(LEN($AU29)=0,0.3,SUM(IF(([2]JOE_DATA!$C$2:$C$20002=$AU29)*([2]JOE_DATA!$B$2:$B$20002="Jurisdiction of dispute"),0.3,0)))
+
IF(LEN($AV29)=0,0.3,SUM(IF(([2]JOE_DATA!$C$2:$C$20002=$AV29)*([2]JOE_DATA!$B$2:$B$20002="Jurisdiction of dispute"),0.3,0)))</f>
        <v>1</v>
      </c>
      <c r="GM29" s="3">
        <f t="array" ref="GM29">IF(LEN($AZ29)=0,0.6,SUM(IF(([2]JOE_DATA!$C$2:$C$20002=$AZ29)*([2]JOE_DATA!$B$2:$B$20002="Seat of arbitration"),0.6,0)))
+
IF(LEN($BA29)=0,0.4,SUM(IF(([2]JOE_DATA!$C$2:$C$20002=$BA29)*([2]JOE_DATA!$B$2:$B$20002="Seat of arbitration"),0.4,0)))</f>
        <v>1</v>
      </c>
      <c r="GN29" s="3">
        <f t="array" ref="GN29">IF(ISBLANK($BB29),1,SUM(IF(([2]JOE_DATA!$C$2:$C$20002=$BB29)*([2]JOE_DATA!$B$2:$B$20002="Arbitral rules"),1,0)))</f>
        <v>1</v>
      </c>
      <c r="GO29" s="3">
        <f t="array" ref="GO29">IF(ISBLANK($BC29),1,SUM(IF(([2]JOE_DATA!$C$2:$C$20002=$BC29)*([2]JOE_DATA!$B$2:$B$20002="Investment treaty"),1,0)))</f>
        <v>1</v>
      </c>
      <c r="GP29" s="3">
        <f t="array" ref="GP29">IF(ISBLANK($BD29),1,SUM(IF(([2]JOE_DATA!$C$2:$C$20002=$BD29)*([2]JOE_DATA!$B$2:$B$20002="Investigation type"),1,0)))</f>
        <v>1</v>
      </c>
      <c r="GQ29" s="3">
        <f t="array" ref="GQ29">IF(ISBLANK($BF29),1,SUM(IF(([2]JOE_DATA!$C$2:$C$20002=$BF29)*([2]JOE_DATA!$B$2:$B$20002="Currency of deal"),1,0)))</f>
        <v>1</v>
      </c>
      <c r="GR29" s="3">
        <f t="array" ref="GR29">IF(ISBLANK($BG29),1,SUM(IF(([2]JOE_DATA!$C$2:$C$20002=$BG29)*([2]JOE_DATA!$B$2:$B$20002="Value confidential"),1,0)))</f>
        <v>1</v>
      </c>
      <c r="GS29" s="3">
        <f t="array" ref="GS29">IF(ISBLANK($BH29),1,SUM(IF(([2]JOE_DATA!$C$2:$C$20002=$BH29)*([2]JOE_DATA!$B$2:$B$20002="Value confidential on completion"),1,0)))</f>
        <v>1</v>
      </c>
      <c r="GT29" s="3">
        <f t="array" ref="GT29">IF(LEN($BI29)=0,0.4,SUM(IF(([2]JOE_DATA!$C$2:$C$20002=$BI29)*([2]JOE_DATA!$B$2:$B$20002="Teams"),0.4,0)))
+
IF(LEN($BJ29)=0,0.3,SUM(IF(([2]JOE_DATA!$C$2:$C$20002=$BJ29)*([2]JOE_DATA!$B$2:$B$20002="Teams"),0.3,0)))
+
IF(LEN($BK29)=0,0.3,SUM(IF(([2]JOE_DATA!$C$2:$C$20002=$BK29)*([2]JOE_DATA!$B$2:$B$20002="Teams"),0.3,0)))</f>
        <v>1</v>
      </c>
      <c r="GU29" s="3">
        <f t="array" ref="GU29">IF(LEN($BL29)=0,0.4,SUM(IF(([2]JOE_DATA!$C$2:$C$20002=$BL29)*([2]JOE_DATA!$B$2:$B$20002="Lead Matter Partner"),0.4,0)))
+
IF(LEN($BM29)=0,0.3,SUM(IF(([2]JOE_DATA!$C$2:$C$20002=$BM29)*([2]JOE_DATA!$B$2:$B$20002="Lead Matter Partner"),0.3,0)))
+
IF(LEN($BN29)=0,0.3,SUM(IF(([2]JOE_DATA!$C$2:$C$20002=$BN29)*([2]JOE_DATA!$B$2:$B$20002="Lead Matter Partner"),0.3,0)))</f>
        <v>1</v>
      </c>
      <c r="GV29" s="3">
        <f t="array" ref="GV29">IF(LEN($BP29)=0,0.4,SUM(IF(([2]JOE_DATA!$C$2:$C$20002=$BP29)*([2]JOE_DATA!$B$2:$B$20002="Source of credential"),0.4,0)))
+
IF(LEN($BQ29)=0,0.3,SUM(IF(([2]JOE_DATA!$C$2:$C$20002=$BQ29)*([2]JOE_DATA!$B$2:$B$20002="Source of credential"),0.3,0)))
+
IF(LEN($BR29)=0,0.3,SUM(IF(([2]JOE_DATA!$C$2:$C$20002=$BR29)*([2]JOE_DATA!$B$2:$B$20002="Source of credential"),0.3,0)))</f>
        <v>1</v>
      </c>
      <c r="GW29" s="3">
        <f t="array" ref="GW29">IF(LEN($BX29)=0,0.4,SUM(IF(([2]JOE_DATA!$C$2:$C$20002=$BX29)*([2]JOE_DATA!$B$2:$B$20002="CMS firms involved"),0.4,0)))
+
IF(LEN($BY29)=0,0.6,SUM(IF(([2]JOE_DATA!$C$2:$C$20002=$BY29)*([2]JOE_DATA!$B$2:$B$20002="CMS firms involved"),0.6,0)))</f>
        <v>1</v>
      </c>
      <c r="GX29" s="3">
        <f t="array" ref="GX29">IF(ISBLANK($BZ29),1,SUM(IF(([2]JOE_DATA!$C$2:$C$20002=$BZ29)*([2]JOE_DATA!$B$2:$B$20002="Lead CMS firm"),1,0)))</f>
        <v>1</v>
      </c>
      <c r="GY29" s="3">
        <f t="array" ref="GY29">IF(LEN($CA29)=0,0.4,SUM(IF(([2]JOE_DATA!$C$2:$C$20002=$CA29)*([2]JOE_DATA!$B$2:$B$20002="Countries of other CMS firms"),0.4,0)))
+
IF(LEN($CB29)=0,0.3,SUM(IF(([2]JOE_DATA!$C$2:$C$20002=$CB29)*([2]JOE_DATA!$B$2:$B$20002="Countries of other CMS firms"),0.3,0)))
+
IF(LEN($CC29)=0,0.3,SUM(IF(([2]JOE_DATA!$C$2:$C$20002=$CC29)*([2]JOE_DATA!$B$2:$B$20002="Countries of other CMS firms"),0.3,0)))</f>
        <v>1</v>
      </c>
      <c r="GZ29" s="3">
        <f t="array" ref="GZ29">IF(ISBLANK($CD29),1,SUM(IF(([2]JOE_DATA!$C$2:$C$20002=$CD29)*([2]JOE_DATA!$B$2:$B$20002="Credential status"),1,0)))</f>
        <v>1</v>
      </c>
      <c r="HA29" s="3">
        <f t="array" ref="HA29">IF(ISBLANK($CE29),1,SUM(IF(([2]JOE_DATA!$C$2:$C$20002=$CE29)*([2]JOE_DATA!$B$2:$B$20002="Credential version"),1,0)))</f>
        <v>1</v>
      </c>
      <c r="HB29" s="3">
        <f t="array" ref="HB29">IF(ISBLANK($CG29),1,SUM(IF(([2]JOE_DATA!$C$2:$C$20002=$CG29)*([2]JOE_DATA!$B$2:$B$20002="Credential type "),1,0)))</f>
        <v>1</v>
      </c>
      <c r="HC29" s="3">
        <f t="array" ref="HC29">IF(ISBLANK($CH29),1,SUM(IF(([2]JOE_DATA!$C$2:$C$20002=$CH29)*([2]JOE_DATA!$B$2:$B$20002="Other uses"),1,0)))</f>
        <v>1</v>
      </c>
      <c r="HD29" s="3">
        <f t="array" ref="HD29">IF(ISBLANK($CK29),1,SUM(IF(([2]JOE_DATA!$C$2:$C$20002=$CK29)*([2]JOE_DATA!$B$2:$B$20002="Priority"),1,0)))</f>
        <v>1</v>
      </c>
      <c r="HE29" s="3">
        <f t="array" ref="HE29">IF(LEN($CM29)=0,0.4,SUM(IF(([2]JOE_DATA!$C$2:$C$20002=$CM29)*([2]JOE_DATA!$B$2:$B$20002="Know how"),0.4,0)))
+
IF(LEN($CN29)=0,0.3,SUM(IF(([2]JOE_DATA!$C$2:$C$20002=$CN29)*([2]JOE_DATA!$B$2:$B$20002="Know how"),0.3,0)))
+
IF(LEN($CO29)=0,0.3,SUM(IF(([2]JOE_DATA!$C$2:$C$20002=$CO29)*([2]JOE_DATA!$B$2:$B$20002="Know how"),0.3,0)))</f>
        <v>1</v>
      </c>
      <c r="HF29" s="3">
        <f t="array" ref="HF29">IF(LEN($CS29)=0,0.4,SUM(IF(([2]JOE_DATA!$C$2:$C$20002=$CS29)*([2]JOE_DATA!$B$2:$B$20002="Work type")*([2]JOE_DATA!$A$2:$A$20002="BAIF"),0.4,0)))
+
IF(LEN($CT29)=0,0.3,SUM(IF(([2]JOE_DATA!$C$2:$C$20002=$CT29)*([2]JOE_DATA!$B$2:$B$20002="Work type")*([2]JOE_DATA!$A$2:$A$20002="BAIF"),0.3,0)))
+
IF(LEN($CU29)=0,0.3,SUM(IF(([2]JOE_DATA!$C$2:$C$20002=$CU29)*([2]JOE_DATA!$B$2:$B$20002="Work type")*([2]JOE_DATA!$A$2:$A$20002="BAIF"),0.3,0)))</f>
        <v>1</v>
      </c>
      <c r="HG29" s="3">
        <f t="array" ref="HG29">IF(LEN($CQ29)=0,1,SUM(IF(([2]JOE_DATA!$C$2:$C$20002=$CQ29)*([2]JOE_DATA!$B$2:$B$20002="Client type")*([2]JOE_DATA!$A$2:$A$20002="BAIF"),1,0)))</f>
        <v>1</v>
      </c>
      <c r="HH29" s="3">
        <f t="array" ref="HH29">IF(LEN($CW29)=0,0.4,SUM(IF(([2]JOE_DATA!$C$2:$C$20002=$CW29)*([2]JOE_DATA!$B$2:$B$20002="Work type")*([2]JOE_DATA!$A$2:$A$20002="CRD"),0.4,0)))
+
IF(LEN($CX29)=0,0.3,SUM(IF(([2]JOE_DATA!$C$2:$C$20002=$CX29)*([2]JOE_DATA!$B$2:$B$20002="Work type")*([2]JOE_DATA!$A$2:$A$20002="CRD"),0.3,0)))
+
IF(LEN($CY29)=0,0.3,SUM(IF(([2]JOE_DATA!$C$2:$C$20002=$CY29)*([2]JOE_DATA!$B$2:$B$20002="Work type")*([2]JOE_DATA!$A$2:$A$20002="CRD"),0.3,0)))</f>
        <v>1</v>
      </c>
      <c r="HI29" s="3">
        <f t="array" ref="HI29">IF(LEN($CZ29)=0,0.4,SUM(IF(([2]JOE_DATA!$C$2:$C$20002=$CZ29)*([2]JOE_DATA!$B$2:$B$20002="Sub-work type")*([2]JOE_DATA!$A$2:$A$20002="CRD"),0.4,0)))
+
IF(LEN($DA29)=0,0.3,SUM(IF(([2]JOE_DATA!$C$2:$C$20002=$DA29)*([2]JOE_DATA!$B$2:$B$20002="Sub-work type")*([2]JOE_DATA!$A$2:$A$20002="CRD"),0.3,0)))
+
IF(LEN($DB29)=0,0.3,SUM(IF(([2]JOE_DATA!$C$2:$C$20002=$DB29)*([2]JOE_DATA!$B$2:$B$20002="Sub-work type")*([2]JOE_DATA!$A$2:$A$20002="CRD"),0.3,0)))</f>
        <v>1</v>
      </c>
      <c r="HJ29" s="3">
        <f t="array" ref="HJ29">IF(LEN($CV29)=0,1,SUM(IF(([2]JOE_DATA!$C$2:$C$20002=$CV29)*([2]JOE_DATA!$B$2:$B$20002="Client type")*([2]JOE_DATA!$A$2:$A$20002="CRD"),1,0)))</f>
        <v>1</v>
      </c>
      <c r="HK29" s="3">
        <f t="array" ref="HK29">IF(LEN($DC29)=0,0.4,SUM(IF(([2]JOE_DATA!$C$2:$C$20002=$DC29)*([2]JOE_DATA!$B$2:$B$20002="Work type")*([2]JOE_DATA!$A$2:$A$20002="Corporate"),0.4,0)))
+
IF(LEN($DD29)=0,0.3,SUM(IF(([2]JOE_DATA!$C$2:$C$20002=$DD29)*([2]JOE_DATA!$B$2:$B$20002="Work type")*([2]JOE_DATA!$A$2:$A$20002="Corporate"),0.3,0)))
+
IF(LEN($DE29)=0,0.3,SUM(IF(([2]JOE_DATA!$C$2:$C$20002=$DE29)*([2]JOE_DATA!$B$2:$B$20002="Work type")*([2]JOE_DATA!$A$2:$A$20002="Corporate"),0.3,0)))</f>
        <v>1</v>
      </c>
      <c r="HL29" s="3">
        <f t="array" ref="HL29">IF(LEN($DF29)=0,0.4,SUM(IF(([2]JOE_DATA!$C$2:$C$20002=$DF29)*([2]JOE_DATA!$B$2:$B$20002="Sub-work type")*([2]JOE_DATA!$A$2:$A$20002="Corporate"),0.4,0)))
+
IF(LEN($DG29)=0,0.3,SUM(IF(([2]JOE_DATA!$C$2:$C$20002=$DG29)*([2]JOE_DATA!$B$2:$B$20002="Sub-work type")*([2]JOE_DATA!$A$2:$A$20002="Corporate"),0.3,0)))
+
IF(LEN($DH29)=0,0.3,SUM(IF(([2]JOE_DATA!$C$2:$C$20002=$DH29)*([2]JOE_DATA!$B$2:$B$20002="Sub-work type")*([2]JOE_DATA!$A$2:$A$20002="Corporate"),0.3,0)))</f>
        <v>1</v>
      </c>
      <c r="HM29" s="3">
        <f t="array" ref="HM29">IF(LEN($DI29)=0,0.4,SUM(IF(([2]JOE_DATA!$C$2:$C$20002=$DI29)*([2]JOE_DATA!$B$2:$B$20002="Acting for")*([2]JOE_DATA!$A$2:$A$20002="Corporate"),0.4,0)))
+
IF(LEN($DJ29)=0,0.3,SUM(IF(([2]JOE_DATA!$C$2:$C$20002=$DJ29)*([2]JOE_DATA!$B$2:$B$20002="Acting for")*([2]JOE_DATA!$A$2:$A$20002="Corporate"),0.3,0)))
+
IF(LEN($DK29)=0,0.3,SUM(IF(([2]JOE_DATA!$C$2:$C$20002=$DK29)*([2]JOE_DATA!$B$2:$B$20002="Acting for")*([2]JOE_DATA!$A$2:$A$20002="Corporate"),0.3,0)))</f>
        <v>1</v>
      </c>
      <c r="HN29" s="3">
        <f t="array" ref="HN29">IF(LEN($DM29)=0,0.4,SUM(IF(([2]JOE_DATA!$C$2:$C$20002=$DM29)*([2]JOE_DATA!$B$2:$B$20002="Country of buyer")*([2]JOE_DATA!$A$2:$A$20002="Corporate"),0.4,0)))
+
IF(LEN($DN29)=0,0.3,SUM(IF(([2]JOE_DATA!$C$2:$C$20002=$DN29)*([2]JOE_DATA!$B$2:$B$20002="Country of buyer")*([2]JOE_DATA!$A$2:$A$20002="Corporate"),0.3,0)))
+
IF(LEN($DL29)=0,0.3,SUM(IF(([2]JOE_DATA!$C$2:$C$20002=$DL29)*([2]JOE_DATA!$B$2:$B$20002="Country of buyer")*([2]JOE_DATA!$A$2:$A$20002="Corporate"),0.3,0)))</f>
        <v>1</v>
      </c>
      <c r="HO29" s="3">
        <f t="array" ref="HO29">IF(LEN($DO29)=0,0.4,SUM(IF(([2]JOE_DATA!$C$2:$C$20002=$DO29)*([2]JOE_DATA!$B$2:$B$20002="Country of seller")*([2]JOE_DATA!$A$2:$A$20002="Corporate"),0.4,0)))
+
IF(LEN($DP29)=0,0.3,SUM(IF(([2]JOE_DATA!$C$2:$C$20002=$DP29)*([2]JOE_DATA!$B$2:$B$20002="Country of seller")*([2]JOE_DATA!$A$2:$A$20002="Corporate"),0.3,0)))
+
IF(LEN($DQ29)=0,0.3,SUM(IF(([2]JOE_DATA!$C$2:$C$20002=$DQ29)*([2]JOE_DATA!$B$2:$B$20002="Country of seller")*([2]JOE_DATA!$A$2:$A$20002="Corporate"),0.3,0)))</f>
        <v>1</v>
      </c>
      <c r="HP29" s="3">
        <f t="array" ref="HP29">IF(LEN($DR29)=0,0.4,SUM(IF(([2]JOE_DATA!$C$2:$C$20002=$DR29)*([2]JOE_DATA!$B$2:$B$20002="Country of target")*([2]JOE_DATA!$A$2:$A$20002="Corporate"),0.4,0)))
+
IF(LEN($DS29)=0,0.3,SUM(IF(([2]JOE_DATA!$C$2:$C$20002=$DS29)*([2]JOE_DATA!$B$2:$B$20002="Country of target")*([2]JOE_DATA!$A$2:$A$20002="Corporate"),0.3,0)))
+
IF(LEN($DT29)=0,0.3,SUM(IF(([2]JOE_DATA!$C$2:$C$20002=$DT29)*([2]JOE_DATA!$B$2:$B$20002="Country of target")*([2]JOE_DATA!$A$2:$A$20002="Corporate"),0.3,0)))</f>
        <v>1</v>
      </c>
      <c r="HQ29" s="3">
        <f t="array" ref="HQ29">IF(LEN($DU29)=0,1,SUM(IF(([2]JOE_DATA!$C$2:$C$20002=$DU29)*([2]JOE_DATA!$B$2:$B$20002="Value over US $5m")*([2]JOE_DATA!$A$2:$A$20002="Corporate"),1,0)))</f>
        <v>1</v>
      </c>
      <c r="HR29" s="3">
        <f t="array" ref="HR29">IF(LEN($DV29)=0,1,SUM(IF(([2]JOE_DATA!$C$2:$C$20002=$DV29)*([2]JOE_DATA!$B$2:$B$20002="Value over £500,000")*([2]JOE_DATA!$A$2:$A$20002="Corporate"),1,0)))</f>
        <v>1</v>
      </c>
      <c r="HS29" s="3">
        <f t="array" ref="HS29">IF(LEN($DW29)=0,1,SUM(IF(([2]JOE_DATA!$C$2:$C$20002=$DW29)*([2]JOE_DATA!$B$2:$B$20002="Value over Euro 5m")*([2]JOE_DATA!$A$2:$A$20002="Corporate"),1,0)))</f>
        <v>1</v>
      </c>
      <c r="HT29" s="3">
        <f t="array" ref="HT29">IF(LEN($DX29)=0,1,SUM(IF(([2]JOE_DATA!$C$2:$C$20002=$DX29)*([2]JOE_DATA!$B$2:$B$20002="Value range in euros")*([2]JOE_DATA!$A$2:$A$20002="Corporate"),1,0)))</f>
        <v>1</v>
      </c>
      <c r="HU29" s="3">
        <f t="array" ref="HU29">IF(LEN($DY29)=0,1,SUM(IF(([2]JOE_DATA!$C$2:$C$20002=$DY29)*([2]JOE_DATA!$B$2:$B$20002="Is the deal relevant for M&amp;A study")*([2]JOE_DATA!$A$2:$A$20002="Corporate"),1,0)))</f>
        <v>1</v>
      </c>
      <c r="HV29" s="3">
        <f t="array" ref="HV29">IF(LEN($DZ29)=0,1,SUM(IF(([2]JOE_DATA!$C$2:$C$20002=$DZ29)*([2]JOE_DATA!$B$2:$B$20002="Does the deal involve PE clients")*([2]JOE_DATA!$A$2:$A$20002="Corporate"),1,0)))</f>
        <v>1</v>
      </c>
      <c r="HW29" s="3">
        <f t="array" ref="HW29">IF(LEN($EA29)=0,1,SUM(IF(([2]JOE_DATA!$C$2:$C$20002=$EA29)*([2]JOE_DATA!$B$2:$B$20002="Quarter deal announced/signed")*([2]JOE_DATA!$A$2:$A$20002="Corporate"),1,0)))</f>
        <v>1</v>
      </c>
      <c r="HX29" s="3">
        <f t="array" ref="HX29">IF(LEN($EB29)=0,1,SUM(IF(([2]JOE_DATA!$C$2:$C$20002=$EB29)*([2]JOE_DATA!$B$2:$B$20002="Quarter deal completed")*([2]JOE_DATA!$A$2:$A$20002="Corporate"),1,0)))</f>
        <v>1</v>
      </c>
      <c r="HY29" s="3">
        <f t="array" ref="HY29">IF(LEN($EC29)=0,1,SUM(IF(([2]JOE_DATA!$C$2:$C$20002=$EC29)*([2]JOE_DATA!$B$2:$B$20002="Year deal announced/signed")*([2]JOE_DATA!$A$2:$A$20002="Corporate"),1,0)))</f>
        <v>1</v>
      </c>
      <c r="HZ29" s="3">
        <f t="array" ref="HZ29">IF(LEN($ED29)=0,1,SUM(IF(([2]JOE_DATA!$C$2:$C$20002=$ED29)*([2]JOE_DATA!$B$2:$B$20002="Year deal completed")*([2]JOE_DATA!$A$2:$A$20002="Corporate"),1,0)))</f>
        <v>1</v>
      </c>
      <c r="IA29" s="3">
        <v>1</v>
      </c>
      <c r="IB29" s="3">
        <f t="array" ref="IB29">IF(LEN($EF29)=0,1,SUM(IF(([2]JOE_DATA!$C$2:$C$20002=$EF29)*([2]JOE_DATA!$B$2:$B$20002="Work type")*([2]JOE_DATA!$A$2:$A$20002="Corporate Tax"),1,0)))</f>
        <v>1</v>
      </c>
      <c r="IC29" s="3">
        <f t="array" ref="IC29">IF(LEN($EG29)=0,0.4,SUM(IF(([2]JOE_DATA!$C$2:$C$20002=$EG29)*([2]JOE_DATA!$B$2:$B$20002="Work type")*([2]JOE_DATA!$A$2:$A$20002="EPC Construction"),0.4,0)))
+
IF(LEN($EH29)=0,0.3,SUM(IF(([2]JOE_DATA!$C$2:$C$20002=$EH29)*([2]JOE_DATA!$B$2:$B$20002="Work type")*([2]JOE_DATA!$A$2:$A$20002="EPC Construction"),0.3,0)))
+
IF(LEN($EI29)=0,0.3,SUM(IF(([2]JOE_DATA!$C$2:$C$20002=$EI29)*([2]JOE_DATA!$B$2:$B$20002="Work type")*([2]JOE_DATA!$A$2:$A$20002="EPC Construction"),0.3,0)))</f>
        <v>1</v>
      </c>
      <c r="ID29" s="3">
        <f t="array" ref="ID29">IF(LEN($EJ29)=0,0.4,SUM(IF(([2]JOE_DATA!$C$2:$C$20002=$EJ29)*([2]JOE_DATA!$B$2:$B$20002="Contract type")*([2]JOE_DATA!$A$2:$A$20002="EPC Construction"),0.4,0)))
+
IF(LEN($EK29)=0,0.3,SUM(IF(([2]JOE_DATA!$C$2:$C$20002=$EK29)*([2]JOE_DATA!$B$2:$B$20002="Contract type")*([2]JOE_DATA!$A$2:$A$20002="EPC Construction"),0.3,0)))
+
IF(LEN($EL29)=0,0.3,SUM(IF(([2]JOE_DATA!$C$2:$C$20002=$EL29)*([2]JOE_DATA!$B$2:$B$20002="Contract type")*([2]JOE_DATA!$A$2:$A$20002="EPC Construction"),0.3,0)))</f>
        <v>1</v>
      </c>
      <c r="IE29" s="3">
        <f t="array" ref="IE29">IF(LEN($EP29)=0,1,SUM(IF(([2]JOE_DATA!$C$2:$C$20002=$EP29)*([2]JOE_DATA!$B$2:$B$20002="Client type")*([2]JOE_DATA!$A$2:$A$20002="EPC Construction"),1,0)))</f>
        <v>1</v>
      </c>
      <c r="IF29" s="3">
        <f t="array" ref="IF29">IF(LEN($EN29)=0,1,SUM(IF(([2]JOE_DATA!$C$2:$C$20002=$EN29)*([2]JOE_DATA!$B$2:$B$20002="Subject matter")*([2]JOE_DATA!$A$2:$A$20002="EPC Construction"),1,0)))</f>
        <v>1</v>
      </c>
      <c r="IG29" s="3">
        <f t="array" ref="IG29">IF(LEN($ER29)=0,1,SUM(IF(([2]JOE_DATA!$C$2:$C$20002=$ER29)*([2]JOE_DATA!$B$2:$B$20002="Client scope")*([2]JOE_DATA!$A$2:$A$20002="EPC Construction"),1,0)))</f>
        <v>1</v>
      </c>
      <c r="IH29" s="3">
        <f t="array" ref="IH29">IF(LEN($ES29)=0,0.4,SUM(IF(([2]JOE_DATA!$C$2:$C$20002=$ES29)*([2]JOE_DATA!$B$2:$B$20002="Work type")*([2]JOE_DATA!$A$2:$A$20002="EPC Energy"),0.4,0)))
+
IF(LEN($ET29)=0,0.3,SUM(IF(([2]JOE_DATA!$C$2:$C$20002=$ET29)*([2]JOE_DATA!$B$2:$B$20002="Work type")*([2]JOE_DATA!$A$2:$A$20002="EPC Energy"),0.3,0)))
+
IF(LEN($EU29)=0,0.3,SUM(IF(([2]JOE_DATA!$C$2:$C$20002=$EU29)*([2]JOE_DATA!$B$2:$B$20002="Work type")*([2]JOE_DATA!$A$2:$A$20002="EPC Energy"),0.3,0)))</f>
        <v>1</v>
      </c>
      <c r="II29" s="3">
        <f t="array" ref="II29">IF(LEN($EV29)=0,1,SUM(IF(([2]JOE_DATA!$C$2:$C$20002=$EV29)*([2]JOE_DATA!$B$2:$B$20002="Work type")*([2]JOE_DATA!$A$2:$A$20002="EPC Energy"),1,0)))</f>
        <v>1</v>
      </c>
      <c r="IJ29" s="3">
        <f t="array" ref="IJ29">IF(LEN($EW29)=0,1,SUM(IF(([2]JOE_DATA!$C$2:$C$20002=$EW29)*([2]JOE_DATA!$B$2:$B$20002="Client type")*([2]JOE_DATA!$A$2:$A$20002="EPC Projects"),1,0)))</f>
        <v>1</v>
      </c>
      <c r="IK29" s="3">
        <f t="array" ref="IK29">IF(LEN($FE29)=0,0.4,SUM(IF(([2]JOE_DATA!$C$2:$C$20002=$FE29)*([2]JOE_DATA!$B$2:$B$20002="Client type")*([2]JOE_DATA!$A$2:$A$20002="Real Estate"),0.4,0)))
+
IF(LEN($FF29)=0,0.3,SUM(IF(([2]JOE_DATA!$C$2:$C$20002=$FF29)*([2]JOE_DATA!$B$2:$B$20002="Client type")*([2]JOE_DATA!$A$2:$A$20002="Real Estate"),0.3,0)))
+
IF(LEN($FG29)=0,0.3,SUM(IF(([2]JOE_DATA!$C$2:$C$20002=$FG29)*([2]JOE_DATA!$B$2:$B$20002="Client type")*([2]JOE_DATA!$A$2:$A$20002="Real Estate"),0.3,0)))</f>
        <v>1</v>
      </c>
      <c r="IL29" s="3">
        <f t="array" ref="IL29">IF(LEN($FH29)=0,0.4,SUM(IF(([2]JOE_DATA!$C$2:$C$20002=$FH29)*([2]JOE_DATA!$B$2:$B$20002="Work type")*([2]JOE_DATA!$A$2:$A$20002="Real Estate"),0.4,0)))
+
IF(LEN($FI29)=0,0.3,SUM(IF(([2]JOE_DATA!$C$2:$C$20002=$FI29)*([2]JOE_DATA!$B$2:$B$20002="Work type")*([2]JOE_DATA!$A$2:$A$20002="Real Estate"),0.3,0)))
+
IF(LEN($FJ29)=0,0.3,SUM(IF(([2]JOE_DATA!$C$2:$C$20002=$FJ29)*([2]JOE_DATA!$B$2:$B$20002="Work type")*([2]JOE_DATA!$A$2:$A$20002="Real Estate"),0.3,0)))</f>
        <v>1</v>
      </c>
      <c r="IM29" s="3">
        <f t="array" ref="IM29">IF(LEN($EX29)=0,0.4,SUM(IF(([2]JOE_DATA!$C$2:$C$20002=$EX29)*([2]JOE_DATA!$B$2:$B$20002="Work type")*([2]JOE_DATA!$A$2:$A$20002="Human Capital"),0.4,0)))
+
IF(LEN($EY29)=0,0.3,SUM(IF(([2]JOE_DATA!$C$2:$C$20002=$EY29)*([2]JOE_DATA!$B$2:$B$20002="Work type")*([2]JOE_DATA!$A$2:$A$20002="Human Capital"),0.3,0)))
+
IF(LEN($EZ29)=0,0.3,SUM(IF(([2]JOE_DATA!$C$2:$C$20002=$EZ29)*([2]JOE_DATA!$B$2:$B$20002="Work type")*([2]JOE_DATA!$A$2:$A$20002="Human Capital"),0.3,0)))</f>
        <v>1</v>
      </c>
      <c r="IN29" s="3">
        <f t="array" ref="IN29">IF(LEN($FA29)=0,0.4,SUM(IF(([2]JOE_DATA!$C$2:$C$20002=$FA29)*([2]JOE_DATA!$B$2:$B$20002="Sub-work types")*([2]JOE_DATA!$A$2:$A$20002="Human Capital"),0.4,0)))
+
IF(LEN($FB29)=0,0.3,SUM(IF(([2]JOE_DATA!$C$2:$C$20002=$FB29)*([2]JOE_DATA!$B$2:$B$20002="Sub-work types")*([2]JOE_DATA!$A$2:$A$20002="Human Capital"),0.3,0)))
+
IF(LEN($FC29)=0,0.3,SUM(IF(([2]JOE_DATA!$C$2:$C$20002=$FC29)*([2]JOE_DATA!$B$2:$B$20002="Sub-work types")*([2]JOE_DATA!$A$2:$A$20002="Human Capital"),0.3,0)))</f>
        <v>1</v>
      </c>
      <c r="IO29" s="15">
        <f t="array" ref="IO29">IF(LEN($FD29)=0,1,SUM(IF(([2]JOE_DATA!$C$2:$C$20002=$FD29)*([2]JOE_DATA!$B$2:$B$20002="Pension scheme")*([2]JOE_DATA!$A$2:$A$20002="Human Capital"),1,0)))</f>
        <v>1</v>
      </c>
      <c r="IP29" s="3">
        <f t="array" ref="IP29">IF(LEN($BT29)=0,0.4,SUM(IF(([2]JOE_DATA!$C$2:$C$20002=$BT29)*([2]JOE_DATA!$B$2:$B$20002="Other Matter Executive"),0.4,0)))
+
IF(LEN($BU29)=0,0.3,SUM(IF(([2]JOE_DATA!$C$2:$C$20002=$BU29)*([2]JOE_DATA!$B$2:$B$20002="Other Matter Executive"),0.3,0)))
+
IF(LEN($BV29)=0,0.3,SUM(IF(([2]JOE_DATA!$C$2:$C$20002=$BV29)*([2]JOE_DATA!$B$2:$B$20002="Other Matter Executive"),0.3,0)))</f>
        <v>1</v>
      </c>
    </row>
    <row r="30" spans="1:250" ht="38.25">
      <c r="A30" s="34" t="s">
        <v>246</v>
      </c>
      <c r="B30" s="35" t="s">
        <v>369</v>
      </c>
      <c r="C30" s="34" t="s">
        <v>285</v>
      </c>
      <c r="D30" s="34"/>
      <c r="E30" s="34" t="s">
        <v>285</v>
      </c>
      <c r="F30" s="36"/>
      <c r="G30" s="3"/>
      <c r="H30" s="3"/>
      <c r="I30" s="36" t="s">
        <v>370</v>
      </c>
      <c r="J30" s="3"/>
      <c r="K30" s="3"/>
      <c r="L30" s="34"/>
      <c r="M30" s="3"/>
      <c r="N30" s="3"/>
      <c r="O30" s="36" t="s">
        <v>99</v>
      </c>
      <c r="P30" s="34"/>
      <c r="Q30" s="34"/>
      <c r="R30" s="3"/>
      <c r="S30" s="37"/>
      <c r="T30" s="37">
        <v>40908</v>
      </c>
      <c r="U30" s="34"/>
      <c r="V30" s="3"/>
      <c r="W30" s="3"/>
      <c r="X30" s="34" t="s">
        <v>370</v>
      </c>
      <c r="Y30" s="38"/>
      <c r="Z30" s="3"/>
      <c r="AA30" s="34" t="s">
        <v>371</v>
      </c>
      <c r="AB30" s="34"/>
      <c r="AC30" s="3" t="s">
        <v>352</v>
      </c>
      <c r="AD30" s="34"/>
      <c r="AE30" s="3"/>
      <c r="AF30" s="3"/>
      <c r="AG30" s="39"/>
      <c r="AH30" s="3"/>
      <c r="AI30" s="34"/>
      <c r="AJ30" s="3"/>
      <c r="AK30" s="3"/>
      <c r="AL30" s="34" t="s">
        <v>254</v>
      </c>
      <c r="AM30" s="3"/>
      <c r="AN30" s="3"/>
      <c r="AO30" s="34" t="s">
        <v>133</v>
      </c>
      <c r="AP30" s="3"/>
      <c r="AQ30" s="3"/>
      <c r="AR30" s="3"/>
      <c r="AS30" s="3"/>
      <c r="AT30" s="3"/>
      <c r="AU30" s="3"/>
      <c r="AV30" s="3"/>
      <c r="AW30" s="3"/>
      <c r="AX30" s="3"/>
      <c r="AY30" s="3"/>
      <c r="AZ30" s="3"/>
      <c r="BA30" s="3"/>
      <c r="BB30" s="3"/>
      <c r="BC30" s="3"/>
      <c r="BD30" s="3"/>
      <c r="BE30" s="40"/>
      <c r="BF30" s="34"/>
      <c r="BG30" s="34"/>
      <c r="BH30" s="3"/>
      <c r="BI30" s="41" t="s">
        <v>255</v>
      </c>
      <c r="BJ30" s="34"/>
      <c r="BK30" s="3"/>
      <c r="BL30" s="42" t="s">
        <v>256</v>
      </c>
      <c r="BM30" s="42"/>
      <c r="BN30" s="34"/>
      <c r="BO30" s="3"/>
      <c r="BP30" s="3"/>
      <c r="BQ30" s="3"/>
      <c r="BR30" s="3"/>
      <c r="BS30" s="3"/>
      <c r="BT30" s="34"/>
      <c r="BU30" s="34"/>
      <c r="BV30" s="34"/>
      <c r="BW30" s="3"/>
      <c r="BX30" s="3"/>
      <c r="BY30" s="3"/>
      <c r="BZ30" s="3"/>
      <c r="CA30" s="3"/>
      <c r="CB30" s="3"/>
      <c r="CC30" s="3"/>
      <c r="CD30" s="36"/>
      <c r="CE30" s="34"/>
      <c r="CF30" s="3"/>
      <c r="CG30" s="36"/>
      <c r="CH30" s="34"/>
      <c r="CI30" s="3"/>
      <c r="CJ30" s="3"/>
      <c r="CK30" s="36"/>
      <c r="CL30" s="3"/>
      <c r="CM30" s="3"/>
      <c r="CN30" s="3"/>
      <c r="CO30" s="3"/>
      <c r="CP30" s="3"/>
      <c r="CQ30" s="34"/>
      <c r="CR30" s="34"/>
      <c r="CS30" s="34"/>
      <c r="CT30" s="34"/>
      <c r="CU30" s="34"/>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6"/>
      <c r="EH30" s="3"/>
      <c r="EI30" s="3"/>
      <c r="EJ30" s="3"/>
      <c r="EK30" s="3"/>
      <c r="EL30" s="3"/>
      <c r="EM30" s="3"/>
      <c r="EN30" s="3"/>
      <c r="EO30" s="3"/>
      <c r="EP30" s="3"/>
      <c r="EQ30" s="3"/>
      <c r="ER30" s="3"/>
      <c r="ES30" s="3"/>
      <c r="ET30" s="3"/>
      <c r="EU30" s="3"/>
      <c r="EV30" s="3"/>
      <c r="EW30" s="3"/>
      <c r="EX30" s="3"/>
      <c r="EY30" s="3"/>
      <c r="EZ30" s="3"/>
      <c r="FA30" s="3"/>
      <c r="FB30" s="3"/>
      <c r="FC30" s="3"/>
      <c r="FD30" s="3"/>
      <c r="FE30" s="34"/>
      <c r="FF30" s="34"/>
      <c r="FG30" s="34"/>
      <c r="FH30" s="34"/>
      <c r="FI30" s="34"/>
      <c r="FJ30" s="3"/>
      <c r="FK30" s="3"/>
      <c r="FL30" s="3"/>
      <c r="FM30" s="3"/>
      <c r="FO30" s="3"/>
      <c r="FP30" s="3"/>
      <c r="FQ30" s="3" t="str">
        <f t="array" ref="FQ30">IF(SUM($FU30:$IP30)=74,"PASS","FAIL")</f>
        <v>PASS</v>
      </c>
      <c r="FR30" s="3">
        <f t="shared" si="5"/>
        <v>0</v>
      </c>
      <c r="FS30" s="3">
        <f t="shared" si="6"/>
        <v>1</v>
      </c>
      <c r="FT30" s="3"/>
      <c r="FU30" s="3">
        <f t="array" ref="FU30">SUM(IF(([2]JOE_DATA!$C$2:$C$20002=$C30)*([2]JOE_DATA!$B$2:$B$20002="Client Name Confidential"),1,0))</f>
        <v>1</v>
      </c>
      <c r="FV30" s="3">
        <f t="array" ref="FV30">IF(ISBLANK($E30),1,SUM(IF(([2]JOE_DATA!$C$2:$C$20002=$E30)*([2]JOE_DATA!$B$2:$B$20002="Client name confidential on completion"),1,0)))</f>
        <v>1</v>
      </c>
      <c r="FW30" s="3">
        <f t="array" ref="FW30">IF(LEN($F30)=0,0.5,SUM(IF(([2]JOE_DATA!$C$2:$C$20002=$F30)*([2]JOE_DATA!$B$2:$B$20002="Client sector group"),0.5,0)))
+
IF(LEN($G30)=0,0.25,SUM(IF(([2]JOE_DATA!$C$2:$C$20002=$G30)*([2]JOE_DATA!$B$2:$B$20002="Client sector group"),0.25,0)))
+
IF(LEN($H30)=0,0.25,SUM(IF(([2]JOE_DATA!$C$2:$C$20002=$H30)*([2]JOE_DATA!$B$2:$B$20002="Client sector group"),0.25,0)))</f>
        <v>1</v>
      </c>
      <c r="FX30" s="3">
        <f t="array" ref="FX30">IF(ISBLANK($I30),0.5,SUM(IF(([2]JOE_DATA!$C$2:$C$20002=$I30)*([2]JOE_DATA!$B$2:$B$20002="Client sub-sector group"),0.5,0)))
+
IF(ISBLANK($J30),0.25,SUM(IF(([2]JOE_DATA!$C$2:$C$20002=$J30)*([2]JOE_DATA!$B$2:$B$20002="Client sub-sector group"),0.25,0)))
+
IF(ISBLANK($K30),0.25,SUM(IF(([2]JOE_DATA!$C$2:$C$20002=$K30)*([2]JOE_DATA!$B$2:$B$20002="Client sub-sector group"),0.25,0)))</f>
        <v>1</v>
      </c>
      <c r="FY30" s="3">
        <f t="array" ref="FY30">IF(LEN($L30)=0,0.4,SUM(IF(([2]JOE_DATA!$C$2:$C$20002=$L30)*([2]JOE_DATA!$B$2:$B$20002="Predominant Country of Client"),0.4,0)))
+
IF(LEN($M30)=0,0.3,SUM(IF(([2]JOE_DATA!$C$2:$C$20002=$M30)*([2]JOE_DATA!$B$2:$B$20002="Predominant Country of Client"),0.3,0)))
+
IF(LEN($N30)=0,0.3,SUM(IF(([2]JOE_DATA!$C$2:$C$20002=$N30)*([2]JOE_DATA!$B$2:$B$20002="Predominant Country of Client"),0.3,0)))</f>
        <v>1</v>
      </c>
      <c r="FZ30" s="3">
        <f t="array" ref="FZ30">IF(LEN($O30)=0,0.4,SUM(IF(([2]JOE_DATA!$C$2:$C$20002=$O30)*([2]JOE_DATA!$B$2:$B$20002="Main practice group"),0.4,0)))
+
IF(LEN($P30)=0,0.3,SUM(IF(([2]JOE_DATA!$C$2:$C$20002=$P30)*([2]JOE_DATA!$B$2:$B$20002="Main practice group"),0.3,0)))
+
IF(LEN($Q30)=0,0.3,SUM(IF(([2]JOE_DATA!$C$2:$C$20002=$Q30)*([2]JOE_DATA!$B$2:$B$20002="Main practice group"),0.3,0)))</f>
        <v>1</v>
      </c>
      <c r="GA30" s="3">
        <f t="shared" si="7"/>
        <v>1</v>
      </c>
      <c r="GB30" s="3">
        <f t="shared" si="8"/>
        <v>1</v>
      </c>
      <c r="GC30" s="3">
        <f t="array" ref="GC30">IF(LEN($U30)=0,0.4,SUM(IF(([2]JOE_DATA!$C$2:$C$20002=$U30)*([2]JOE_DATA!$B$2:$B$20002="Matter sector group"),0.4,0)))
+
IF(LEN($V30)=0,0.3,SUM(IF(([2]JOE_DATA!$C$2:$C$20002=$V30)*([2]JOE_DATA!$B$2:$B$20002="Matter sector group"),0.3,0)))
+
IF(LEN($W30)=0,0.3,SUM(IF(([2]JOE_DATA!$C$2:$C$20002=$W30)*([2]JOE_DATA!$B$2:$B$20002="Matter sector group"),0.3,0)))</f>
        <v>1</v>
      </c>
      <c r="GD30" s="3">
        <f t="array" ref="GD30">IF(LEN($X30)=0,0.4,SUM(IF(([2]JOE_DATA!$C$2:$C$20002=$X30)*([2]JOE_DATA!$B$2:$B$20002="Matter sub-sector group"),0.4,0)))
+
IF(LEN($Y30)=0,0.3,SUM(IF(([2]JOE_DATA!$C$2:$C$20002=$Y30)*([2]JOE_DATA!$B$2:$B$20002="Matter sub-sector group"),0.3,0)))
+
IF(LEN($Z30)=0,0.3,SUM(IF(([2]JOE_DATA!$C$2:$C$20002=$Z30)*([2]JOE_DATA!$B$2:$B$20002="Matter sub-sector group"),0.3,0)))</f>
        <v>1</v>
      </c>
      <c r="GE30" s="3">
        <f t="array" ref="GE30">IF(ISBLANK($AD30),1,SUM(IF(([2]JOE_DATA!$C$2:$C$20002=$AD30)*([2]JOE_DATA!$B$2:$B$20002="Matter confidential"),1,0)))</f>
        <v>1</v>
      </c>
      <c r="GF30" s="3">
        <f t="array" ref="GF30">IF(ISBLANK($AE30),1,SUM(IF(([2]JOE_DATA!$C$2:$C$20002=$AE30)*([2]JOE_DATA!$B$2:$B$20002="Matter confidential on completion"),1,0)))</f>
        <v>1</v>
      </c>
      <c r="GG30" s="3">
        <f t="array" ref="GG30">IF(ISBLANK($AG30),1,SUM(IF(([2]JOE_DATA!$C$2:$C$20002=$AG30)*([2]JOE_DATA!$B$2:$B$20002="Applicable law"),1,0)))</f>
        <v>1</v>
      </c>
      <c r="GH30" s="3">
        <f t="array" ref="GH30">IF(ISBLANK($AO30),1,SUM(IF(([2]JOE_DATA!$C$2:$C$20002=$AO30)*([2]JOE_DATA!$B$2:$B$20002="Contentious"),1,0)))</f>
        <v>1</v>
      </c>
      <c r="GI30" s="3">
        <f t="array" ref="GI30">IF(ISBLANK($AP30),1,SUM(IF(([2]JOE_DATA!$C$2:$C$20002=$AP30)*([2]JOE_DATA!$B$2:$B$20002="Dispute resolution"),1,0)))</f>
        <v>1</v>
      </c>
      <c r="GJ30" s="3">
        <f t="array" ref="GJ30">IF(ISBLANK($AQ30),1,SUM(IF(([2]JOE_DATA!$C$2:$C$20002=$AQ30)*([2]JOE_DATA!$B$2:$B$20002="Language of dispute"),1,0)))</f>
        <v>1</v>
      </c>
      <c r="GK30" s="3">
        <f t="array" ref="GK30">IF(LEN($AW30)=0,0.4,SUM(IF(([2]JOE_DATA!$C$2:$C$20002=$AW30)*([2]JOE_DATA!$B$2:$B$20002="Country Of Arbitration"),0.4,0)))
+
IF(LEN($AX30)=0,0.3,SUM(IF(([2]JOE_DATA!$C$2:$C$20002=$AX30)*([2]JOE_DATA!$B$2:$B$20002="Country Of Arbitration"),0.3,0)))
+
IF(LEN($AY30)=0,0.3,SUM(IF(([2]JOE_DATA!$C$2:$C$20002=$AY30)*([2]JOE_DATA!$B$2:$B$20002="Country Of Arbitration"),0.3,0)))</f>
        <v>1</v>
      </c>
      <c r="GL30" s="3">
        <f t="array" ref="GL30">IF(LEN($AT30)=0,0.4,SUM(IF(([2]JOE_DATA!$C$2:$C$20002=$AT30)*([2]JOE_DATA!$B$2:$B$20002="Jurisdiction of dispute"),0.4,0)))
+
IF(LEN($AU30)=0,0.3,SUM(IF(([2]JOE_DATA!$C$2:$C$20002=$AU30)*([2]JOE_DATA!$B$2:$B$20002="Jurisdiction of dispute"),0.3,0)))
+
IF(LEN($AV30)=0,0.3,SUM(IF(([2]JOE_DATA!$C$2:$C$20002=$AV30)*([2]JOE_DATA!$B$2:$B$20002="Jurisdiction of dispute"),0.3,0)))</f>
        <v>1</v>
      </c>
      <c r="GM30" s="3">
        <f t="array" ref="GM30">IF(LEN($AZ30)=0,0.6,SUM(IF(([2]JOE_DATA!$C$2:$C$20002=$AZ30)*([2]JOE_DATA!$B$2:$B$20002="Seat of arbitration"),0.6,0)))
+
IF(LEN($BA30)=0,0.4,SUM(IF(([2]JOE_DATA!$C$2:$C$20002=$BA30)*([2]JOE_DATA!$B$2:$B$20002="Seat of arbitration"),0.4,0)))</f>
        <v>1</v>
      </c>
      <c r="GN30" s="3">
        <f t="array" ref="GN30">IF(ISBLANK($BB30),1,SUM(IF(([2]JOE_DATA!$C$2:$C$20002=$BB30)*([2]JOE_DATA!$B$2:$B$20002="Arbitral rules"),1,0)))</f>
        <v>1</v>
      </c>
      <c r="GO30" s="3">
        <f t="array" ref="GO30">IF(ISBLANK($BC30),1,SUM(IF(([2]JOE_DATA!$C$2:$C$20002=$BC30)*([2]JOE_DATA!$B$2:$B$20002="Investment treaty"),1,0)))</f>
        <v>1</v>
      </c>
      <c r="GP30" s="3">
        <f t="array" ref="GP30">IF(ISBLANK($BD30),1,SUM(IF(([2]JOE_DATA!$C$2:$C$20002=$BD30)*([2]JOE_DATA!$B$2:$B$20002="Investigation type"),1,0)))</f>
        <v>1</v>
      </c>
      <c r="GQ30" s="3">
        <f t="array" ref="GQ30">IF(ISBLANK($BF30),1,SUM(IF(([2]JOE_DATA!$C$2:$C$20002=$BF30)*([2]JOE_DATA!$B$2:$B$20002="Currency of deal"),1,0)))</f>
        <v>1</v>
      </c>
      <c r="GR30" s="3">
        <f t="array" ref="GR30">IF(ISBLANK($BG30),1,SUM(IF(([2]JOE_DATA!$C$2:$C$20002=$BG30)*([2]JOE_DATA!$B$2:$B$20002="Value confidential"),1,0)))</f>
        <v>1</v>
      </c>
      <c r="GS30" s="3">
        <f t="array" ref="GS30">IF(ISBLANK($BH30),1,SUM(IF(([2]JOE_DATA!$C$2:$C$20002=$BH30)*([2]JOE_DATA!$B$2:$B$20002="Value confidential on completion"),1,0)))</f>
        <v>1</v>
      </c>
      <c r="GT30" s="3">
        <f t="array" ref="GT30">IF(LEN($BI30)=0,0.4,SUM(IF(([2]JOE_DATA!$C$2:$C$20002=$BI30)*([2]JOE_DATA!$B$2:$B$20002="Teams"),0.4,0)))
+
IF(LEN($BJ30)=0,0.3,SUM(IF(([2]JOE_DATA!$C$2:$C$20002=$BJ30)*([2]JOE_DATA!$B$2:$B$20002="Teams"),0.3,0)))
+
IF(LEN($BK30)=0,0.3,SUM(IF(([2]JOE_DATA!$C$2:$C$20002=$BK30)*([2]JOE_DATA!$B$2:$B$20002="Teams"),0.3,0)))</f>
        <v>1</v>
      </c>
      <c r="GU30" s="3">
        <f t="array" ref="GU30">IF(LEN($BL30)=0,0.4,SUM(IF(([2]JOE_DATA!$C$2:$C$20002=$BL30)*([2]JOE_DATA!$B$2:$B$20002="Lead Matter Partner"),0.4,0)))
+
IF(LEN($BM30)=0,0.3,SUM(IF(([2]JOE_DATA!$C$2:$C$20002=$BM30)*([2]JOE_DATA!$B$2:$B$20002="Lead Matter Partner"),0.3,0)))
+
IF(LEN($BN30)=0,0.3,SUM(IF(([2]JOE_DATA!$C$2:$C$20002=$BN30)*([2]JOE_DATA!$B$2:$B$20002="Lead Matter Partner"),0.3,0)))</f>
        <v>1</v>
      </c>
      <c r="GV30" s="3">
        <f t="array" ref="GV30">IF(LEN($BP30)=0,0.4,SUM(IF(([2]JOE_DATA!$C$2:$C$20002=$BP30)*([2]JOE_DATA!$B$2:$B$20002="Source of credential"),0.4,0)))
+
IF(LEN($BQ30)=0,0.3,SUM(IF(([2]JOE_DATA!$C$2:$C$20002=$BQ30)*([2]JOE_DATA!$B$2:$B$20002="Source of credential"),0.3,0)))
+
IF(LEN($BR30)=0,0.3,SUM(IF(([2]JOE_DATA!$C$2:$C$20002=$BR30)*([2]JOE_DATA!$B$2:$B$20002="Source of credential"),0.3,0)))</f>
        <v>1</v>
      </c>
      <c r="GW30" s="3">
        <f t="array" ref="GW30">IF(LEN($BX30)=0,0.4,SUM(IF(([2]JOE_DATA!$C$2:$C$20002=$BX30)*([2]JOE_DATA!$B$2:$B$20002="CMS firms involved"),0.4,0)))
+
IF(LEN($BY30)=0,0.6,SUM(IF(([2]JOE_DATA!$C$2:$C$20002=$BY30)*([2]JOE_DATA!$B$2:$B$20002="CMS firms involved"),0.6,0)))</f>
        <v>1</v>
      </c>
      <c r="GX30" s="3">
        <f t="array" ref="GX30">IF(ISBLANK($BZ30),1,SUM(IF(([2]JOE_DATA!$C$2:$C$20002=$BZ30)*([2]JOE_DATA!$B$2:$B$20002="Lead CMS firm"),1,0)))</f>
        <v>1</v>
      </c>
      <c r="GY30" s="3">
        <f t="array" ref="GY30">IF(LEN($CA30)=0,0.4,SUM(IF(([2]JOE_DATA!$C$2:$C$20002=$CA30)*([2]JOE_DATA!$B$2:$B$20002="Countries of other CMS firms"),0.4,0)))
+
IF(LEN($CB30)=0,0.3,SUM(IF(([2]JOE_DATA!$C$2:$C$20002=$CB30)*([2]JOE_DATA!$B$2:$B$20002="Countries of other CMS firms"),0.3,0)))
+
IF(LEN($CC30)=0,0.3,SUM(IF(([2]JOE_DATA!$C$2:$C$20002=$CC30)*([2]JOE_DATA!$B$2:$B$20002="Countries of other CMS firms"),0.3,0)))</f>
        <v>1</v>
      </c>
      <c r="GZ30" s="3">
        <f t="array" ref="GZ30">IF(ISBLANK($CD30),1,SUM(IF(([2]JOE_DATA!$C$2:$C$20002=$CD30)*([2]JOE_DATA!$B$2:$B$20002="Credential status"),1,0)))</f>
        <v>1</v>
      </c>
      <c r="HA30" s="3">
        <f t="array" ref="HA30">IF(ISBLANK($CE30),1,SUM(IF(([2]JOE_DATA!$C$2:$C$20002=$CE30)*([2]JOE_DATA!$B$2:$B$20002="Credential version"),1,0)))</f>
        <v>1</v>
      </c>
      <c r="HB30" s="3">
        <f t="array" ref="HB30">IF(ISBLANK($CG30),1,SUM(IF(([2]JOE_DATA!$C$2:$C$20002=$CG30)*([2]JOE_DATA!$B$2:$B$20002="Credential type "),1,0)))</f>
        <v>1</v>
      </c>
      <c r="HC30" s="3">
        <f t="array" ref="HC30">IF(ISBLANK($CH30),1,SUM(IF(([2]JOE_DATA!$C$2:$C$20002=$CH30)*([2]JOE_DATA!$B$2:$B$20002="Other uses"),1,0)))</f>
        <v>1</v>
      </c>
      <c r="HD30" s="3">
        <f t="array" ref="HD30">IF(ISBLANK($CK30),1,SUM(IF(([2]JOE_DATA!$C$2:$C$20002=$CK30)*([2]JOE_DATA!$B$2:$B$20002="Priority"),1,0)))</f>
        <v>1</v>
      </c>
      <c r="HE30" s="3">
        <f t="array" ref="HE30">IF(LEN($CM30)=0,0.4,SUM(IF(([2]JOE_DATA!$C$2:$C$20002=$CM30)*([2]JOE_DATA!$B$2:$B$20002="Know how"),0.4,0)))
+
IF(LEN($CN30)=0,0.3,SUM(IF(([2]JOE_DATA!$C$2:$C$20002=$CN30)*([2]JOE_DATA!$B$2:$B$20002="Know how"),0.3,0)))
+
IF(LEN($CO30)=0,0.3,SUM(IF(([2]JOE_DATA!$C$2:$C$20002=$CO30)*([2]JOE_DATA!$B$2:$B$20002="Know how"),0.3,0)))</f>
        <v>1</v>
      </c>
      <c r="HF30" s="3">
        <f t="array" ref="HF30">IF(LEN($CS30)=0,0.4,SUM(IF(([2]JOE_DATA!$C$2:$C$20002=$CS30)*([2]JOE_DATA!$B$2:$B$20002="Work type")*([2]JOE_DATA!$A$2:$A$20002="BAIF"),0.4,0)))
+
IF(LEN($CT30)=0,0.3,SUM(IF(([2]JOE_DATA!$C$2:$C$20002=$CT30)*([2]JOE_DATA!$B$2:$B$20002="Work type")*([2]JOE_DATA!$A$2:$A$20002="BAIF"),0.3,0)))
+
IF(LEN($CU30)=0,0.3,SUM(IF(([2]JOE_DATA!$C$2:$C$20002=$CU30)*([2]JOE_DATA!$B$2:$B$20002="Work type")*([2]JOE_DATA!$A$2:$A$20002="BAIF"),0.3,0)))</f>
        <v>1</v>
      </c>
      <c r="HG30" s="3">
        <f t="array" ref="HG30">IF(LEN($CQ30)=0,1,SUM(IF(([2]JOE_DATA!$C$2:$C$20002=$CQ30)*([2]JOE_DATA!$B$2:$B$20002="Client type")*([2]JOE_DATA!$A$2:$A$20002="BAIF"),1,0)))</f>
        <v>1</v>
      </c>
      <c r="HH30" s="3">
        <f t="array" ref="HH30">IF(LEN($CW30)=0,0.4,SUM(IF(([2]JOE_DATA!$C$2:$C$20002=$CW30)*([2]JOE_DATA!$B$2:$B$20002="Work type")*([2]JOE_DATA!$A$2:$A$20002="CRD"),0.4,0)))
+
IF(LEN($CX30)=0,0.3,SUM(IF(([2]JOE_DATA!$C$2:$C$20002=$CX30)*([2]JOE_DATA!$B$2:$B$20002="Work type")*([2]JOE_DATA!$A$2:$A$20002="CRD"),0.3,0)))
+
IF(LEN($CY30)=0,0.3,SUM(IF(([2]JOE_DATA!$C$2:$C$20002=$CY30)*([2]JOE_DATA!$B$2:$B$20002="Work type")*([2]JOE_DATA!$A$2:$A$20002="CRD"),0.3,0)))</f>
        <v>1</v>
      </c>
      <c r="HI30" s="3">
        <f t="array" ref="HI30">IF(LEN($CZ30)=0,0.4,SUM(IF(([2]JOE_DATA!$C$2:$C$20002=$CZ30)*([2]JOE_DATA!$B$2:$B$20002="Sub-work type")*([2]JOE_DATA!$A$2:$A$20002="CRD"),0.4,0)))
+
IF(LEN($DA30)=0,0.3,SUM(IF(([2]JOE_DATA!$C$2:$C$20002=$DA30)*([2]JOE_DATA!$B$2:$B$20002="Sub-work type")*([2]JOE_DATA!$A$2:$A$20002="CRD"),0.3,0)))
+
IF(LEN($DB30)=0,0.3,SUM(IF(([2]JOE_DATA!$C$2:$C$20002=$DB30)*([2]JOE_DATA!$B$2:$B$20002="Sub-work type")*([2]JOE_DATA!$A$2:$A$20002="CRD"),0.3,0)))</f>
        <v>1</v>
      </c>
      <c r="HJ30" s="3">
        <f t="array" ref="HJ30">IF(LEN($CV30)=0,1,SUM(IF(([2]JOE_DATA!$C$2:$C$20002=$CV30)*([2]JOE_DATA!$B$2:$B$20002="Client type")*([2]JOE_DATA!$A$2:$A$20002="CRD"),1,0)))</f>
        <v>1</v>
      </c>
      <c r="HK30" s="3">
        <f t="array" ref="HK30">IF(LEN($DC30)=0,0.4,SUM(IF(([2]JOE_DATA!$C$2:$C$20002=$DC30)*([2]JOE_DATA!$B$2:$B$20002="Work type")*([2]JOE_DATA!$A$2:$A$20002="Corporate"),0.4,0)))
+
IF(LEN($DD30)=0,0.3,SUM(IF(([2]JOE_DATA!$C$2:$C$20002=$DD30)*([2]JOE_DATA!$B$2:$B$20002="Work type")*([2]JOE_DATA!$A$2:$A$20002="Corporate"),0.3,0)))
+
IF(LEN($DE30)=0,0.3,SUM(IF(([2]JOE_DATA!$C$2:$C$20002=$DE30)*([2]JOE_DATA!$B$2:$B$20002="Work type")*([2]JOE_DATA!$A$2:$A$20002="Corporate"),0.3,0)))</f>
        <v>1</v>
      </c>
      <c r="HL30" s="3">
        <f t="array" ref="HL30">IF(LEN($DF30)=0,0.4,SUM(IF(([2]JOE_DATA!$C$2:$C$20002=$DF30)*([2]JOE_DATA!$B$2:$B$20002="Sub-work type")*([2]JOE_DATA!$A$2:$A$20002="Corporate"),0.4,0)))
+
IF(LEN($DG30)=0,0.3,SUM(IF(([2]JOE_DATA!$C$2:$C$20002=$DG30)*([2]JOE_DATA!$B$2:$B$20002="Sub-work type")*([2]JOE_DATA!$A$2:$A$20002="Corporate"),0.3,0)))
+
IF(LEN($DH30)=0,0.3,SUM(IF(([2]JOE_DATA!$C$2:$C$20002=$DH30)*([2]JOE_DATA!$B$2:$B$20002="Sub-work type")*([2]JOE_DATA!$A$2:$A$20002="Corporate"),0.3,0)))</f>
        <v>1</v>
      </c>
      <c r="HM30" s="3">
        <f t="array" ref="HM30">IF(LEN($DI30)=0,0.4,SUM(IF(([2]JOE_DATA!$C$2:$C$20002=$DI30)*([2]JOE_DATA!$B$2:$B$20002="Acting for")*([2]JOE_DATA!$A$2:$A$20002="Corporate"),0.4,0)))
+
IF(LEN($DJ30)=0,0.3,SUM(IF(([2]JOE_DATA!$C$2:$C$20002=$DJ30)*([2]JOE_DATA!$B$2:$B$20002="Acting for")*([2]JOE_DATA!$A$2:$A$20002="Corporate"),0.3,0)))
+
IF(LEN($DK30)=0,0.3,SUM(IF(([2]JOE_DATA!$C$2:$C$20002=$DK30)*([2]JOE_DATA!$B$2:$B$20002="Acting for")*([2]JOE_DATA!$A$2:$A$20002="Corporate"),0.3,0)))</f>
        <v>1</v>
      </c>
      <c r="HN30" s="3">
        <f t="array" ref="HN30">IF(LEN($DM30)=0,0.4,SUM(IF(([2]JOE_DATA!$C$2:$C$20002=$DM30)*([2]JOE_DATA!$B$2:$B$20002="Country of buyer")*([2]JOE_DATA!$A$2:$A$20002="Corporate"),0.4,0)))
+
IF(LEN($DN30)=0,0.3,SUM(IF(([2]JOE_DATA!$C$2:$C$20002=$DN30)*([2]JOE_DATA!$B$2:$B$20002="Country of buyer")*([2]JOE_DATA!$A$2:$A$20002="Corporate"),0.3,0)))
+
IF(LEN($DL30)=0,0.3,SUM(IF(([2]JOE_DATA!$C$2:$C$20002=$DL30)*([2]JOE_DATA!$B$2:$B$20002="Country of buyer")*([2]JOE_DATA!$A$2:$A$20002="Corporate"),0.3,0)))</f>
        <v>1</v>
      </c>
      <c r="HO30" s="3">
        <f t="array" ref="HO30">IF(LEN($DO30)=0,0.4,SUM(IF(([2]JOE_DATA!$C$2:$C$20002=$DO30)*([2]JOE_DATA!$B$2:$B$20002="Country of seller")*([2]JOE_DATA!$A$2:$A$20002="Corporate"),0.4,0)))
+
IF(LEN($DP30)=0,0.3,SUM(IF(([2]JOE_DATA!$C$2:$C$20002=$DP30)*([2]JOE_DATA!$B$2:$B$20002="Country of seller")*([2]JOE_DATA!$A$2:$A$20002="Corporate"),0.3,0)))
+
IF(LEN($DQ30)=0,0.3,SUM(IF(([2]JOE_DATA!$C$2:$C$20002=$DQ30)*([2]JOE_DATA!$B$2:$B$20002="Country of seller")*([2]JOE_DATA!$A$2:$A$20002="Corporate"),0.3,0)))</f>
        <v>1</v>
      </c>
      <c r="HP30" s="3">
        <f t="array" ref="HP30">IF(LEN($DR30)=0,0.4,SUM(IF(([2]JOE_DATA!$C$2:$C$20002=$DR30)*([2]JOE_DATA!$B$2:$B$20002="Country of target")*([2]JOE_DATA!$A$2:$A$20002="Corporate"),0.4,0)))
+
IF(LEN($DS30)=0,0.3,SUM(IF(([2]JOE_DATA!$C$2:$C$20002=$DS30)*([2]JOE_DATA!$B$2:$B$20002="Country of target")*([2]JOE_DATA!$A$2:$A$20002="Corporate"),0.3,0)))
+
IF(LEN($DT30)=0,0.3,SUM(IF(([2]JOE_DATA!$C$2:$C$20002=$DT30)*([2]JOE_DATA!$B$2:$B$20002="Country of target")*([2]JOE_DATA!$A$2:$A$20002="Corporate"),0.3,0)))</f>
        <v>1</v>
      </c>
      <c r="HQ30" s="3">
        <f t="array" ref="HQ30">IF(LEN($DU30)=0,1,SUM(IF(([2]JOE_DATA!$C$2:$C$20002=$DU30)*([2]JOE_DATA!$B$2:$B$20002="Value over US $5m")*([2]JOE_DATA!$A$2:$A$20002="Corporate"),1,0)))</f>
        <v>1</v>
      </c>
      <c r="HR30" s="3">
        <f t="array" ref="HR30">IF(LEN($DV30)=0,1,SUM(IF(([2]JOE_DATA!$C$2:$C$20002=$DV30)*([2]JOE_DATA!$B$2:$B$20002="Value over £500,000")*([2]JOE_DATA!$A$2:$A$20002="Corporate"),1,0)))</f>
        <v>1</v>
      </c>
      <c r="HS30" s="3">
        <f t="array" ref="HS30">IF(LEN($DW30)=0,1,SUM(IF(([2]JOE_DATA!$C$2:$C$20002=$DW30)*([2]JOE_DATA!$B$2:$B$20002="Value over Euro 5m")*([2]JOE_DATA!$A$2:$A$20002="Corporate"),1,0)))</f>
        <v>1</v>
      </c>
      <c r="HT30" s="3">
        <f t="array" ref="HT30">IF(LEN($DX30)=0,1,SUM(IF(([2]JOE_DATA!$C$2:$C$20002=$DX30)*([2]JOE_DATA!$B$2:$B$20002="Value range in euros")*([2]JOE_DATA!$A$2:$A$20002="Corporate"),1,0)))</f>
        <v>1</v>
      </c>
      <c r="HU30" s="3">
        <f t="array" ref="HU30">IF(LEN($DY30)=0,1,SUM(IF(([2]JOE_DATA!$C$2:$C$20002=$DY30)*([2]JOE_DATA!$B$2:$B$20002="Is the deal relevant for M&amp;A study")*([2]JOE_DATA!$A$2:$A$20002="Corporate"),1,0)))</f>
        <v>1</v>
      </c>
      <c r="HV30" s="3">
        <f t="array" ref="HV30">IF(LEN($DZ30)=0,1,SUM(IF(([2]JOE_DATA!$C$2:$C$20002=$DZ30)*([2]JOE_DATA!$B$2:$B$20002="Does the deal involve PE clients")*([2]JOE_DATA!$A$2:$A$20002="Corporate"),1,0)))</f>
        <v>1</v>
      </c>
      <c r="HW30" s="3">
        <f t="array" ref="HW30">IF(LEN($EA30)=0,1,SUM(IF(([2]JOE_DATA!$C$2:$C$20002=$EA30)*([2]JOE_DATA!$B$2:$B$20002="Quarter deal announced/signed")*([2]JOE_DATA!$A$2:$A$20002="Corporate"),1,0)))</f>
        <v>1</v>
      </c>
      <c r="HX30" s="3">
        <f t="array" ref="HX30">IF(LEN($EB30)=0,1,SUM(IF(([2]JOE_DATA!$C$2:$C$20002=$EB30)*([2]JOE_DATA!$B$2:$B$20002="Quarter deal completed")*([2]JOE_DATA!$A$2:$A$20002="Corporate"),1,0)))</f>
        <v>1</v>
      </c>
      <c r="HY30" s="3">
        <f t="array" ref="HY30">IF(LEN($EC30)=0,1,SUM(IF(([2]JOE_DATA!$C$2:$C$20002=$EC30)*([2]JOE_DATA!$B$2:$B$20002="Year deal announced/signed")*([2]JOE_DATA!$A$2:$A$20002="Corporate"),1,0)))</f>
        <v>1</v>
      </c>
      <c r="HZ30" s="3">
        <f t="array" ref="HZ30">IF(LEN($ED30)=0,1,SUM(IF(([2]JOE_DATA!$C$2:$C$20002=$ED30)*([2]JOE_DATA!$B$2:$B$20002="Year deal completed")*([2]JOE_DATA!$A$2:$A$20002="Corporate"),1,0)))</f>
        <v>1</v>
      </c>
      <c r="IA30" s="3">
        <v>1</v>
      </c>
      <c r="IB30" s="3">
        <f t="array" ref="IB30">IF(LEN($EF30)=0,1,SUM(IF(([2]JOE_DATA!$C$2:$C$20002=$EF30)*([2]JOE_DATA!$B$2:$B$20002="Work type")*([2]JOE_DATA!$A$2:$A$20002="Corporate Tax"),1,0)))</f>
        <v>1</v>
      </c>
      <c r="IC30" s="3">
        <f t="array" ref="IC30">IF(LEN($EG30)=0,0.4,SUM(IF(([2]JOE_DATA!$C$2:$C$20002=$EG30)*([2]JOE_DATA!$B$2:$B$20002="Work type")*([2]JOE_DATA!$A$2:$A$20002="EPC Construction"),0.4,0)))
+
IF(LEN($EH30)=0,0.3,SUM(IF(([2]JOE_DATA!$C$2:$C$20002=$EH30)*([2]JOE_DATA!$B$2:$B$20002="Work type")*([2]JOE_DATA!$A$2:$A$20002="EPC Construction"),0.3,0)))
+
IF(LEN($EI30)=0,0.3,SUM(IF(([2]JOE_DATA!$C$2:$C$20002=$EI30)*([2]JOE_DATA!$B$2:$B$20002="Work type")*([2]JOE_DATA!$A$2:$A$20002="EPC Construction"),0.3,0)))</f>
        <v>1</v>
      </c>
      <c r="ID30" s="3">
        <f t="array" ref="ID30">IF(LEN($EJ30)=0,0.4,SUM(IF(([2]JOE_DATA!$C$2:$C$20002=$EJ30)*([2]JOE_DATA!$B$2:$B$20002="Contract type")*([2]JOE_DATA!$A$2:$A$20002="EPC Construction"),0.4,0)))
+
IF(LEN($EK30)=0,0.3,SUM(IF(([2]JOE_DATA!$C$2:$C$20002=$EK30)*([2]JOE_DATA!$B$2:$B$20002="Contract type")*([2]JOE_DATA!$A$2:$A$20002="EPC Construction"),0.3,0)))
+
IF(LEN($EL30)=0,0.3,SUM(IF(([2]JOE_DATA!$C$2:$C$20002=$EL30)*([2]JOE_DATA!$B$2:$B$20002="Contract type")*([2]JOE_DATA!$A$2:$A$20002="EPC Construction"),0.3,0)))</f>
        <v>1</v>
      </c>
      <c r="IE30" s="3">
        <f t="array" ref="IE30">IF(LEN($EP30)=0,1,SUM(IF(([2]JOE_DATA!$C$2:$C$20002=$EP30)*([2]JOE_DATA!$B$2:$B$20002="Client type")*([2]JOE_DATA!$A$2:$A$20002="EPC Construction"),1,0)))</f>
        <v>1</v>
      </c>
      <c r="IF30" s="3">
        <f t="array" ref="IF30">IF(LEN($EN30)=0,1,SUM(IF(([2]JOE_DATA!$C$2:$C$20002=$EN30)*([2]JOE_DATA!$B$2:$B$20002="Subject matter")*([2]JOE_DATA!$A$2:$A$20002="EPC Construction"),1,0)))</f>
        <v>1</v>
      </c>
      <c r="IG30" s="3">
        <f t="array" ref="IG30">IF(LEN($ER30)=0,1,SUM(IF(([2]JOE_DATA!$C$2:$C$20002=$ER30)*([2]JOE_DATA!$B$2:$B$20002="Client scope")*([2]JOE_DATA!$A$2:$A$20002="EPC Construction"),1,0)))</f>
        <v>1</v>
      </c>
      <c r="IH30" s="3">
        <f t="array" ref="IH30">IF(LEN($ES30)=0,0.4,SUM(IF(([2]JOE_DATA!$C$2:$C$20002=$ES30)*([2]JOE_DATA!$B$2:$B$20002="Work type")*([2]JOE_DATA!$A$2:$A$20002="EPC Energy"),0.4,0)))
+
IF(LEN($ET30)=0,0.3,SUM(IF(([2]JOE_DATA!$C$2:$C$20002=$ET30)*([2]JOE_DATA!$B$2:$B$20002="Work type")*([2]JOE_DATA!$A$2:$A$20002="EPC Energy"),0.3,0)))
+
IF(LEN($EU30)=0,0.3,SUM(IF(([2]JOE_DATA!$C$2:$C$20002=$EU30)*([2]JOE_DATA!$B$2:$B$20002="Work type")*([2]JOE_DATA!$A$2:$A$20002="EPC Energy"),0.3,0)))</f>
        <v>1</v>
      </c>
      <c r="II30" s="3">
        <f t="array" ref="II30">IF(LEN($EV30)=0,1,SUM(IF(([2]JOE_DATA!$C$2:$C$20002=$EV30)*([2]JOE_DATA!$B$2:$B$20002="Work type")*([2]JOE_DATA!$A$2:$A$20002="EPC Energy"),1,0)))</f>
        <v>1</v>
      </c>
      <c r="IJ30" s="3">
        <f t="array" ref="IJ30">IF(LEN($EW30)=0,1,SUM(IF(([2]JOE_DATA!$C$2:$C$20002=$EW30)*([2]JOE_DATA!$B$2:$B$20002="Client type")*([2]JOE_DATA!$A$2:$A$20002="EPC Projects"),1,0)))</f>
        <v>1</v>
      </c>
      <c r="IK30" s="3">
        <f t="array" ref="IK30">IF(LEN($FE30)=0,0.4,SUM(IF(([2]JOE_DATA!$C$2:$C$20002=$FE30)*([2]JOE_DATA!$B$2:$B$20002="Client type")*([2]JOE_DATA!$A$2:$A$20002="Real Estate"),0.4,0)))
+
IF(LEN($FF30)=0,0.3,SUM(IF(([2]JOE_DATA!$C$2:$C$20002=$FF30)*([2]JOE_DATA!$B$2:$B$20002="Client type")*([2]JOE_DATA!$A$2:$A$20002="Real Estate"),0.3,0)))
+
IF(LEN($FG30)=0,0.3,SUM(IF(([2]JOE_DATA!$C$2:$C$20002=$FG30)*([2]JOE_DATA!$B$2:$B$20002="Client type")*([2]JOE_DATA!$A$2:$A$20002="Real Estate"),0.3,0)))</f>
        <v>1</v>
      </c>
      <c r="IL30" s="3">
        <f t="array" ref="IL30">IF(LEN($FH30)=0,0.4,SUM(IF(([2]JOE_DATA!$C$2:$C$20002=$FH30)*([2]JOE_DATA!$B$2:$B$20002="Work type")*([2]JOE_DATA!$A$2:$A$20002="Real Estate"),0.4,0)))
+
IF(LEN($FI30)=0,0.3,SUM(IF(([2]JOE_DATA!$C$2:$C$20002=$FI30)*([2]JOE_DATA!$B$2:$B$20002="Work type")*([2]JOE_DATA!$A$2:$A$20002="Real Estate"),0.3,0)))
+
IF(LEN($FJ30)=0,0.3,SUM(IF(([2]JOE_DATA!$C$2:$C$20002=$FJ30)*([2]JOE_DATA!$B$2:$B$20002="Work type")*([2]JOE_DATA!$A$2:$A$20002="Real Estate"),0.3,0)))</f>
        <v>1</v>
      </c>
      <c r="IM30" s="3">
        <f t="array" ref="IM30">IF(LEN($EX30)=0,0.4,SUM(IF(([2]JOE_DATA!$C$2:$C$20002=$EX30)*([2]JOE_DATA!$B$2:$B$20002="Work type")*([2]JOE_DATA!$A$2:$A$20002="Human Capital"),0.4,0)))
+
IF(LEN($EY30)=0,0.3,SUM(IF(([2]JOE_DATA!$C$2:$C$20002=$EY30)*([2]JOE_DATA!$B$2:$B$20002="Work type")*([2]JOE_DATA!$A$2:$A$20002="Human Capital"),0.3,0)))
+
IF(LEN($EZ30)=0,0.3,SUM(IF(([2]JOE_DATA!$C$2:$C$20002=$EZ30)*([2]JOE_DATA!$B$2:$B$20002="Work type")*([2]JOE_DATA!$A$2:$A$20002="Human Capital"),0.3,0)))</f>
        <v>1</v>
      </c>
      <c r="IN30" s="3">
        <f t="array" ref="IN30">IF(LEN($FA30)=0,0.4,SUM(IF(([2]JOE_DATA!$C$2:$C$20002=$FA30)*([2]JOE_DATA!$B$2:$B$20002="Sub-work types")*([2]JOE_DATA!$A$2:$A$20002="Human Capital"),0.4,0)))
+
IF(LEN($FB30)=0,0.3,SUM(IF(([2]JOE_DATA!$C$2:$C$20002=$FB30)*([2]JOE_DATA!$B$2:$B$20002="Sub-work types")*([2]JOE_DATA!$A$2:$A$20002="Human Capital"),0.3,0)))
+
IF(LEN($FC30)=0,0.3,SUM(IF(([2]JOE_DATA!$C$2:$C$20002=$FC30)*([2]JOE_DATA!$B$2:$B$20002="Sub-work types")*([2]JOE_DATA!$A$2:$A$20002="Human Capital"),0.3,0)))</f>
        <v>1</v>
      </c>
      <c r="IO30" s="15">
        <f t="array" ref="IO30">IF(LEN($FD30)=0,1,SUM(IF(([2]JOE_DATA!$C$2:$C$20002=$FD30)*([2]JOE_DATA!$B$2:$B$20002="Pension scheme")*([2]JOE_DATA!$A$2:$A$20002="Human Capital"),1,0)))</f>
        <v>1</v>
      </c>
      <c r="IP30" s="3">
        <f t="array" ref="IP30">IF(LEN($BT30)=0,0.4,SUM(IF(([2]JOE_DATA!$C$2:$C$20002=$BT30)*([2]JOE_DATA!$B$2:$B$20002="Other Matter Executive"),0.4,0)))
+
IF(LEN($BU30)=0,0.3,SUM(IF(([2]JOE_DATA!$C$2:$C$20002=$BU30)*([2]JOE_DATA!$B$2:$B$20002="Other Matter Executive"),0.3,0)))
+
IF(LEN($BV30)=0,0.3,SUM(IF(([2]JOE_DATA!$C$2:$C$20002=$BV30)*([2]JOE_DATA!$B$2:$B$20002="Other Matter Executive"),0.3,0)))</f>
        <v>1</v>
      </c>
    </row>
    <row r="31" spans="1:250" ht="38.25">
      <c r="A31" s="34" t="s">
        <v>246</v>
      </c>
      <c r="B31" s="35" t="s">
        <v>372</v>
      </c>
      <c r="C31" s="34" t="s">
        <v>248</v>
      </c>
      <c r="D31" s="34" t="s">
        <v>373</v>
      </c>
      <c r="E31" s="34" t="s">
        <v>248</v>
      </c>
      <c r="F31" s="36" t="s">
        <v>336</v>
      </c>
      <c r="G31" s="3"/>
      <c r="H31" s="3"/>
      <c r="I31" s="34" t="s">
        <v>311</v>
      </c>
      <c r="J31" s="3"/>
      <c r="K31" s="3"/>
      <c r="L31" s="34"/>
      <c r="M31" s="3"/>
      <c r="N31" s="3"/>
      <c r="O31" s="36" t="s">
        <v>99</v>
      </c>
      <c r="P31" s="34"/>
      <c r="Q31" s="34"/>
      <c r="R31" s="3"/>
      <c r="S31" s="37"/>
      <c r="T31" s="37">
        <v>41274</v>
      </c>
      <c r="U31" s="34" t="s">
        <v>336</v>
      </c>
      <c r="V31" s="3"/>
      <c r="W31" s="3"/>
      <c r="X31" s="34" t="s">
        <v>295</v>
      </c>
      <c r="Y31" s="38"/>
      <c r="Z31" s="3"/>
      <c r="AA31" s="34" t="s">
        <v>296</v>
      </c>
      <c r="AB31" s="34"/>
      <c r="AC31" s="3"/>
      <c r="AD31" s="34"/>
      <c r="AE31" s="3"/>
      <c r="AF31" s="3"/>
      <c r="AG31" s="39"/>
      <c r="AH31" s="3"/>
      <c r="AI31" s="34"/>
      <c r="AJ31" s="3"/>
      <c r="AK31" s="3"/>
      <c r="AL31" s="34" t="s">
        <v>254</v>
      </c>
      <c r="AM31" s="3"/>
      <c r="AN31" s="3"/>
      <c r="AO31" s="34" t="s">
        <v>133</v>
      </c>
      <c r="AP31" s="3" t="s">
        <v>297</v>
      </c>
      <c r="AQ31" s="3"/>
      <c r="AR31" s="3"/>
      <c r="AS31" s="3"/>
      <c r="AT31" s="3"/>
      <c r="AU31" s="3"/>
      <c r="AV31" s="3"/>
      <c r="AW31" s="3"/>
      <c r="AX31" s="3"/>
      <c r="AY31" s="3"/>
      <c r="AZ31" s="3"/>
      <c r="BA31" s="3"/>
      <c r="BB31" s="3" t="s">
        <v>298</v>
      </c>
      <c r="BC31" s="3" t="s">
        <v>248</v>
      </c>
      <c r="BD31" s="3"/>
      <c r="BE31" s="40"/>
      <c r="BF31" s="34"/>
      <c r="BG31" s="34"/>
      <c r="BH31" s="3"/>
      <c r="BI31" s="41" t="s">
        <v>255</v>
      </c>
      <c r="BJ31" s="34"/>
      <c r="BK31" s="3"/>
      <c r="BL31" s="42" t="s">
        <v>256</v>
      </c>
      <c r="BM31" s="42"/>
      <c r="BN31" s="34"/>
      <c r="BO31" s="3"/>
      <c r="BP31" s="3"/>
      <c r="BQ31" s="3"/>
      <c r="BR31" s="3"/>
      <c r="BS31" s="3"/>
      <c r="BT31" s="34"/>
      <c r="BU31" s="34"/>
      <c r="BV31" s="34"/>
      <c r="BW31" s="3"/>
      <c r="BX31" s="3"/>
      <c r="BY31" s="3"/>
      <c r="BZ31" s="3"/>
      <c r="CA31" s="3"/>
      <c r="CB31" s="3"/>
      <c r="CC31" s="3"/>
      <c r="CD31" s="36"/>
      <c r="CE31" s="34"/>
      <c r="CF31" s="3"/>
      <c r="CG31" s="36"/>
      <c r="CH31" s="34"/>
      <c r="CI31" s="3"/>
      <c r="CJ31" s="3"/>
      <c r="CK31" s="36"/>
      <c r="CL31" s="3"/>
      <c r="CM31" s="3"/>
      <c r="CN31" s="3"/>
      <c r="CO31" s="3"/>
      <c r="CP31" s="3"/>
      <c r="CQ31" s="34"/>
      <c r="CR31" s="34"/>
      <c r="CS31" s="34"/>
      <c r="CT31" s="34"/>
      <c r="CU31" s="34"/>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6"/>
      <c r="EH31" s="3"/>
      <c r="EI31" s="3"/>
      <c r="EJ31" s="3"/>
      <c r="EK31" s="3"/>
      <c r="EL31" s="3"/>
      <c r="EM31" s="3"/>
      <c r="EN31" s="3"/>
      <c r="EO31" s="3"/>
      <c r="EP31" s="3"/>
      <c r="EQ31" s="3"/>
      <c r="ER31" s="3"/>
      <c r="ES31" s="3"/>
      <c r="ET31" s="3"/>
      <c r="EU31" s="3"/>
      <c r="EV31" s="3"/>
      <c r="EW31" s="3"/>
      <c r="EX31" s="3"/>
      <c r="EY31" s="3"/>
      <c r="EZ31" s="3"/>
      <c r="FA31" s="3"/>
      <c r="FB31" s="3"/>
      <c r="FC31" s="3"/>
      <c r="FD31" s="3"/>
      <c r="FE31" s="34"/>
      <c r="FF31" s="34"/>
      <c r="FG31" s="34"/>
      <c r="FH31" s="34"/>
      <c r="FI31" s="34"/>
      <c r="FJ31" s="3"/>
      <c r="FK31" s="3"/>
      <c r="FL31" s="3"/>
      <c r="FM31" s="3"/>
      <c r="FO31" s="3"/>
      <c r="FP31" s="3"/>
      <c r="FQ31" s="3" t="str">
        <f t="array" ref="FQ31">IF(SUM($FU31:$IP31)=74,"PASS","FAIL")</f>
        <v>PASS</v>
      </c>
      <c r="FR31" s="3">
        <f t="shared" si="5"/>
        <v>0</v>
      </c>
      <c r="FS31" s="3">
        <f t="shared" si="6"/>
        <v>1</v>
      </c>
      <c r="FT31" s="3"/>
      <c r="FU31" s="3">
        <f t="array" ref="FU31">SUM(IF(([2]JOE_DATA!$C$2:$C$20002=$C31)*([2]JOE_DATA!$B$2:$B$20002="Client Name Confidential"),1,0))</f>
        <v>1</v>
      </c>
      <c r="FV31" s="3">
        <f t="array" ref="FV31">IF(ISBLANK($E31),1,SUM(IF(([2]JOE_DATA!$C$2:$C$20002=$E31)*([2]JOE_DATA!$B$2:$B$20002="Client name confidential on completion"),1,0)))</f>
        <v>1</v>
      </c>
      <c r="FW31" s="3">
        <f t="array" ref="FW31">IF(LEN($F31)=0,0.5,SUM(IF(([2]JOE_DATA!$C$2:$C$20002=$F31)*([2]JOE_DATA!$B$2:$B$20002="Client sector group"),0.5,0)))
+
IF(LEN($G31)=0,0.25,SUM(IF(([2]JOE_DATA!$C$2:$C$20002=$G31)*([2]JOE_DATA!$B$2:$B$20002="Client sector group"),0.25,0)))
+
IF(LEN($H31)=0,0.25,SUM(IF(([2]JOE_DATA!$C$2:$C$20002=$H31)*([2]JOE_DATA!$B$2:$B$20002="Client sector group"),0.25,0)))</f>
        <v>1</v>
      </c>
      <c r="FX31" s="3">
        <f t="array" ref="FX31">IF(ISBLANK($I31),0.5,SUM(IF(([2]JOE_DATA!$C$2:$C$20002=$I31)*([2]JOE_DATA!$B$2:$B$20002="Client sub-sector group"),0.5,0)))
+
IF(ISBLANK($J31),0.25,SUM(IF(([2]JOE_DATA!$C$2:$C$20002=$J31)*([2]JOE_DATA!$B$2:$B$20002="Client sub-sector group"),0.25,0)))
+
IF(ISBLANK($K31),0.25,SUM(IF(([2]JOE_DATA!$C$2:$C$20002=$K31)*([2]JOE_DATA!$B$2:$B$20002="Client sub-sector group"),0.25,0)))</f>
        <v>1</v>
      </c>
      <c r="FY31" s="3">
        <f t="array" ref="FY31">IF(LEN($L31)=0,0.4,SUM(IF(([2]JOE_DATA!$C$2:$C$20002=$L31)*([2]JOE_DATA!$B$2:$B$20002="Predominant Country of Client"),0.4,0)))
+
IF(LEN($M31)=0,0.3,SUM(IF(([2]JOE_DATA!$C$2:$C$20002=$M31)*([2]JOE_DATA!$B$2:$B$20002="Predominant Country of Client"),0.3,0)))
+
IF(LEN($N31)=0,0.3,SUM(IF(([2]JOE_DATA!$C$2:$C$20002=$N31)*([2]JOE_DATA!$B$2:$B$20002="Predominant Country of Client"),0.3,0)))</f>
        <v>1</v>
      </c>
      <c r="FZ31" s="3">
        <f t="array" ref="FZ31">IF(LEN($O31)=0,0.4,SUM(IF(([2]JOE_DATA!$C$2:$C$20002=$O31)*([2]JOE_DATA!$B$2:$B$20002="Main practice group"),0.4,0)))
+
IF(LEN($P31)=0,0.3,SUM(IF(([2]JOE_DATA!$C$2:$C$20002=$P31)*([2]JOE_DATA!$B$2:$B$20002="Main practice group"),0.3,0)))
+
IF(LEN($Q31)=0,0.3,SUM(IF(([2]JOE_DATA!$C$2:$C$20002=$Q31)*([2]JOE_DATA!$B$2:$B$20002="Main practice group"),0.3,0)))</f>
        <v>1</v>
      </c>
      <c r="GA31" s="3">
        <f t="shared" si="7"/>
        <v>1</v>
      </c>
      <c r="GB31" s="3">
        <f t="shared" si="8"/>
        <v>1</v>
      </c>
      <c r="GC31" s="3">
        <f t="array" ref="GC31">IF(LEN($U31)=0,0.4,SUM(IF(([2]JOE_DATA!$C$2:$C$20002=$U31)*([2]JOE_DATA!$B$2:$B$20002="Matter sector group"),0.4,0)))
+
IF(LEN($V31)=0,0.3,SUM(IF(([2]JOE_DATA!$C$2:$C$20002=$V31)*([2]JOE_DATA!$B$2:$B$20002="Matter sector group"),0.3,0)))
+
IF(LEN($W31)=0,0.3,SUM(IF(([2]JOE_DATA!$C$2:$C$20002=$W31)*([2]JOE_DATA!$B$2:$B$20002="Matter sector group"),0.3,0)))</f>
        <v>1</v>
      </c>
      <c r="GD31" s="3">
        <f t="array" ref="GD31">IF(LEN($X31)=0,0.4,SUM(IF(([2]JOE_DATA!$C$2:$C$20002=$X31)*([2]JOE_DATA!$B$2:$B$20002="Matter sub-sector group"),0.4,0)))
+
IF(LEN($Y31)=0,0.3,SUM(IF(([2]JOE_DATA!$C$2:$C$20002=$Y31)*([2]JOE_DATA!$B$2:$B$20002="Matter sub-sector group"),0.3,0)))
+
IF(LEN($Z31)=0,0.3,SUM(IF(([2]JOE_DATA!$C$2:$C$20002=$Z31)*([2]JOE_DATA!$B$2:$B$20002="Matter sub-sector group"),0.3,0)))</f>
        <v>1</v>
      </c>
      <c r="GE31" s="3">
        <f t="array" ref="GE31">IF(ISBLANK($AD31),1,SUM(IF(([2]JOE_DATA!$C$2:$C$20002=$AD31)*([2]JOE_DATA!$B$2:$B$20002="Matter confidential"),1,0)))</f>
        <v>1</v>
      </c>
      <c r="GF31" s="3">
        <f t="array" ref="GF31">IF(ISBLANK($AE31),1,SUM(IF(([2]JOE_DATA!$C$2:$C$20002=$AE31)*([2]JOE_DATA!$B$2:$B$20002="Matter confidential on completion"),1,0)))</f>
        <v>1</v>
      </c>
      <c r="GG31" s="3">
        <f t="array" ref="GG31">IF(ISBLANK($AG31),1,SUM(IF(([2]JOE_DATA!$C$2:$C$20002=$AG31)*([2]JOE_DATA!$B$2:$B$20002="Applicable law"),1,0)))</f>
        <v>1</v>
      </c>
      <c r="GH31" s="3">
        <f t="array" ref="GH31">IF(ISBLANK($AO31),1,SUM(IF(([2]JOE_DATA!$C$2:$C$20002=$AO31)*([2]JOE_DATA!$B$2:$B$20002="Contentious"),1,0)))</f>
        <v>1</v>
      </c>
      <c r="GI31" s="3">
        <f t="array" ref="GI31">IF(ISBLANK($AP31),1,SUM(IF(([2]JOE_DATA!$C$2:$C$20002=$AP31)*([2]JOE_DATA!$B$2:$B$20002="Dispute resolution"),1,0)))</f>
        <v>1</v>
      </c>
      <c r="GJ31" s="3">
        <f t="array" ref="GJ31">IF(ISBLANK($AQ31),1,SUM(IF(([2]JOE_DATA!$C$2:$C$20002=$AQ31)*([2]JOE_DATA!$B$2:$B$20002="Language of dispute"),1,0)))</f>
        <v>1</v>
      </c>
      <c r="GK31" s="3">
        <f t="array" ref="GK31">IF(LEN($AW31)=0,0.4,SUM(IF(([2]JOE_DATA!$C$2:$C$20002=$AW31)*([2]JOE_DATA!$B$2:$B$20002="Country Of Arbitration"),0.4,0)))
+
IF(LEN($AX31)=0,0.3,SUM(IF(([2]JOE_DATA!$C$2:$C$20002=$AX31)*([2]JOE_DATA!$B$2:$B$20002="Country Of Arbitration"),0.3,0)))
+
IF(LEN($AY31)=0,0.3,SUM(IF(([2]JOE_DATA!$C$2:$C$20002=$AY31)*([2]JOE_DATA!$B$2:$B$20002="Country Of Arbitration"),0.3,0)))</f>
        <v>1</v>
      </c>
      <c r="GL31" s="3">
        <f t="array" ref="GL31">IF(LEN($AT31)=0,0.4,SUM(IF(([2]JOE_DATA!$C$2:$C$20002=$AT31)*([2]JOE_DATA!$B$2:$B$20002="Jurisdiction of dispute"),0.4,0)))
+
IF(LEN($AU31)=0,0.3,SUM(IF(([2]JOE_DATA!$C$2:$C$20002=$AU31)*([2]JOE_DATA!$B$2:$B$20002="Jurisdiction of dispute"),0.3,0)))
+
IF(LEN($AV31)=0,0.3,SUM(IF(([2]JOE_DATA!$C$2:$C$20002=$AV31)*([2]JOE_DATA!$B$2:$B$20002="Jurisdiction of dispute"),0.3,0)))</f>
        <v>1</v>
      </c>
      <c r="GM31" s="3">
        <f t="array" ref="GM31">IF(LEN($AZ31)=0,0.6,SUM(IF(([2]JOE_DATA!$C$2:$C$20002=$AZ31)*([2]JOE_DATA!$B$2:$B$20002="Seat of arbitration"),0.6,0)))
+
IF(LEN($BA31)=0,0.4,SUM(IF(([2]JOE_DATA!$C$2:$C$20002=$BA31)*([2]JOE_DATA!$B$2:$B$20002="Seat of arbitration"),0.4,0)))</f>
        <v>1</v>
      </c>
      <c r="GN31" s="3">
        <f t="array" ref="GN31">IF(ISBLANK($BB31),1,SUM(IF(([2]JOE_DATA!$C$2:$C$20002=$BB31)*([2]JOE_DATA!$B$2:$B$20002="Arbitral rules"),1,0)))</f>
        <v>1</v>
      </c>
      <c r="GO31" s="3">
        <f t="array" ref="GO31">IF(ISBLANK($BC31),1,SUM(IF(([2]JOE_DATA!$C$2:$C$20002=$BC31)*([2]JOE_DATA!$B$2:$B$20002="Investment treaty"),1,0)))</f>
        <v>1</v>
      </c>
      <c r="GP31" s="3">
        <f t="array" ref="GP31">IF(ISBLANK($BD31),1,SUM(IF(([2]JOE_DATA!$C$2:$C$20002=$BD31)*([2]JOE_DATA!$B$2:$B$20002="Investigation type"),1,0)))</f>
        <v>1</v>
      </c>
      <c r="GQ31" s="3">
        <f t="array" ref="GQ31">IF(ISBLANK($BF31),1,SUM(IF(([2]JOE_DATA!$C$2:$C$20002=$BF31)*([2]JOE_DATA!$B$2:$B$20002="Currency of deal"),1,0)))</f>
        <v>1</v>
      </c>
      <c r="GR31" s="3">
        <f t="array" ref="GR31">IF(ISBLANK($BG31),1,SUM(IF(([2]JOE_DATA!$C$2:$C$20002=$BG31)*([2]JOE_DATA!$B$2:$B$20002="Value confidential"),1,0)))</f>
        <v>1</v>
      </c>
      <c r="GS31" s="3">
        <f t="array" ref="GS31">IF(ISBLANK($BH31),1,SUM(IF(([2]JOE_DATA!$C$2:$C$20002=$BH31)*([2]JOE_DATA!$B$2:$B$20002="Value confidential on completion"),1,0)))</f>
        <v>1</v>
      </c>
      <c r="GT31" s="3">
        <f t="array" ref="GT31">IF(LEN($BI31)=0,0.4,SUM(IF(([2]JOE_DATA!$C$2:$C$20002=$BI31)*([2]JOE_DATA!$B$2:$B$20002="Teams"),0.4,0)))
+
IF(LEN($BJ31)=0,0.3,SUM(IF(([2]JOE_DATA!$C$2:$C$20002=$BJ31)*([2]JOE_DATA!$B$2:$B$20002="Teams"),0.3,0)))
+
IF(LEN($BK31)=0,0.3,SUM(IF(([2]JOE_DATA!$C$2:$C$20002=$BK31)*([2]JOE_DATA!$B$2:$B$20002="Teams"),0.3,0)))</f>
        <v>1</v>
      </c>
      <c r="GU31" s="3">
        <f t="array" ref="GU31">IF(LEN($BL31)=0,0.4,SUM(IF(([2]JOE_DATA!$C$2:$C$20002=$BL31)*([2]JOE_DATA!$B$2:$B$20002="Lead Matter Partner"),0.4,0)))
+
IF(LEN($BM31)=0,0.3,SUM(IF(([2]JOE_DATA!$C$2:$C$20002=$BM31)*([2]JOE_DATA!$B$2:$B$20002="Lead Matter Partner"),0.3,0)))
+
IF(LEN($BN31)=0,0.3,SUM(IF(([2]JOE_DATA!$C$2:$C$20002=$BN31)*([2]JOE_DATA!$B$2:$B$20002="Lead Matter Partner"),0.3,0)))</f>
        <v>1</v>
      </c>
      <c r="GV31" s="3">
        <f t="array" ref="GV31">IF(LEN($BP31)=0,0.4,SUM(IF(([2]JOE_DATA!$C$2:$C$20002=$BP31)*([2]JOE_DATA!$B$2:$B$20002="Source of credential"),0.4,0)))
+
IF(LEN($BQ31)=0,0.3,SUM(IF(([2]JOE_DATA!$C$2:$C$20002=$BQ31)*([2]JOE_DATA!$B$2:$B$20002="Source of credential"),0.3,0)))
+
IF(LEN($BR31)=0,0.3,SUM(IF(([2]JOE_DATA!$C$2:$C$20002=$BR31)*([2]JOE_DATA!$B$2:$B$20002="Source of credential"),0.3,0)))</f>
        <v>1</v>
      </c>
      <c r="GW31" s="3">
        <f t="array" ref="GW31">IF(LEN($BX31)=0,0.4,SUM(IF(([2]JOE_DATA!$C$2:$C$20002=$BX31)*([2]JOE_DATA!$B$2:$B$20002="CMS firms involved"),0.4,0)))
+
IF(LEN($BY31)=0,0.6,SUM(IF(([2]JOE_DATA!$C$2:$C$20002=$BY31)*([2]JOE_DATA!$B$2:$B$20002="CMS firms involved"),0.6,0)))</f>
        <v>1</v>
      </c>
      <c r="GX31" s="3">
        <f t="array" ref="GX31">IF(ISBLANK($BZ31),1,SUM(IF(([2]JOE_DATA!$C$2:$C$20002=$BZ31)*([2]JOE_DATA!$B$2:$B$20002="Lead CMS firm"),1,0)))</f>
        <v>1</v>
      </c>
      <c r="GY31" s="3">
        <f t="array" ref="GY31">IF(LEN($CA31)=0,0.4,SUM(IF(([2]JOE_DATA!$C$2:$C$20002=$CA31)*([2]JOE_DATA!$B$2:$B$20002="Countries of other CMS firms"),0.4,0)))
+
IF(LEN($CB31)=0,0.3,SUM(IF(([2]JOE_DATA!$C$2:$C$20002=$CB31)*([2]JOE_DATA!$B$2:$B$20002="Countries of other CMS firms"),0.3,0)))
+
IF(LEN($CC31)=0,0.3,SUM(IF(([2]JOE_DATA!$C$2:$C$20002=$CC31)*([2]JOE_DATA!$B$2:$B$20002="Countries of other CMS firms"),0.3,0)))</f>
        <v>1</v>
      </c>
      <c r="GZ31" s="3">
        <f t="array" ref="GZ31">IF(ISBLANK($CD31),1,SUM(IF(([2]JOE_DATA!$C$2:$C$20002=$CD31)*([2]JOE_DATA!$B$2:$B$20002="Credential status"),1,0)))</f>
        <v>1</v>
      </c>
      <c r="HA31" s="3">
        <f t="array" ref="HA31">IF(ISBLANK($CE31),1,SUM(IF(([2]JOE_DATA!$C$2:$C$20002=$CE31)*([2]JOE_DATA!$B$2:$B$20002="Credential version"),1,0)))</f>
        <v>1</v>
      </c>
      <c r="HB31" s="3">
        <f t="array" ref="HB31">IF(ISBLANK($CG31),1,SUM(IF(([2]JOE_DATA!$C$2:$C$20002=$CG31)*([2]JOE_DATA!$B$2:$B$20002="Credential type "),1,0)))</f>
        <v>1</v>
      </c>
      <c r="HC31" s="3">
        <f t="array" ref="HC31">IF(ISBLANK($CH31),1,SUM(IF(([2]JOE_DATA!$C$2:$C$20002=$CH31)*([2]JOE_DATA!$B$2:$B$20002="Other uses"),1,0)))</f>
        <v>1</v>
      </c>
      <c r="HD31" s="3">
        <f t="array" ref="HD31">IF(ISBLANK($CK31),1,SUM(IF(([2]JOE_DATA!$C$2:$C$20002=$CK31)*([2]JOE_DATA!$B$2:$B$20002="Priority"),1,0)))</f>
        <v>1</v>
      </c>
      <c r="HE31" s="3">
        <f t="array" ref="HE31">IF(LEN($CM31)=0,0.4,SUM(IF(([2]JOE_DATA!$C$2:$C$20002=$CM31)*([2]JOE_DATA!$B$2:$B$20002="Know how"),0.4,0)))
+
IF(LEN($CN31)=0,0.3,SUM(IF(([2]JOE_DATA!$C$2:$C$20002=$CN31)*([2]JOE_DATA!$B$2:$B$20002="Know how"),0.3,0)))
+
IF(LEN($CO31)=0,0.3,SUM(IF(([2]JOE_DATA!$C$2:$C$20002=$CO31)*([2]JOE_DATA!$B$2:$B$20002="Know how"),0.3,0)))</f>
        <v>1</v>
      </c>
      <c r="HF31" s="3">
        <f t="array" ref="HF31">IF(LEN($CS31)=0,0.4,SUM(IF(([2]JOE_DATA!$C$2:$C$20002=$CS31)*([2]JOE_DATA!$B$2:$B$20002="Work type")*([2]JOE_DATA!$A$2:$A$20002="BAIF"),0.4,0)))
+
IF(LEN($CT31)=0,0.3,SUM(IF(([2]JOE_DATA!$C$2:$C$20002=$CT31)*([2]JOE_DATA!$B$2:$B$20002="Work type")*([2]JOE_DATA!$A$2:$A$20002="BAIF"),0.3,0)))
+
IF(LEN($CU31)=0,0.3,SUM(IF(([2]JOE_DATA!$C$2:$C$20002=$CU31)*([2]JOE_DATA!$B$2:$B$20002="Work type")*([2]JOE_DATA!$A$2:$A$20002="BAIF"),0.3,0)))</f>
        <v>1</v>
      </c>
      <c r="HG31" s="3">
        <f t="array" ref="HG31">IF(LEN($CQ31)=0,1,SUM(IF(([2]JOE_DATA!$C$2:$C$20002=$CQ31)*([2]JOE_DATA!$B$2:$B$20002="Client type")*([2]JOE_DATA!$A$2:$A$20002="BAIF"),1,0)))</f>
        <v>1</v>
      </c>
      <c r="HH31" s="3">
        <f t="array" ref="HH31">IF(LEN($CW31)=0,0.4,SUM(IF(([2]JOE_DATA!$C$2:$C$20002=$CW31)*([2]JOE_DATA!$B$2:$B$20002="Work type")*([2]JOE_DATA!$A$2:$A$20002="CRD"),0.4,0)))
+
IF(LEN($CX31)=0,0.3,SUM(IF(([2]JOE_DATA!$C$2:$C$20002=$CX31)*([2]JOE_DATA!$B$2:$B$20002="Work type")*([2]JOE_DATA!$A$2:$A$20002="CRD"),0.3,0)))
+
IF(LEN($CY31)=0,0.3,SUM(IF(([2]JOE_DATA!$C$2:$C$20002=$CY31)*([2]JOE_DATA!$B$2:$B$20002="Work type")*([2]JOE_DATA!$A$2:$A$20002="CRD"),0.3,0)))</f>
        <v>1</v>
      </c>
      <c r="HI31" s="3">
        <f t="array" ref="HI31">IF(LEN($CZ31)=0,0.4,SUM(IF(([2]JOE_DATA!$C$2:$C$20002=$CZ31)*([2]JOE_DATA!$B$2:$B$20002="Sub-work type")*([2]JOE_DATA!$A$2:$A$20002="CRD"),0.4,0)))
+
IF(LEN($DA31)=0,0.3,SUM(IF(([2]JOE_DATA!$C$2:$C$20002=$DA31)*([2]JOE_DATA!$B$2:$B$20002="Sub-work type")*([2]JOE_DATA!$A$2:$A$20002="CRD"),0.3,0)))
+
IF(LEN($DB31)=0,0.3,SUM(IF(([2]JOE_DATA!$C$2:$C$20002=$DB31)*([2]JOE_DATA!$B$2:$B$20002="Sub-work type")*([2]JOE_DATA!$A$2:$A$20002="CRD"),0.3,0)))</f>
        <v>1</v>
      </c>
      <c r="HJ31" s="3">
        <f t="array" ref="HJ31">IF(LEN($CV31)=0,1,SUM(IF(([2]JOE_DATA!$C$2:$C$20002=$CV31)*([2]JOE_DATA!$B$2:$B$20002="Client type")*([2]JOE_DATA!$A$2:$A$20002="CRD"),1,0)))</f>
        <v>1</v>
      </c>
      <c r="HK31" s="3">
        <f t="array" ref="HK31">IF(LEN($DC31)=0,0.4,SUM(IF(([2]JOE_DATA!$C$2:$C$20002=$DC31)*([2]JOE_DATA!$B$2:$B$20002="Work type")*([2]JOE_DATA!$A$2:$A$20002="Corporate"),0.4,0)))
+
IF(LEN($DD31)=0,0.3,SUM(IF(([2]JOE_DATA!$C$2:$C$20002=$DD31)*([2]JOE_DATA!$B$2:$B$20002="Work type")*([2]JOE_DATA!$A$2:$A$20002="Corporate"),0.3,0)))
+
IF(LEN($DE31)=0,0.3,SUM(IF(([2]JOE_DATA!$C$2:$C$20002=$DE31)*([2]JOE_DATA!$B$2:$B$20002="Work type")*([2]JOE_DATA!$A$2:$A$20002="Corporate"),0.3,0)))</f>
        <v>1</v>
      </c>
      <c r="HL31" s="3">
        <f t="array" ref="HL31">IF(LEN($DF31)=0,0.4,SUM(IF(([2]JOE_DATA!$C$2:$C$20002=$DF31)*([2]JOE_DATA!$B$2:$B$20002="Sub-work type")*([2]JOE_DATA!$A$2:$A$20002="Corporate"),0.4,0)))
+
IF(LEN($DG31)=0,0.3,SUM(IF(([2]JOE_DATA!$C$2:$C$20002=$DG31)*([2]JOE_DATA!$B$2:$B$20002="Sub-work type")*([2]JOE_DATA!$A$2:$A$20002="Corporate"),0.3,0)))
+
IF(LEN($DH31)=0,0.3,SUM(IF(([2]JOE_DATA!$C$2:$C$20002=$DH31)*([2]JOE_DATA!$B$2:$B$20002="Sub-work type")*([2]JOE_DATA!$A$2:$A$20002="Corporate"),0.3,0)))</f>
        <v>1</v>
      </c>
      <c r="HM31" s="3">
        <f t="array" ref="HM31">IF(LEN($DI31)=0,0.4,SUM(IF(([2]JOE_DATA!$C$2:$C$20002=$DI31)*([2]JOE_DATA!$B$2:$B$20002="Acting for")*([2]JOE_DATA!$A$2:$A$20002="Corporate"),0.4,0)))
+
IF(LEN($DJ31)=0,0.3,SUM(IF(([2]JOE_DATA!$C$2:$C$20002=$DJ31)*([2]JOE_DATA!$B$2:$B$20002="Acting for")*([2]JOE_DATA!$A$2:$A$20002="Corporate"),0.3,0)))
+
IF(LEN($DK31)=0,0.3,SUM(IF(([2]JOE_DATA!$C$2:$C$20002=$DK31)*([2]JOE_DATA!$B$2:$B$20002="Acting for")*([2]JOE_DATA!$A$2:$A$20002="Corporate"),0.3,0)))</f>
        <v>1</v>
      </c>
      <c r="HN31" s="3">
        <f t="array" ref="HN31">IF(LEN($DM31)=0,0.4,SUM(IF(([2]JOE_DATA!$C$2:$C$20002=$DM31)*([2]JOE_DATA!$B$2:$B$20002="Country of buyer")*([2]JOE_DATA!$A$2:$A$20002="Corporate"),0.4,0)))
+
IF(LEN($DN31)=0,0.3,SUM(IF(([2]JOE_DATA!$C$2:$C$20002=$DN31)*([2]JOE_DATA!$B$2:$B$20002="Country of buyer")*([2]JOE_DATA!$A$2:$A$20002="Corporate"),0.3,0)))
+
IF(LEN($DL31)=0,0.3,SUM(IF(([2]JOE_DATA!$C$2:$C$20002=$DL31)*([2]JOE_DATA!$B$2:$B$20002="Country of buyer")*([2]JOE_DATA!$A$2:$A$20002="Corporate"),0.3,0)))</f>
        <v>1</v>
      </c>
      <c r="HO31" s="3">
        <f t="array" ref="HO31">IF(LEN($DO31)=0,0.4,SUM(IF(([2]JOE_DATA!$C$2:$C$20002=$DO31)*([2]JOE_DATA!$B$2:$B$20002="Country of seller")*([2]JOE_DATA!$A$2:$A$20002="Corporate"),0.4,0)))
+
IF(LEN($DP31)=0,0.3,SUM(IF(([2]JOE_DATA!$C$2:$C$20002=$DP31)*([2]JOE_DATA!$B$2:$B$20002="Country of seller")*([2]JOE_DATA!$A$2:$A$20002="Corporate"),0.3,0)))
+
IF(LEN($DQ31)=0,0.3,SUM(IF(([2]JOE_DATA!$C$2:$C$20002=$DQ31)*([2]JOE_DATA!$B$2:$B$20002="Country of seller")*([2]JOE_DATA!$A$2:$A$20002="Corporate"),0.3,0)))</f>
        <v>1</v>
      </c>
      <c r="HP31" s="3">
        <f t="array" ref="HP31">IF(LEN($DR31)=0,0.4,SUM(IF(([2]JOE_DATA!$C$2:$C$20002=$DR31)*([2]JOE_DATA!$B$2:$B$20002="Country of target")*([2]JOE_DATA!$A$2:$A$20002="Corporate"),0.4,0)))
+
IF(LEN($DS31)=0,0.3,SUM(IF(([2]JOE_DATA!$C$2:$C$20002=$DS31)*([2]JOE_DATA!$B$2:$B$20002="Country of target")*([2]JOE_DATA!$A$2:$A$20002="Corporate"),0.3,0)))
+
IF(LEN($DT31)=0,0.3,SUM(IF(([2]JOE_DATA!$C$2:$C$20002=$DT31)*([2]JOE_DATA!$B$2:$B$20002="Country of target")*([2]JOE_DATA!$A$2:$A$20002="Corporate"),0.3,0)))</f>
        <v>1</v>
      </c>
      <c r="HQ31" s="3">
        <f t="array" ref="HQ31">IF(LEN($DU31)=0,1,SUM(IF(([2]JOE_DATA!$C$2:$C$20002=$DU31)*([2]JOE_DATA!$B$2:$B$20002="Value over US $5m")*([2]JOE_DATA!$A$2:$A$20002="Corporate"),1,0)))</f>
        <v>1</v>
      </c>
      <c r="HR31" s="3">
        <f t="array" ref="HR31">IF(LEN($DV31)=0,1,SUM(IF(([2]JOE_DATA!$C$2:$C$20002=$DV31)*([2]JOE_DATA!$B$2:$B$20002="Value over £500,000")*([2]JOE_DATA!$A$2:$A$20002="Corporate"),1,0)))</f>
        <v>1</v>
      </c>
      <c r="HS31" s="3">
        <f t="array" ref="HS31">IF(LEN($DW31)=0,1,SUM(IF(([2]JOE_DATA!$C$2:$C$20002=$DW31)*([2]JOE_DATA!$B$2:$B$20002="Value over Euro 5m")*([2]JOE_DATA!$A$2:$A$20002="Corporate"),1,0)))</f>
        <v>1</v>
      </c>
      <c r="HT31" s="3">
        <f t="array" ref="HT31">IF(LEN($DX31)=0,1,SUM(IF(([2]JOE_DATA!$C$2:$C$20002=$DX31)*([2]JOE_DATA!$B$2:$B$20002="Value range in euros")*([2]JOE_DATA!$A$2:$A$20002="Corporate"),1,0)))</f>
        <v>1</v>
      </c>
      <c r="HU31" s="3">
        <f t="array" ref="HU31">IF(LEN($DY31)=0,1,SUM(IF(([2]JOE_DATA!$C$2:$C$20002=$DY31)*([2]JOE_DATA!$B$2:$B$20002="Is the deal relevant for M&amp;A study")*([2]JOE_DATA!$A$2:$A$20002="Corporate"),1,0)))</f>
        <v>1</v>
      </c>
      <c r="HV31" s="3">
        <f t="array" ref="HV31">IF(LEN($DZ31)=0,1,SUM(IF(([2]JOE_DATA!$C$2:$C$20002=$DZ31)*([2]JOE_DATA!$B$2:$B$20002="Does the deal involve PE clients")*([2]JOE_DATA!$A$2:$A$20002="Corporate"),1,0)))</f>
        <v>1</v>
      </c>
      <c r="HW31" s="3">
        <f t="array" ref="HW31">IF(LEN($EA31)=0,1,SUM(IF(([2]JOE_DATA!$C$2:$C$20002=$EA31)*([2]JOE_DATA!$B$2:$B$20002="Quarter deal announced/signed")*([2]JOE_DATA!$A$2:$A$20002="Corporate"),1,0)))</f>
        <v>1</v>
      </c>
      <c r="HX31" s="3">
        <f t="array" ref="HX31">IF(LEN($EB31)=0,1,SUM(IF(([2]JOE_DATA!$C$2:$C$20002=$EB31)*([2]JOE_DATA!$B$2:$B$20002="Quarter deal completed")*([2]JOE_DATA!$A$2:$A$20002="Corporate"),1,0)))</f>
        <v>1</v>
      </c>
      <c r="HY31" s="3">
        <f t="array" ref="HY31">IF(LEN($EC31)=0,1,SUM(IF(([2]JOE_DATA!$C$2:$C$20002=$EC31)*([2]JOE_DATA!$B$2:$B$20002="Year deal announced/signed")*([2]JOE_DATA!$A$2:$A$20002="Corporate"),1,0)))</f>
        <v>1</v>
      </c>
      <c r="HZ31" s="3">
        <f t="array" ref="HZ31">IF(LEN($ED31)=0,1,SUM(IF(([2]JOE_DATA!$C$2:$C$20002=$ED31)*([2]JOE_DATA!$B$2:$B$20002="Year deal completed")*([2]JOE_DATA!$A$2:$A$20002="Corporate"),1,0)))</f>
        <v>1</v>
      </c>
      <c r="IA31" s="3">
        <v>1</v>
      </c>
      <c r="IB31" s="3">
        <f t="array" ref="IB31">IF(LEN($EF31)=0,1,SUM(IF(([2]JOE_DATA!$C$2:$C$20002=$EF31)*([2]JOE_DATA!$B$2:$B$20002="Work type")*([2]JOE_DATA!$A$2:$A$20002="Corporate Tax"),1,0)))</f>
        <v>1</v>
      </c>
      <c r="IC31" s="3">
        <f t="array" ref="IC31">IF(LEN($EG31)=0,0.4,SUM(IF(([2]JOE_DATA!$C$2:$C$20002=$EG31)*([2]JOE_DATA!$B$2:$B$20002="Work type")*([2]JOE_DATA!$A$2:$A$20002="EPC Construction"),0.4,0)))
+
IF(LEN($EH31)=0,0.3,SUM(IF(([2]JOE_DATA!$C$2:$C$20002=$EH31)*([2]JOE_DATA!$B$2:$B$20002="Work type")*([2]JOE_DATA!$A$2:$A$20002="EPC Construction"),0.3,0)))
+
IF(LEN($EI31)=0,0.3,SUM(IF(([2]JOE_DATA!$C$2:$C$20002=$EI31)*([2]JOE_DATA!$B$2:$B$20002="Work type")*([2]JOE_DATA!$A$2:$A$20002="EPC Construction"),0.3,0)))</f>
        <v>1</v>
      </c>
      <c r="ID31" s="3">
        <f t="array" ref="ID31">IF(LEN($EJ31)=0,0.4,SUM(IF(([2]JOE_DATA!$C$2:$C$20002=$EJ31)*([2]JOE_DATA!$B$2:$B$20002="Contract type")*([2]JOE_DATA!$A$2:$A$20002="EPC Construction"),0.4,0)))
+
IF(LEN($EK31)=0,0.3,SUM(IF(([2]JOE_DATA!$C$2:$C$20002=$EK31)*([2]JOE_DATA!$B$2:$B$20002="Contract type")*([2]JOE_DATA!$A$2:$A$20002="EPC Construction"),0.3,0)))
+
IF(LEN($EL31)=0,0.3,SUM(IF(([2]JOE_DATA!$C$2:$C$20002=$EL31)*([2]JOE_DATA!$B$2:$B$20002="Contract type")*([2]JOE_DATA!$A$2:$A$20002="EPC Construction"),0.3,0)))</f>
        <v>1</v>
      </c>
      <c r="IE31" s="3">
        <f t="array" ref="IE31">IF(LEN($EP31)=0,1,SUM(IF(([2]JOE_DATA!$C$2:$C$20002=$EP31)*([2]JOE_DATA!$B$2:$B$20002="Client type")*([2]JOE_DATA!$A$2:$A$20002="EPC Construction"),1,0)))</f>
        <v>1</v>
      </c>
      <c r="IF31" s="3">
        <f t="array" ref="IF31">IF(LEN($EN31)=0,1,SUM(IF(([2]JOE_DATA!$C$2:$C$20002=$EN31)*([2]JOE_DATA!$B$2:$B$20002="Subject matter")*([2]JOE_DATA!$A$2:$A$20002="EPC Construction"),1,0)))</f>
        <v>1</v>
      </c>
      <c r="IG31" s="3">
        <f t="array" ref="IG31">IF(LEN($ER31)=0,1,SUM(IF(([2]JOE_DATA!$C$2:$C$20002=$ER31)*([2]JOE_DATA!$B$2:$B$20002="Client scope")*([2]JOE_DATA!$A$2:$A$20002="EPC Construction"),1,0)))</f>
        <v>1</v>
      </c>
      <c r="IH31" s="3">
        <f t="array" ref="IH31">IF(LEN($ES31)=0,0.4,SUM(IF(([2]JOE_DATA!$C$2:$C$20002=$ES31)*([2]JOE_DATA!$B$2:$B$20002="Work type")*([2]JOE_DATA!$A$2:$A$20002="EPC Energy"),0.4,0)))
+
IF(LEN($ET31)=0,0.3,SUM(IF(([2]JOE_DATA!$C$2:$C$20002=$ET31)*([2]JOE_DATA!$B$2:$B$20002="Work type")*([2]JOE_DATA!$A$2:$A$20002="EPC Energy"),0.3,0)))
+
IF(LEN($EU31)=0,0.3,SUM(IF(([2]JOE_DATA!$C$2:$C$20002=$EU31)*([2]JOE_DATA!$B$2:$B$20002="Work type")*([2]JOE_DATA!$A$2:$A$20002="EPC Energy"),0.3,0)))</f>
        <v>1</v>
      </c>
      <c r="II31" s="3">
        <f t="array" ref="II31">IF(LEN($EV31)=0,1,SUM(IF(([2]JOE_DATA!$C$2:$C$20002=$EV31)*([2]JOE_DATA!$B$2:$B$20002="Work type")*([2]JOE_DATA!$A$2:$A$20002="EPC Energy"),1,0)))</f>
        <v>1</v>
      </c>
      <c r="IJ31" s="3">
        <f t="array" ref="IJ31">IF(LEN($EW31)=0,1,SUM(IF(([2]JOE_DATA!$C$2:$C$20002=$EW31)*([2]JOE_DATA!$B$2:$B$20002="Client type")*([2]JOE_DATA!$A$2:$A$20002="EPC Projects"),1,0)))</f>
        <v>1</v>
      </c>
      <c r="IK31" s="3">
        <f t="array" ref="IK31">IF(LEN($FE31)=0,0.4,SUM(IF(([2]JOE_DATA!$C$2:$C$20002=$FE31)*([2]JOE_DATA!$B$2:$B$20002="Client type")*([2]JOE_DATA!$A$2:$A$20002="Real Estate"),0.4,0)))
+
IF(LEN($FF31)=0,0.3,SUM(IF(([2]JOE_DATA!$C$2:$C$20002=$FF31)*([2]JOE_DATA!$B$2:$B$20002="Client type")*([2]JOE_DATA!$A$2:$A$20002="Real Estate"),0.3,0)))
+
IF(LEN($FG31)=0,0.3,SUM(IF(([2]JOE_DATA!$C$2:$C$20002=$FG31)*([2]JOE_DATA!$B$2:$B$20002="Client type")*([2]JOE_DATA!$A$2:$A$20002="Real Estate"),0.3,0)))</f>
        <v>1</v>
      </c>
      <c r="IL31" s="3">
        <f t="array" ref="IL31">IF(LEN($FH31)=0,0.4,SUM(IF(([2]JOE_DATA!$C$2:$C$20002=$FH31)*([2]JOE_DATA!$B$2:$B$20002="Work type")*([2]JOE_DATA!$A$2:$A$20002="Real Estate"),0.4,0)))
+
IF(LEN($FI31)=0,0.3,SUM(IF(([2]JOE_DATA!$C$2:$C$20002=$FI31)*([2]JOE_DATA!$B$2:$B$20002="Work type")*([2]JOE_DATA!$A$2:$A$20002="Real Estate"),0.3,0)))
+
IF(LEN($FJ31)=0,0.3,SUM(IF(([2]JOE_DATA!$C$2:$C$20002=$FJ31)*([2]JOE_DATA!$B$2:$B$20002="Work type")*([2]JOE_DATA!$A$2:$A$20002="Real Estate"),0.3,0)))</f>
        <v>1</v>
      </c>
      <c r="IM31" s="3">
        <f t="array" ref="IM31">IF(LEN($EX31)=0,0.4,SUM(IF(([2]JOE_DATA!$C$2:$C$20002=$EX31)*([2]JOE_DATA!$B$2:$B$20002="Work type")*([2]JOE_DATA!$A$2:$A$20002="Human Capital"),0.4,0)))
+
IF(LEN($EY31)=0,0.3,SUM(IF(([2]JOE_DATA!$C$2:$C$20002=$EY31)*([2]JOE_DATA!$B$2:$B$20002="Work type")*([2]JOE_DATA!$A$2:$A$20002="Human Capital"),0.3,0)))
+
IF(LEN($EZ31)=0,0.3,SUM(IF(([2]JOE_DATA!$C$2:$C$20002=$EZ31)*([2]JOE_DATA!$B$2:$B$20002="Work type")*([2]JOE_DATA!$A$2:$A$20002="Human Capital"),0.3,0)))</f>
        <v>1</v>
      </c>
      <c r="IN31" s="3">
        <f t="array" ref="IN31">IF(LEN($FA31)=0,0.4,SUM(IF(([2]JOE_DATA!$C$2:$C$20002=$FA31)*([2]JOE_DATA!$B$2:$B$20002="Sub-work types")*([2]JOE_DATA!$A$2:$A$20002="Human Capital"),0.4,0)))
+
IF(LEN($FB31)=0,0.3,SUM(IF(([2]JOE_DATA!$C$2:$C$20002=$FB31)*([2]JOE_DATA!$B$2:$B$20002="Sub-work types")*([2]JOE_DATA!$A$2:$A$20002="Human Capital"),0.3,0)))
+
IF(LEN($FC31)=0,0.3,SUM(IF(([2]JOE_DATA!$C$2:$C$20002=$FC31)*([2]JOE_DATA!$B$2:$B$20002="Sub-work types")*([2]JOE_DATA!$A$2:$A$20002="Human Capital"),0.3,0)))</f>
        <v>1</v>
      </c>
      <c r="IO31" s="15">
        <f t="array" ref="IO31">IF(LEN($FD31)=0,1,SUM(IF(([2]JOE_DATA!$C$2:$C$20002=$FD31)*([2]JOE_DATA!$B$2:$B$20002="Pension scheme")*([2]JOE_DATA!$A$2:$A$20002="Human Capital"),1,0)))</f>
        <v>1</v>
      </c>
      <c r="IP31" s="3">
        <f t="array" ref="IP31">IF(LEN($BT31)=0,0.4,SUM(IF(([2]JOE_DATA!$C$2:$C$20002=$BT31)*([2]JOE_DATA!$B$2:$B$20002="Other Matter Executive"),0.4,0)))
+
IF(LEN($BU31)=0,0.3,SUM(IF(([2]JOE_DATA!$C$2:$C$20002=$BU31)*([2]JOE_DATA!$B$2:$B$20002="Other Matter Executive"),0.3,0)))
+
IF(LEN($BV31)=0,0.3,SUM(IF(([2]JOE_DATA!$C$2:$C$20002=$BV31)*([2]JOE_DATA!$B$2:$B$20002="Other Matter Executive"),0.3,0)))</f>
        <v>1</v>
      </c>
    </row>
    <row r="32" spans="1:250" ht="25.5">
      <c r="A32" s="34" t="s">
        <v>246</v>
      </c>
      <c r="B32" s="35" t="s">
        <v>374</v>
      </c>
      <c r="C32" s="34" t="s">
        <v>285</v>
      </c>
      <c r="D32" s="34"/>
      <c r="E32" s="34" t="s">
        <v>285</v>
      </c>
      <c r="F32" s="36" t="s">
        <v>346</v>
      </c>
      <c r="G32" s="3"/>
      <c r="H32" s="3"/>
      <c r="I32" s="34" t="s">
        <v>346</v>
      </c>
      <c r="J32" s="3"/>
      <c r="K32" s="3"/>
      <c r="L32" s="34"/>
      <c r="M32" s="3"/>
      <c r="N32" s="3"/>
      <c r="O32" s="36" t="s">
        <v>99</v>
      </c>
      <c r="P32" s="34"/>
      <c r="Q32" s="34"/>
      <c r="R32" s="3"/>
      <c r="S32" s="37"/>
      <c r="T32" s="37">
        <v>40178</v>
      </c>
      <c r="U32" s="34" t="s">
        <v>346</v>
      </c>
      <c r="V32" s="3"/>
      <c r="W32" s="3"/>
      <c r="X32" s="34"/>
      <c r="Y32" s="38"/>
      <c r="Z32" s="3"/>
      <c r="AA32" s="34" t="s">
        <v>375</v>
      </c>
      <c r="AB32" s="34"/>
      <c r="AC32" s="3"/>
      <c r="AD32" s="34"/>
      <c r="AE32" s="3"/>
      <c r="AF32" s="3"/>
      <c r="AG32" s="39"/>
      <c r="AH32" s="3"/>
      <c r="AI32" s="34"/>
      <c r="AJ32" s="3"/>
      <c r="AK32" s="3"/>
      <c r="AL32" s="34" t="s">
        <v>254</v>
      </c>
      <c r="AM32" s="3"/>
      <c r="AN32" s="3"/>
      <c r="AO32" s="34" t="s">
        <v>133</v>
      </c>
      <c r="AP32" s="3" t="s">
        <v>267</v>
      </c>
      <c r="AQ32" s="3"/>
      <c r="AR32" s="3"/>
      <c r="AS32" s="3"/>
      <c r="AT32" s="3"/>
      <c r="AU32" s="3"/>
      <c r="AV32" s="3"/>
      <c r="AW32" s="3"/>
      <c r="AX32" s="3"/>
      <c r="AY32" s="3"/>
      <c r="AZ32" s="3"/>
      <c r="BA32" s="3"/>
      <c r="BB32" s="3"/>
      <c r="BC32" s="3"/>
      <c r="BD32" s="3"/>
      <c r="BE32" s="40"/>
      <c r="BF32" s="34"/>
      <c r="BG32" s="34"/>
      <c r="BH32" s="3"/>
      <c r="BI32" s="41" t="s">
        <v>255</v>
      </c>
      <c r="BJ32" s="34"/>
      <c r="BK32" s="3"/>
      <c r="BL32" s="42" t="s">
        <v>256</v>
      </c>
      <c r="BM32" s="42"/>
      <c r="BN32" s="34"/>
      <c r="BO32" s="3"/>
      <c r="BP32" s="3"/>
      <c r="BQ32" s="3"/>
      <c r="BR32" s="3"/>
      <c r="BS32" s="3"/>
      <c r="BT32" s="34"/>
      <c r="BU32" s="34"/>
      <c r="BV32" s="34"/>
      <c r="BW32" s="3"/>
      <c r="BX32" s="3"/>
      <c r="BY32" s="3"/>
      <c r="BZ32" s="3"/>
      <c r="CA32" s="3"/>
      <c r="CB32" s="3"/>
      <c r="CC32" s="3"/>
      <c r="CD32" s="36"/>
      <c r="CE32" s="34"/>
      <c r="CF32" s="3"/>
      <c r="CG32" s="36"/>
      <c r="CH32" s="34"/>
      <c r="CI32" s="3"/>
      <c r="CJ32" s="3"/>
      <c r="CK32" s="36"/>
      <c r="CL32" s="3"/>
      <c r="CM32" s="3"/>
      <c r="CN32" s="3"/>
      <c r="CO32" s="3"/>
      <c r="CP32" s="3"/>
      <c r="CQ32" s="34"/>
      <c r="CR32" s="34"/>
      <c r="CS32" s="34"/>
      <c r="CT32" s="34"/>
      <c r="CU32" s="34"/>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6"/>
      <c r="EH32" s="3"/>
      <c r="EI32" s="3"/>
      <c r="EJ32" s="3"/>
      <c r="EK32" s="3"/>
      <c r="EL32" s="3"/>
      <c r="EM32" s="3"/>
      <c r="EN32" s="3"/>
      <c r="EO32" s="3"/>
      <c r="EP32" s="3"/>
      <c r="EQ32" s="3"/>
      <c r="ER32" s="3"/>
      <c r="ES32" s="3"/>
      <c r="ET32" s="3"/>
      <c r="EU32" s="3"/>
      <c r="EV32" s="3"/>
      <c r="EW32" s="3"/>
      <c r="EX32" s="3"/>
      <c r="EY32" s="3"/>
      <c r="EZ32" s="3"/>
      <c r="FA32" s="3"/>
      <c r="FB32" s="3"/>
      <c r="FC32" s="3"/>
      <c r="FD32" s="3"/>
      <c r="FE32" s="34"/>
      <c r="FF32" s="34"/>
      <c r="FG32" s="34"/>
      <c r="FH32" s="34"/>
      <c r="FI32" s="34"/>
      <c r="FJ32" s="3"/>
      <c r="FK32" s="3"/>
      <c r="FL32" s="3"/>
      <c r="FM32" s="3"/>
      <c r="FO32" s="3"/>
      <c r="FP32" s="3"/>
      <c r="FQ32" s="3" t="str">
        <f t="array" ref="FQ32">IF(SUM($FU32:$IP32)=74,"PASS","FAIL")</f>
        <v>PASS</v>
      </c>
      <c r="FR32" s="3">
        <f t="shared" si="5"/>
        <v>0</v>
      </c>
      <c r="FS32" s="3">
        <f t="shared" si="6"/>
        <v>1</v>
      </c>
      <c r="FT32" s="3"/>
      <c r="FU32" s="3">
        <f t="array" ref="FU32">SUM(IF(([2]JOE_DATA!$C$2:$C$20002=$C32)*([2]JOE_DATA!$B$2:$B$20002="Client Name Confidential"),1,0))</f>
        <v>1</v>
      </c>
      <c r="FV32" s="3">
        <f t="array" ref="FV32">IF(ISBLANK($E32),1,SUM(IF(([2]JOE_DATA!$C$2:$C$20002=$E32)*([2]JOE_DATA!$B$2:$B$20002="Client name confidential on completion"),1,0)))</f>
        <v>1</v>
      </c>
      <c r="FW32" s="3">
        <f t="array" ref="FW32">IF(LEN($F32)=0,0.5,SUM(IF(([2]JOE_DATA!$C$2:$C$20002=$F32)*([2]JOE_DATA!$B$2:$B$20002="Client sector group"),0.5,0)))
+
IF(LEN($G32)=0,0.25,SUM(IF(([2]JOE_DATA!$C$2:$C$20002=$G32)*([2]JOE_DATA!$B$2:$B$20002="Client sector group"),0.25,0)))
+
IF(LEN($H32)=0,0.25,SUM(IF(([2]JOE_DATA!$C$2:$C$20002=$H32)*([2]JOE_DATA!$B$2:$B$20002="Client sector group"),0.25,0)))</f>
        <v>1</v>
      </c>
      <c r="FX32" s="3">
        <f t="array" ref="FX32">IF(ISBLANK($I32),0.5,SUM(IF(([2]JOE_DATA!$C$2:$C$20002=$I32)*([2]JOE_DATA!$B$2:$B$20002="Client sub-sector group"),0.5,0)))
+
IF(ISBLANK($J32),0.25,SUM(IF(([2]JOE_DATA!$C$2:$C$20002=$J32)*([2]JOE_DATA!$B$2:$B$20002="Client sub-sector group"),0.25,0)))
+
IF(ISBLANK($K32),0.25,SUM(IF(([2]JOE_DATA!$C$2:$C$20002=$K32)*([2]JOE_DATA!$B$2:$B$20002="Client sub-sector group"),0.25,0)))</f>
        <v>1</v>
      </c>
      <c r="FY32" s="3">
        <f t="array" ref="FY32">IF(LEN($L32)=0,0.4,SUM(IF(([2]JOE_DATA!$C$2:$C$20002=$L32)*([2]JOE_DATA!$B$2:$B$20002="Predominant Country of Client"),0.4,0)))
+
IF(LEN($M32)=0,0.3,SUM(IF(([2]JOE_DATA!$C$2:$C$20002=$M32)*([2]JOE_DATA!$B$2:$B$20002="Predominant Country of Client"),0.3,0)))
+
IF(LEN($N32)=0,0.3,SUM(IF(([2]JOE_DATA!$C$2:$C$20002=$N32)*([2]JOE_DATA!$B$2:$B$20002="Predominant Country of Client"),0.3,0)))</f>
        <v>1</v>
      </c>
      <c r="FZ32" s="3">
        <f t="array" ref="FZ32">IF(LEN($O32)=0,0.4,SUM(IF(([2]JOE_DATA!$C$2:$C$20002=$O32)*([2]JOE_DATA!$B$2:$B$20002="Main practice group"),0.4,0)))
+
IF(LEN($P32)=0,0.3,SUM(IF(([2]JOE_DATA!$C$2:$C$20002=$P32)*([2]JOE_DATA!$B$2:$B$20002="Main practice group"),0.3,0)))
+
IF(LEN($Q32)=0,0.3,SUM(IF(([2]JOE_DATA!$C$2:$C$20002=$Q32)*([2]JOE_DATA!$B$2:$B$20002="Main practice group"),0.3,0)))</f>
        <v>1</v>
      </c>
      <c r="GA32" s="3">
        <f t="shared" si="7"/>
        <v>1</v>
      </c>
      <c r="GB32" s="3">
        <f t="shared" si="8"/>
        <v>1</v>
      </c>
      <c r="GC32" s="3">
        <f t="array" ref="GC32">IF(LEN($U32)=0,0.4,SUM(IF(([2]JOE_DATA!$C$2:$C$20002=$U32)*([2]JOE_DATA!$B$2:$B$20002="Matter sector group"),0.4,0)))
+
IF(LEN($V32)=0,0.3,SUM(IF(([2]JOE_DATA!$C$2:$C$20002=$V32)*([2]JOE_DATA!$B$2:$B$20002="Matter sector group"),0.3,0)))
+
IF(LEN($W32)=0,0.3,SUM(IF(([2]JOE_DATA!$C$2:$C$20002=$W32)*([2]JOE_DATA!$B$2:$B$20002="Matter sector group"),0.3,0)))</f>
        <v>1</v>
      </c>
      <c r="GD32" s="3">
        <f t="array" ref="GD32">IF(LEN($X32)=0,0.4,SUM(IF(([2]JOE_DATA!$C$2:$C$20002=$X32)*([2]JOE_DATA!$B$2:$B$20002="Matter sub-sector group"),0.4,0)))
+
IF(LEN($Y32)=0,0.3,SUM(IF(([2]JOE_DATA!$C$2:$C$20002=$Y32)*([2]JOE_DATA!$B$2:$B$20002="Matter sub-sector group"),0.3,0)))
+
IF(LEN($Z32)=0,0.3,SUM(IF(([2]JOE_DATA!$C$2:$C$20002=$Z32)*([2]JOE_DATA!$B$2:$B$20002="Matter sub-sector group"),0.3,0)))</f>
        <v>1</v>
      </c>
      <c r="GE32" s="3">
        <f t="array" ref="GE32">IF(ISBLANK($AD32),1,SUM(IF(([2]JOE_DATA!$C$2:$C$20002=$AD32)*([2]JOE_DATA!$B$2:$B$20002="Matter confidential"),1,0)))</f>
        <v>1</v>
      </c>
      <c r="GF32" s="3">
        <f t="array" ref="GF32">IF(ISBLANK($AE32),1,SUM(IF(([2]JOE_DATA!$C$2:$C$20002=$AE32)*([2]JOE_DATA!$B$2:$B$20002="Matter confidential on completion"),1,0)))</f>
        <v>1</v>
      </c>
      <c r="GG32" s="3">
        <f t="array" ref="GG32">IF(ISBLANK($AG32),1,SUM(IF(([2]JOE_DATA!$C$2:$C$20002=$AG32)*([2]JOE_DATA!$B$2:$B$20002="Applicable law"),1,0)))</f>
        <v>1</v>
      </c>
      <c r="GH32" s="3">
        <f t="array" ref="GH32">IF(ISBLANK($AO32),1,SUM(IF(([2]JOE_DATA!$C$2:$C$20002=$AO32)*([2]JOE_DATA!$B$2:$B$20002="Contentious"),1,0)))</f>
        <v>1</v>
      </c>
      <c r="GI32" s="3">
        <f t="array" ref="GI32">IF(ISBLANK($AP32),1,SUM(IF(([2]JOE_DATA!$C$2:$C$20002=$AP32)*([2]JOE_DATA!$B$2:$B$20002="Dispute resolution"),1,0)))</f>
        <v>1</v>
      </c>
      <c r="GJ32" s="3">
        <f t="array" ref="GJ32">IF(ISBLANK($AQ32),1,SUM(IF(([2]JOE_DATA!$C$2:$C$20002=$AQ32)*([2]JOE_DATA!$B$2:$B$20002="Language of dispute"),1,0)))</f>
        <v>1</v>
      </c>
      <c r="GK32" s="3">
        <f t="array" ref="GK32">IF(LEN($AW32)=0,0.4,SUM(IF(([2]JOE_DATA!$C$2:$C$20002=$AW32)*([2]JOE_DATA!$B$2:$B$20002="Country Of Arbitration"),0.4,0)))
+
IF(LEN($AX32)=0,0.3,SUM(IF(([2]JOE_DATA!$C$2:$C$20002=$AX32)*([2]JOE_DATA!$B$2:$B$20002="Country Of Arbitration"),0.3,0)))
+
IF(LEN($AY32)=0,0.3,SUM(IF(([2]JOE_DATA!$C$2:$C$20002=$AY32)*([2]JOE_DATA!$B$2:$B$20002="Country Of Arbitration"),0.3,0)))</f>
        <v>1</v>
      </c>
      <c r="GL32" s="3">
        <f t="array" ref="GL32">IF(LEN($AT32)=0,0.4,SUM(IF(([2]JOE_DATA!$C$2:$C$20002=$AT32)*([2]JOE_DATA!$B$2:$B$20002="Jurisdiction of dispute"),0.4,0)))
+
IF(LEN($AU32)=0,0.3,SUM(IF(([2]JOE_DATA!$C$2:$C$20002=$AU32)*([2]JOE_DATA!$B$2:$B$20002="Jurisdiction of dispute"),0.3,0)))
+
IF(LEN($AV32)=0,0.3,SUM(IF(([2]JOE_DATA!$C$2:$C$20002=$AV32)*([2]JOE_DATA!$B$2:$B$20002="Jurisdiction of dispute"),0.3,0)))</f>
        <v>1</v>
      </c>
      <c r="GM32" s="3">
        <f t="array" ref="GM32">IF(LEN($AZ32)=0,0.6,SUM(IF(([2]JOE_DATA!$C$2:$C$20002=$AZ32)*([2]JOE_DATA!$B$2:$B$20002="Seat of arbitration"),0.6,0)))
+
IF(LEN($BA32)=0,0.4,SUM(IF(([2]JOE_DATA!$C$2:$C$20002=$BA32)*([2]JOE_DATA!$B$2:$B$20002="Seat of arbitration"),0.4,0)))</f>
        <v>1</v>
      </c>
      <c r="GN32" s="3">
        <f t="array" ref="GN32">IF(ISBLANK($BB32),1,SUM(IF(([2]JOE_DATA!$C$2:$C$20002=$BB32)*([2]JOE_DATA!$B$2:$B$20002="Arbitral rules"),1,0)))</f>
        <v>1</v>
      </c>
      <c r="GO32" s="3">
        <f t="array" ref="GO32">IF(ISBLANK($BC32),1,SUM(IF(([2]JOE_DATA!$C$2:$C$20002=$BC32)*([2]JOE_DATA!$B$2:$B$20002="Investment treaty"),1,0)))</f>
        <v>1</v>
      </c>
      <c r="GP32" s="3">
        <f t="array" ref="GP32">IF(ISBLANK($BD32),1,SUM(IF(([2]JOE_DATA!$C$2:$C$20002=$BD32)*([2]JOE_DATA!$B$2:$B$20002="Investigation type"),1,0)))</f>
        <v>1</v>
      </c>
      <c r="GQ32" s="3">
        <f t="array" ref="GQ32">IF(ISBLANK($BF32),1,SUM(IF(([2]JOE_DATA!$C$2:$C$20002=$BF32)*([2]JOE_DATA!$B$2:$B$20002="Currency of deal"),1,0)))</f>
        <v>1</v>
      </c>
      <c r="GR32" s="3">
        <f t="array" ref="GR32">IF(ISBLANK($BG32),1,SUM(IF(([2]JOE_DATA!$C$2:$C$20002=$BG32)*([2]JOE_DATA!$B$2:$B$20002="Value confidential"),1,0)))</f>
        <v>1</v>
      </c>
      <c r="GS32" s="3">
        <f t="array" ref="GS32">IF(ISBLANK($BH32),1,SUM(IF(([2]JOE_DATA!$C$2:$C$20002=$BH32)*([2]JOE_DATA!$B$2:$B$20002="Value confidential on completion"),1,0)))</f>
        <v>1</v>
      </c>
      <c r="GT32" s="3">
        <f t="array" ref="GT32">IF(LEN($BI32)=0,0.4,SUM(IF(([2]JOE_DATA!$C$2:$C$20002=$BI32)*([2]JOE_DATA!$B$2:$B$20002="Teams"),0.4,0)))
+
IF(LEN($BJ32)=0,0.3,SUM(IF(([2]JOE_DATA!$C$2:$C$20002=$BJ32)*([2]JOE_DATA!$B$2:$B$20002="Teams"),0.3,0)))
+
IF(LEN($BK32)=0,0.3,SUM(IF(([2]JOE_DATA!$C$2:$C$20002=$BK32)*([2]JOE_DATA!$B$2:$B$20002="Teams"),0.3,0)))</f>
        <v>1</v>
      </c>
      <c r="GU32" s="3">
        <f t="array" ref="GU32">IF(LEN($BL32)=0,0.4,SUM(IF(([2]JOE_DATA!$C$2:$C$20002=$BL32)*([2]JOE_DATA!$B$2:$B$20002="Lead Matter Partner"),0.4,0)))
+
IF(LEN($BM32)=0,0.3,SUM(IF(([2]JOE_DATA!$C$2:$C$20002=$BM32)*([2]JOE_DATA!$B$2:$B$20002="Lead Matter Partner"),0.3,0)))
+
IF(LEN($BN32)=0,0.3,SUM(IF(([2]JOE_DATA!$C$2:$C$20002=$BN32)*([2]JOE_DATA!$B$2:$B$20002="Lead Matter Partner"),0.3,0)))</f>
        <v>1</v>
      </c>
      <c r="GV32" s="3">
        <f t="array" ref="GV32">IF(LEN($BP32)=0,0.4,SUM(IF(([2]JOE_DATA!$C$2:$C$20002=$BP32)*([2]JOE_DATA!$B$2:$B$20002="Source of credential"),0.4,0)))
+
IF(LEN($BQ32)=0,0.3,SUM(IF(([2]JOE_DATA!$C$2:$C$20002=$BQ32)*([2]JOE_DATA!$B$2:$B$20002="Source of credential"),0.3,0)))
+
IF(LEN($BR32)=0,0.3,SUM(IF(([2]JOE_DATA!$C$2:$C$20002=$BR32)*([2]JOE_DATA!$B$2:$B$20002="Source of credential"),0.3,0)))</f>
        <v>1</v>
      </c>
      <c r="GW32" s="3">
        <f t="array" ref="GW32">IF(LEN($BX32)=0,0.4,SUM(IF(([2]JOE_DATA!$C$2:$C$20002=$BX32)*([2]JOE_DATA!$B$2:$B$20002="CMS firms involved"),0.4,0)))
+
IF(LEN($BY32)=0,0.6,SUM(IF(([2]JOE_DATA!$C$2:$C$20002=$BY32)*([2]JOE_DATA!$B$2:$B$20002="CMS firms involved"),0.6,0)))</f>
        <v>1</v>
      </c>
      <c r="GX32" s="3">
        <f t="array" ref="GX32">IF(ISBLANK($BZ32),1,SUM(IF(([2]JOE_DATA!$C$2:$C$20002=$BZ32)*([2]JOE_DATA!$B$2:$B$20002="Lead CMS firm"),1,0)))</f>
        <v>1</v>
      </c>
      <c r="GY32" s="3">
        <f t="array" ref="GY32">IF(LEN($CA32)=0,0.4,SUM(IF(([2]JOE_DATA!$C$2:$C$20002=$CA32)*([2]JOE_DATA!$B$2:$B$20002="Countries of other CMS firms"),0.4,0)))
+
IF(LEN($CB32)=0,0.3,SUM(IF(([2]JOE_DATA!$C$2:$C$20002=$CB32)*([2]JOE_DATA!$B$2:$B$20002="Countries of other CMS firms"),0.3,0)))
+
IF(LEN($CC32)=0,0.3,SUM(IF(([2]JOE_DATA!$C$2:$C$20002=$CC32)*([2]JOE_DATA!$B$2:$B$20002="Countries of other CMS firms"),0.3,0)))</f>
        <v>1</v>
      </c>
      <c r="GZ32" s="3">
        <f t="array" ref="GZ32">IF(ISBLANK($CD32),1,SUM(IF(([2]JOE_DATA!$C$2:$C$20002=$CD32)*([2]JOE_DATA!$B$2:$B$20002="Credential status"),1,0)))</f>
        <v>1</v>
      </c>
      <c r="HA32" s="3">
        <f t="array" ref="HA32">IF(ISBLANK($CE32),1,SUM(IF(([2]JOE_DATA!$C$2:$C$20002=$CE32)*([2]JOE_DATA!$B$2:$B$20002="Credential version"),1,0)))</f>
        <v>1</v>
      </c>
      <c r="HB32" s="3">
        <f t="array" ref="HB32">IF(ISBLANK($CG32),1,SUM(IF(([2]JOE_DATA!$C$2:$C$20002=$CG32)*([2]JOE_DATA!$B$2:$B$20002="Credential type "),1,0)))</f>
        <v>1</v>
      </c>
      <c r="HC32" s="3">
        <f t="array" ref="HC32">IF(ISBLANK($CH32),1,SUM(IF(([2]JOE_DATA!$C$2:$C$20002=$CH32)*([2]JOE_DATA!$B$2:$B$20002="Other uses"),1,0)))</f>
        <v>1</v>
      </c>
      <c r="HD32" s="3">
        <f t="array" ref="HD32">IF(ISBLANK($CK32),1,SUM(IF(([2]JOE_DATA!$C$2:$C$20002=$CK32)*([2]JOE_DATA!$B$2:$B$20002="Priority"),1,0)))</f>
        <v>1</v>
      </c>
      <c r="HE32" s="3">
        <f t="array" ref="HE32">IF(LEN($CM32)=0,0.4,SUM(IF(([2]JOE_DATA!$C$2:$C$20002=$CM32)*([2]JOE_DATA!$B$2:$B$20002="Know how"),0.4,0)))
+
IF(LEN($CN32)=0,0.3,SUM(IF(([2]JOE_DATA!$C$2:$C$20002=$CN32)*([2]JOE_DATA!$B$2:$B$20002="Know how"),0.3,0)))
+
IF(LEN($CO32)=0,0.3,SUM(IF(([2]JOE_DATA!$C$2:$C$20002=$CO32)*([2]JOE_DATA!$B$2:$B$20002="Know how"),0.3,0)))</f>
        <v>1</v>
      </c>
      <c r="HF32" s="3">
        <f t="array" ref="HF32">IF(LEN($CS32)=0,0.4,SUM(IF(([2]JOE_DATA!$C$2:$C$20002=$CS32)*([2]JOE_DATA!$B$2:$B$20002="Work type")*([2]JOE_DATA!$A$2:$A$20002="BAIF"),0.4,0)))
+
IF(LEN($CT32)=0,0.3,SUM(IF(([2]JOE_DATA!$C$2:$C$20002=$CT32)*([2]JOE_DATA!$B$2:$B$20002="Work type")*([2]JOE_DATA!$A$2:$A$20002="BAIF"),0.3,0)))
+
IF(LEN($CU32)=0,0.3,SUM(IF(([2]JOE_DATA!$C$2:$C$20002=$CU32)*([2]JOE_DATA!$B$2:$B$20002="Work type")*([2]JOE_DATA!$A$2:$A$20002="BAIF"),0.3,0)))</f>
        <v>1</v>
      </c>
      <c r="HG32" s="3">
        <f t="array" ref="HG32">IF(LEN($CQ32)=0,1,SUM(IF(([2]JOE_DATA!$C$2:$C$20002=$CQ32)*([2]JOE_DATA!$B$2:$B$20002="Client type")*([2]JOE_DATA!$A$2:$A$20002="BAIF"),1,0)))</f>
        <v>1</v>
      </c>
      <c r="HH32" s="3">
        <f t="array" ref="HH32">IF(LEN($CW32)=0,0.4,SUM(IF(([2]JOE_DATA!$C$2:$C$20002=$CW32)*([2]JOE_DATA!$B$2:$B$20002="Work type")*([2]JOE_DATA!$A$2:$A$20002="CRD"),0.4,0)))
+
IF(LEN($CX32)=0,0.3,SUM(IF(([2]JOE_DATA!$C$2:$C$20002=$CX32)*([2]JOE_DATA!$B$2:$B$20002="Work type")*([2]JOE_DATA!$A$2:$A$20002="CRD"),0.3,0)))
+
IF(LEN($CY32)=0,0.3,SUM(IF(([2]JOE_DATA!$C$2:$C$20002=$CY32)*([2]JOE_DATA!$B$2:$B$20002="Work type")*([2]JOE_DATA!$A$2:$A$20002="CRD"),0.3,0)))</f>
        <v>1</v>
      </c>
      <c r="HI32" s="3">
        <f t="array" ref="HI32">IF(LEN($CZ32)=0,0.4,SUM(IF(([2]JOE_DATA!$C$2:$C$20002=$CZ32)*([2]JOE_DATA!$B$2:$B$20002="Sub-work type")*([2]JOE_DATA!$A$2:$A$20002="CRD"),0.4,0)))
+
IF(LEN($DA32)=0,0.3,SUM(IF(([2]JOE_DATA!$C$2:$C$20002=$DA32)*([2]JOE_DATA!$B$2:$B$20002="Sub-work type")*([2]JOE_DATA!$A$2:$A$20002="CRD"),0.3,0)))
+
IF(LEN($DB32)=0,0.3,SUM(IF(([2]JOE_DATA!$C$2:$C$20002=$DB32)*([2]JOE_DATA!$B$2:$B$20002="Sub-work type")*([2]JOE_DATA!$A$2:$A$20002="CRD"),0.3,0)))</f>
        <v>1</v>
      </c>
      <c r="HJ32" s="3">
        <f t="array" ref="HJ32">IF(LEN($CV32)=0,1,SUM(IF(([2]JOE_DATA!$C$2:$C$20002=$CV32)*([2]JOE_DATA!$B$2:$B$20002="Client type")*([2]JOE_DATA!$A$2:$A$20002="CRD"),1,0)))</f>
        <v>1</v>
      </c>
      <c r="HK32" s="3">
        <f t="array" ref="HK32">IF(LEN($DC32)=0,0.4,SUM(IF(([2]JOE_DATA!$C$2:$C$20002=$DC32)*([2]JOE_DATA!$B$2:$B$20002="Work type")*([2]JOE_DATA!$A$2:$A$20002="Corporate"),0.4,0)))
+
IF(LEN($DD32)=0,0.3,SUM(IF(([2]JOE_DATA!$C$2:$C$20002=$DD32)*([2]JOE_DATA!$B$2:$B$20002="Work type")*([2]JOE_DATA!$A$2:$A$20002="Corporate"),0.3,0)))
+
IF(LEN($DE32)=0,0.3,SUM(IF(([2]JOE_DATA!$C$2:$C$20002=$DE32)*([2]JOE_DATA!$B$2:$B$20002="Work type")*([2]JOE_DATA!$A$2:$A$20002="Corporate"),0.3,0)))</f>
        <v>1</v>
      </c>
      <c r="HL32" s="3">
        <f t="array" ref="HL32">IF(LEN($DF32)=0,0.4,SUM(IF(([2]JOE_DATA!$C$2:$C$20002=$DF32)*([2]JOE_DATA!$B$2:$B$20002="Sub-work type")*([2]JOE_DATA!$A$2:$A$20002="Corporate"),0.4,0)))
+
IF(LEN($DG32)=0,0.3,SUM(IF(([2]JOE_DATA!$C$2:$C$20002=$DG32)*([2]JOE_DATA!$B$2:$B$20002="Sub-work type")*([2]JOE_DATA!$A$2:$A$20002="Corporate"),0.3,0)))
+
IF(LEN($DH32)=0,0.3,SUM(IF(([2]JOE_DATA!$C$2:$C$20002=$DH32)*([2]JOE_DATA!$B$2:$B$20002="Sub-work type")*([2]JOE_DATA!$A$2:$A$20002="Corporate"),0.3,0)))</f>
        <v>1</v>
      </c>
      <c r="HM32" s="3">
        <f t="array" ref="HM32">IF(LEN($DI32)=0,0.4,SUM(IF(([2]JOE_DATA!$C$2:$C$20002=$DI32)*([2]JOE_DATA!$B$2:$B$20002="Acting for")*([2]JOE_DATA!$A$2:$A$20002="Corporate"),0.4,0)))
+
IF(LEN($DJ32)=0,0.3,SUM(IF(([2]JOE_DATA!$C$2:$C$20002=$DJ32)*([2]JOE_DATA!$B$2:$B$20002="Acting for")*([2]JOE_DATA!$A$2:$A$20002="Corporate"),0.3,0)))
+
IF(LEN($DK32)=0,0.3,SUM(IF(([2]JOE_DATA!$C$2:$C$20002=$DK32)*([2]JOE_DATA!$B$2:$B$20002="Acting for")*([2]JOE_DATA!$A$2:$A$20002="Corporate"),0.3,0)))</f>
        <v>1</v>
      </c>
      <c r="HN32" s="3">
        <f t="array" ref="HN32">IF(LEN($DM32)=0,0.4,SUM(IF(([2]JOE_DATA!$C$2:$C$20002=$DM32)*([2]JOE_DATA!$B$2:$B$20002="Country of buyer")*([2]JOE_DATA!$A$2:$A$20002="Corporate"),0.4,0)))
+
IF(LEN($DN32)=0,0.3,SUM(IF(([2]JOE_DATA!$C$2:$C$20002=$DN32)*([2]JOE_DATA!$B$2:$B$20002="Country of buyer")*([2]JOE_DATA!$A$2:$A$20002="Corporate"),0.3,0)))
+
IF(LEN($DL32)=0,0.3,SUM(IF(([2]JOE_DATA!$C$2:$C$20002=$DL32)*([2]JOE_DATA!$B$2:$B$20002="Country of buyer")*([2]JOE_DATA!$A$2:$A$20002="Corporate"),0.3,0)))</f>
        <v>1</v>
      </c>
      <c r="HO32" s="3">
        <f t="array" ref="HO32">IF(LEN($DO32)=0,0.4,SUM(IF(([2]JOE_DATA!$C$2:$C$20002=$DO32)*([2]JOE_DATA!$B$2:$B$20002="Country of seller")*([2]JOE_DATA!$A$2:$A$20002="Corporate"),0.4,0)))
+
IF(LEN($DP32)=0,0.3,SUM(IF(([2]JOE_DATA!$C$2:$C$20002=$DP32)*([2]JOE_DATA!$B$2:$B$20002="Country of seller")*([2]JOE_DATA!$A$2:$A$20002="Corporate"),0.3,0)))
+
IF(LEN($DQ32)=0,0.3,SUM(IF(([2]JOE_DATA!$C$2:$C$20002=$DQ32)*([2]JOE_DATA!$B$2:$B$20002="Country of seller")*([2]JOE_DATA!$A$2:$A$20002="Corporate"),0.3,0)))</f>
        <v>1</v>
      </c>
      <c r="HP32" s="3">
        <f t="array" ref="HP32">IF(LEN($DR32)=0,0.4,SUM(IF(([2]JOE_DATA!$C$2:$C$20002=$DR32)*([2]JOE_DATA!$B$2:$B$20002="Country of target")*([2]JOE_DATA!$A$2:$A$20002="Corporate"),0.4,0)))
+
IF(LEN($DS32)=0,0.3,SUM(IF(([2]JOE_DATA!$C$2:$C$20002=$DS32)*([2]JOE_DATA!$B$2:$B$20002="Country of target")*([2]JOE_DATA!$A$2:$A$20002="Corporate"),0.3,0)))
+
IF(LEN($DT32)=0,0.3,SUM(IF(([2]JOE_DATA!$C$2:$C$20002=$DT32)*([2]JOE_DATA!$B$2:$B$20002="Country of target")*([2]JOE_DATA!$A$2:$A$20002="Corporate"),0.3,0)))</f>
        <v>1</v>
      </c>
      <c r="HQ32" s="3">
        <f t="array" ref="HQ32">IF(LEN($DU32)=0,1,SUM(IF(([2]JOE_DATA!$C$2:$C$20002=$DU32)*([2]JOE_DATA!$B$2:$B$20002="Value over US $5m")*([2]JOE_DATA!$A$2:$A$20002="Corporate"),1,0)))</f>
        <v>1</v>
      </c>
      <c r="HR32" s="3">
        <f t="array" ref="HR32">IF(LEN($DV32)=0,1,SUM(IF(([2]JOE_DATA!$C$2:$C$20002=$DV32)*([2]JOE_DATA!$B$2:$B$20002="Value over £500,000")*([2]JOE_DATA!$A$2:$A$20002="Corporate"),1,0)))</f>
        <v>1</v>
      </c>
      <c r="HS32" s="3">
        <f t="array" ref="HS32">IF(LEN($DW32)=0,1,SUM(IF(([2]JOE_DATA!$C$2:$C$20002=$DW32)*([2]JOE_DATA!$B$2:$B$20002="Value over Euro 5m")*([2]JOE_DATA!$A$2:$A$20002="Corporate"),1,0)))</f>
        <v>1</v>
      </c>
      <c r="HT32" s="3">
        <f t="array" ref="HT32">IF(LEN($DX32)=0,1,SUM(IF(([2]JOE_DATA!$C$2:$C$20002=$DX32)*([2]JOE_DATA!$B$2:$B$20002="Value range in euros")*([2]JOE_DATA!$A$2:$A$20002="Corporate"),1,0)))</f>
        <v>1</v>
      </c>
      <c r="HU32" s="3">
        <f t="array" ref="HU32">IF(LEN($DY32)=0,1,SUM(IF(([2]JOE_DATA!$C$2:$C$20002=$DY32)*([2]JOE_DATA!$B$2:$B$20002="Is the deal relevant for M&amp;A study")*([2]JOE_DATA!$A$2:$A$20002="Corporate"),1,0)))</f>
        <v>1</v>
      </c>
      <c r="HV32" s="3">
        <f t="array" ref="HV32">IF(LEN($DZ32)=0,1,SUM(IF(([2]JOE_DATA!$C$2:$C$20002=$DZ32)*([2]JOE_DATA!$B$2:$B$20002="Does the deal involve PE clients")*([2]JOE_DATA!$A$2:$A$20002="Corporate"),1,0)))</f>
        <v>1</v>
      </c>
      <c r="HW32" s="3">
        <f t="array" ref="HW32">IF(LEN($EA32)=0,1,SUM(IF(([2]JOE_DATA!$C$2:$C$20002=$EA32)*([2]JOE_DATA!$B$2:$B$20002="Quarter deal announced/signed")*([2]JOE_DATA!$A$2:$A$20002="Corporate"),1,0)))</f>
        <v>1</v>
      </c>
      <c r="HX32" s="3">
        <f t="array" ref="HX32">IF(LEN($EB32)=0,1,SUM(IF(([2]JOE_DATA!$C$2:$C$20002=$EB32)*([2]JOE_DATA!$B$2:$B$20002="Quarter deal completed")*([2]JOE_DATA!$A$2:$A$20002="Corporate"),1,0)))</f>
        <v>1</v>
      </c>
      <c r="HY32" s="3">
        <f t="array" ref="HY32">IF(LEN($EC32)=0,1,SUM(IF(([2]JOE_DATA!$C$2:$C$20002=$EC32)*([2]JOE_DATA!$B$2:$B$20002="Year deal announced/signed")*([2]JOE_DATA!$A$2:$A$20002="Corporate"),1,0)))</f>
        <v>1</v>
      </c>
      <c r="HZ32" s="3">
        <f t="array" ref="HZ32">IF(LEN($ED32)=0,1,SUM(IF(([2]JOE_DATA!$C$2:$C$20002=$ED32)*([2]JOE_DATA!$B$2:$B$20002="Year deal completed")*([2]JOE_DATA!$A$2:$A$20002="Corporate"),1,0)))</f>
        <v>1</v>
      </c>
      <c r="IA32" s="3">
        <v>1</v>
      </c>
      <c r="IB32" s="3">
        <f t="array" ref="IB32">IF(LEN($EF32)=0,1,SUM(IF(([2]JOE_DATA!$C$2:$C$20002=$EF32)*([2]JOE_DATA!$B$2:$B$20002="Work type")*([2]JOE_DATA!$A$2:$A$20002="Corporate Tax"),1,0)))</f>
        <v>1</v>
      </c>
      <c r="IC32" s="3">
        <f t="array" ref="IC32">IF(LEN($EG32)=0,0.4,SUM(IF(([2]JOE_DATA!$C$2:$C$20002=$EG32)*([2]JOE_DATA!$B$2:$B$20002="Work type")*([2]JOE_DATA!$A$2:$A$20002="EPC Construction"),0.4,0)))
+
IF(LEN($EH32)=0,0.3,SUM(IF(([2]JOE_DATA!$C$2:$C$20002=$EH32)*([2]JOE_DATA!$B$2:$B$20002="Work type")*([2]JOE_DATA!$A$2:$A$20002="EPC Construction"),0.3,0)))
+
IF(LEN($EI32)=0,0.3,SUM(IF(([2]JOE_DATA!$C$2:$C$20002=$EI32)*([2]JOE_DATA!$B$2:$B$20002="Work type")*([2]JOE_DATA!$A$2:$A$20002="EPC Construction"),0.3,0)))</f>
        <v>1</v>
      </c>
      <c r="ID32" s="3">
        <f t="array" ref="ID32">IF(LEN($EJ32)=0,0.4,SUM(IF(([2]JOE_DATA!$C$2:$C$20002=$EJ32)*([2]JOE_DATA!$B$2:$B$20002="Contract type")*([2]JOE_DATA!$A$2:$A$20002="EPC Construction"),0.4,0)))
+
IF(LEN($EK32)=0,0.3,SUM(IF(([2]JOE_DATA!$C$2:$C$20002=$EK32)*([2]JOE_DATA!$B$2:$B$20002="Contract type")*([2]JOE_DATA!$A$2:$A$20002="EPC Construction"),0.3,0)))
+
IF(LEN($EL32)=0,0.3,SUM(IF(([2]JOE_DATA!$C$2:$C$20002=$EL32)*([2]JOE_DATA!$B$2:$B$20002="Contract type")*([2]JOE_DATA!$A$2:$A$20002="EPC Construction"),0.3,0)))</f>
        <v>1</v>
      </c>
      <c r="IE32" s="3">
        <f t="array" ref="IE32">IF(LEN($EP32)=0,1,SUM(IF(([2]JOE_DATA!$C$2:$C$20002=$EP32)*([2]JOE_DATA!$B$2:$B$20002="Client type")*([2]JOE_DATA!$A$2:$A$20002="EPC Construction"),1,0)))</f>
        <v>1</v>
      </c>
      <c r="IF32" s="3">
        <f t="array" ref="IF32">IF(LEN($EN32)=0,1,SUM(IF(([2]JOE_DATA!$C$2:$C$20002=$EN32)*([2]JOE_DATA!$B$2:$B$20002="Subject matter")*([2]JOE_DATA!$A$2:$A$20002="EPC Construction"),1,0)))</f>
        <v>1</v>
      </c>
      <c r="IG32" s="3">
        <f t="array" ref="IG32">IF(LEN($ER32)=0,1,SUM(IF(([2]JOE_DATA!$C$2:$C$20002=$ER32)*([2]JOE_DATA!$B$2:$B$20002="Client scope")*([2]JOE_DATA!$A$2:$A$20002="EPC Construction"),1,0)))</f>
        <v>1</v>
      </c>
      <c r="IH32" s="3">
        <f t="array" ref="IH32">IF(LEN($ES32)=0,0.4,SUM(IF(([2]JOE_DATA!$C$2:$C$20002=$ES32)*([2]JOE_DATA!$B$2:$B$20002="Work type")*([2]JOE_DATA!$A$2:$A$20002="EPC Energy"),0.4,0)))
+
IF(LEN($ET32)=0,0.3,SUM(IF(([2]JOE_DATA!$C$2:$C$20002=$ET32)*([2]JOE_DATA!$B$2:$B$20002="Work type")*([2]JOE_DATA!$A$2:$A$20002="EPC Energy"),0.3,0)))
+
IF(LEN($EU32)=0,0.3,SUM(IF(([2]JOE_DATA!$C$2:$C$20002=$EU32)*([2]JOE_DATA!$B$2:$B$20002="Work type")*([2]JOE_DATA!$A$2:$A$20002="EPC Energy"),0.3,0)))</f>
        <v>1</v>
      </c>
      <c r="II32" s="3">
        <f t="array" ref="II32">IF(LEN($EV32)=0,1,SUM(IF(([2]JOE_DATA!$C$2:$C$20002=$EV32)*([2]JOE_DATA!$B$2:$B$20002="Work type")*([2]JOE_DATA!$A$2:$A$20002="EPC Energy"),1,0)))</f>
        <v>1</v>
      </c>
      <c r="IJ32" s="3">
        <f t="array" ref="IJ32">IF(LEN($EW32)=0,1,SUM(IF(([2]JOE_DATA!$C$2:$C$20002=$EW32)*([2]JOE_DATA!$B$2:$B$20002="Client type")*([2]JOE_DATA!$A$2:$A$20002="EPC Projects"),1,0)))</f>
        <v>1</v>
      </c>
      <c r="IK32" s="3">
        <f t="array" ref="IK32">IF(LEN($FE32)=0,0.4,SUM(IF(([2]JOE_DATA!$C$2:$C$20002=$FE32)*([2]JOE_DATA!$B$2:$B$20002="Client type")*([2]JOE_DATA!$A$2:$A$20002="Real Estate"),0.4,0)))
+
IF(LEN($FF32)=0,0.3,SUM(IF(([2]JOE_DATA!$C$2:$C$20002=$FF32)*([2]JOE_DATA!$B$2:$B$20002="Client type")*([2]JOE_DATA!$A$2:$A$20002="Real Estate"),0.3,0)))
+
IF(LEN($FG32)=0,0.3,SUM(IF(([2]JOE_DATA!$C$2:$C$20002=$FG32)*([2]JOE_DATA!$B$2:$B$20002="Client type")*([2]JOE_DATA!$A$2:$A$20002="Real Estate"),0.3,0)))</f>
        <v>1</v>
      </c>
      <c r="IL32" s="3">
        <f t="array" ref="IL32">IF(LEN($FH32)=0,0.4,SUM(IF(([2]JOE_DATA!$C$2:$C$20002=$FH32)*([2]JOE_DATA!$B$2:$B$20002="Work type")*([2]JOE_DATA!$A$2:$A$20002="Real Estate"),0.4,0)))
+
IF(LEN($FI32)=0,0.3,SUM(IF(([2]JOE_DATA!$C$2:$C$20002=$FI32)*([2]JOE_DATA!$B$2:$B$20002="Work type")*([2]JOE_DATA!$A$2:$A$20002="Real Estate"),0.3,0)))
+
IF(LEN($FJ32)=0,0.3,SUM(IF(([2]JOE_DATA!$C$2:$C$20002=$FJ32)*([2]JOE_DATA!$B$2:$B$20002="Work type")*([2]JOE_DATA!$A$2:$A$20002="Real Estate"),0.3,0)))</f>
        <v>1</v>
      </c>
      <c r="IM32" s="3">
        <f t="array" ref="IM32">IF(LEN($EX32)=0,0.4,SUM(IF(([2]JOE_DATA!$C$2:$C$20002=$EX32)*([2]JOE_DATA!$B$2:$B$20002="Work type")*([2]JOE_DATA!$A$2:$A$20002="Human Capital"),0.4,0)))
+
IF(LEN($EY32)=0,0.3,SUM(IF(([2]JOE_DATA!$C$2:$C$20002=$EY32)*([2]JOE_DATA!$B$2:$B$20002="Work type")*([2]JOE_DATA!$A$2:$A$20002="Human Capital"),0.3,0)))
+
IF(LEN($EZ32)=0,0.3,SUM(IF(([2]JOE_DATA!$C$2:$C$20002=$EZ32)*([2]JOE_DATA!$B$2:$B$20002="Work type")*([2]JOE_DATA!$A$2:$A$20002="Human Capital"),0.3,0)))</f>
        <v>1</v>
      </c>
      <c r="IN32" s="3">
        <f t="array" ref="IN32">IF(LEN($FA32)=0,0.4,SUM(IF(([2]JOE_DATA!$C$2:$C$20002=$FA32)*([2]JOE_DATA!$B$2:$B$20002="Sub-work types")*([2]JOE_DATA!$A$2:$A$20002="Human Capital"),0.4,0)))
+
IF(LEN($FB32)=0,0.3,SUM(IF(([2]JOE_DATA!$C$2:$C$20002=$FB32)*([2]JOE_DATA!$B$2:$B$20002="Sub-work types")*([2]JOE_DATA!$A$2:$A$20002="Human Capital"),0.3,0)))
+
IF(LEN($FC32)=0,0.3,SUM(IF(([2]JOE_DATA!$C$2:$C$20002=$FC32)*([2]JOE_DATA!$B$2:$B$20002="Sub-work types")*([2]JOE_DATA!$A$2:$A$20002="Human Capital"),0.3,0)))</f>
        <v>1</v>
      </c>
      <c r="IO32" s="15">
        <f t="array" ref="IO32">IF(LEN($FD32)=0,1,SUM(IF(([2]JOE_DATA!$C$2:$C$20002=$FD32)*([2]JOE_DATA!$B$2:$B$20002="Pension scheme")*([2]JOE_DATA!$A$2:$A$20002="Human Capital"),1,0)))</f>
        <v>1</v>
      </c>
      <c r="IP32" s="3">
        <f t="array" ref="IP32">IF(LEN($BT32)=0,0.4,SUM(IF(([2]JOE_DATA!$C$2:$C$20002=$BT32)*([2]JOE_DATA!$B$2:$B$20002="Other Matter Executive"),0.4,0)))
+
IF(LEN($BU32)=0,0.3,SUM(IF(([2]JOE_DATA!$C$2:$C$20002=$BU32)*([2]JOE_DATA!$B$2:$B$20002="Other Matter Executive"),0.3,0)))
+
IF(LEN($BV32)=0,0.3,SUM(IF(([2]JOE_DATA!$C$2:$C$20002=$BV32)*([2]JOE_DATA!$B$2:$B$20002="Other Matter Executive"),0.3,0)))</f>
        <v>1</v>
      </c>
    </row>
    <row r="33" spans="1:250" ht="89.25">
      <c r="A33" s="34" t="s">
        <v>246</v>
      </c>
      <c r="B33" s="35" t="s">
        <v>376</v>
      </c>
      <c r="C33" s="34" t="s">
        <v>285</v>
      </c>
      <c r="D33" s="34"/>
      <c r="E33" s="34" t="s">
        <v>285</v>
      </c>
      <c r="F33" s="36" t="s">
        <v>377</v>
      </c>
      <c r="G33" s="3"/>
      <c r="H33" s="3"/>
      <c r="I33" s="34" t="s">
        <v>378</v>
      </c>
      <c r="J33" s="3"/>
      <c r="K33" s="3"/>
      <c r="L33" s="34"/>
      <c r="M33" s="3"/>
      <c r="N33" s="3"/>
      <c r="O33" s="36" t="s">
        <v>99</v>
      </c>
      <c r="P33" s="34"/>
      <c r="Q33" s="34"/>
      <c r="R33" s="3"/>
      <c r="S33" s="37"/>
      <c r="T33" s="37" t="s">
        <v>252</v>
      </c>
      <c r="U33" s="34" t="s">
        <v>377</v>
      </c>
      <c r="V33" s="3"/>
      <c r="W33" s="3"/>
      <c r="X33" s="34" t="s">
        <v>379</v>
      </c>
      <c r="Y33" s="38"/>
      <c r="Z33" s="3"/>
      <c r="AA33" s="34" t="s">
        <v>380</v>
      </c>
      <c r="AB33" s="34"/>
      <c r="AC33" s="3"/>
      <c r="AD33" s="34"/>
      <c r="AE33" s="3"/>
      <c r="AF33" s="3"/>
      <c r="AG33" s="39"/>
      <c r="AH33" s="3"/>
      <c r="AI33" s="34"/>
      <c r="AJ33" s="3"/>
      <c r="AK33" s="3"/>
      <c r="AL33" s="34" t="s">
        <v>381</v>
      </c>
      <c r="AM33" s="3"/>
      <c r="AN33" s="3"/>
      <c r="AO33" s="34" t="s">
        <v>133</v>
      </c>
      <c r="AP33" s="3" t="s">
        <v>297</v>
      </c>
      <c r="AQ33" s="3"/>
      <c r="AR33" s="3"/>
      <c r="AS33" s="3"/>
      <c r="AT33" s="3"/>
      <c r="AU33" s="3"/>
      <c r="AV33" s="3"/>
      <c r="AW33" s="3"/>
      <c r="AX33" s="3"/>
      <c r="AY33" s="3"/>
      <c r="AZ33" s="3"/>
      <c r="BA33" s="3"/>
      <c r="BB33" s="3"/>
      <c r="BC33" s="3"/>
      <c r="BD33" s="3"/>
      <c r="BE33" s="40"/>
      <c r="BF33" s="34"/>
      <c r="BG33" s="34"/>
      <c r="BH33" s="3"/>
      <c r="BI33" s="41" t="s">
        <v>255</v>
      </c>
      <c r="BJ33" s="34"/>
      <c r="BK33" s="3"/>
      <c r="BL33" s="42" t="s">
        <v>256</v>
      </c>
      <c r="BM33" s="42"/>
      <c r="BN33" s="34"/>
      <c r="BO33" s="3"/>
      <c r="BP33" s="3"/>
      <c r="BQ33" s="3"/>
      <c r="BR33" s="3"/>
      <c r="BS33" s="3"/>
      <c r="BT33" s="34"/>
      <c r="BU33" s="34"/>
      <c r="BV33" s="34"/>
      <c r="BW33" s="3"/>
      <c r="BX33" s="3"/>
      <c r="BY33" s="3"/>
      <c r="BZ33" s="3"/>
      <c r="CA33" s="3"/>
      <c r="CB33" s="3"/>
      <c r="CC33" s="3"/>
      <c r="CD33" s="36"/>
      <c r="CE33" s="34"/>
      <c r="CF33" s="3"/>
      <c r="CG33" s="36"/>
      <c r="CH33" s="34"/>
      <c r="CI33" s="3"/>
      <c r="CJ33" s="3"/>
      <c r="CK33" s="36"/>
      <c r="CL33" s="3"/>
      <c r="CM33" s="3"/>
      <c r="CN33" s="3"/>
      <c r="CO33" s="3"/>
      <c r="CP33" s="3"/>
      <c r="CQ33" s="34"/>
      <c r="CR33" s="34"/>
      <c r="CS33" s="34"/>
      <c r="CT33" s="34"/>
      <c r="CU33" s="34"/>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6"/>
      <c r="EH33" s="3"/>
      <c r="EI33" s="3"/>
      <c r="EJ33" s="3"/>
      <c r="EK33" s="3"/>
      <c r="EL33" s="3"/>
      <c r="EM33" s="3"/>
      <c r="EN33" s="3"/>
      <c r="EO33" s="3"/>
      <c r="EP33" s="3"/>
      <c r="EQ33" s="3"/>
      <c r="ER33" s="3"/>
      <c r="ES33" s="3"/>
      <c r="ET33" s="3"/>
      <c r="EU33" s="3"/>
      <c r="EV33" s="3"/>
      <c r="EW33" s="3"/>
      <c r="EX33" s="3"/>
      <c r="EY33" s="3"/>
      <c r="EZ33" s="3"/>
      <c r="FA33" s="3"/>
      <c r="FB33" s="3"/>
      <c r="FC33" s="3"/>
      <c r="FD33" s="3"/>
      <c r="FE33" s="34"/>
      <c r="FF33" s="34"/>
      <c r="FG33" s="34"/>
      <c r="FH33" s="34"/>
      <c r="FI33" s="34"/>
      <c r="FJ33" s="3"/>
      <c r="FK33" s="3"/>
      <c r="FL33" s="3"/>
      <c r="FM33" s="3"/>
      <c r="FO33" s="3"/>
      <c r="FP33" s="3"/>
      <c r="FQ33" s="3" t="str">
        <f t="array" ref="FQ33">IF(SUM($FU33:$IP33)=74,"PASS","FAIL")</f>
        <v>FAIL</v>
      </c>
      <c r="FR33" s="3">
        <f t="shared" si="5"/>
        <v>1</v>
      </c>
      <c r="FS33" s="3">
        <f t="shared" si="6"/>
        <v>1</v>
      </c>
      <c r="FT33" s="3"/>
      <c r="FU33" s="3">
        <f t="array" ref="FU33">SUM(IF(([2]JOE_DATA!$C$2:$C$20002=$C33)*([2]JOE_DATA!$B$2:$B$20002="Client Name Confidential"),1,0))</f>
        <v>1</v>
      </c>
      <c r="FV33" s="3">
        <f t="array" ref="FV33">IF(ISBLANK($E33),1,SUM(IF(([2]JOE_DATA!$C$2:$C$20002=$E33)*([2]JOE_DATA!$B$2:$B$20002="Client name confidential on completion"),1,0)))</f>
        <v>1</v>
      </c>
      <c r="FW33" s="3">
        <f t="array" ref="FW33">IF(LEN($F33)=0,0.5,SUM(IF(([2]JOE_DATA!$C$2:$C$20002=$F33)*([2]JOE_DATA!$B$2:$B$20002="Client sector group"),0.5,0)))
+
IF(LEN($G33)=0,0.25,SUM(IF(([2]JOE_DATA!$C$2:$C$20002=$G33)*([2]JOE_DATA!$B$2:$B$20002="Client sector group"),0.25,0)))
+
IF(LEN($H33)=0,0.25,SUM(IF(([2]JOE_DATA!$C$2:$C$20002=$H33)*([2]JOE_DATA!$B$2:$B$20002="Client sector group"),0.25,0)))</f>
        <v>1</v>
      </c>
      <c r="FX33" s="3">
        <f t="array" ref="FX33">IF(ISBLANK($I33),0.5,SUM(IF(([2]JOE_DATA!$C$2:$C$20002=$I33)*([2]JOE_DATA!$B$2:$B$20002="Client sub-sector group"),0.5,0)))
+
IF(ISBLANK($J33),0.25,SUM(IF(([2]JOE_DATA!$C$2:$C$20002=$J33)*([2]JOE_DATA!$B$2:$B$20002="Client sub-sector group"),0.25,0)))
+
IF(ISBLANK($K33),0.25,SUM(IF(([2]JOE_DATA!$C$2:$C$20002=$K33)*([2]JOE_DATA!$B$2:$B$20002="Client sub-sector group"),0.25,0)))</f>
        <v>1</v>
      </c>
      <c r="FY33" s="3">
        <f t="array" ref="FY33">IF(LEN($L33)=0,0.4,SUM(IF(([2]JOE_DATA!$C$2:$C$20002=$L33)*([2]JOE_DATA!$B$2:$B$20002="Predominant Country of Client"),0.4,0)))
+
IF(LEN($M33)=0,0.3,SUM(IF(([2]JOE_DATA!$C$2:$C$20002=$M33)*([2]JOE_DATA!$B$2:$B$20002="Predominant Country of Client"),0.3,0)))
+
IF(LEN($N33)=0,0.3,SUM(IF(([2]JOE_DATA!$C$2:$C$20002=$N33)*([2]JOE_DATA!$B$2:$B$20002="Predominant Country of Client"),0.3,0)))</f>
        <v>1</v>
      </c>
      <c r="FZ33" s="3">
        <f t="array" ref="FZ33">IF(LEN($O33)=0,0.4,SUM(IF(([2]JOE_DATA!$C$2:$C$20002=$O33)*([2]JOE_DATA!$B$2:$B$20002="Main practice group"),0.4,0)))
+
IF(LEN($P33)=0,0.3,SUM(IF(([2]JOE_DATA!$C$2:$C$20002=$P33)*([2]JOE_DATA!$B$2:$B$20002="Main practice group"),0.3,0)))
+
IF(LEN($Q33)=0,0.3,SUM(IF(([2]JOE_DATA!$C$2:$C$20002=$Q33)*([2]JOE_DATA!$B$2:$B$20002="Main practice group"),0.3,0)))</f>
        <v>1</v>
      </c>
      <c r="GA33" s="3">
        <f t="shared" si="7"/>
        <v>1</v>
      </c>
      <c r="GB33" s="3">
        <f t="shared" si="8"/>
        <v>1</v>
      </c>
      <c r="GC33" s="3">
        <f t="array" ref="GC33">IF(LEN($U33)=0,0.4,SUM(IF(([2]JOE_DATA!$C$2:$C$20002=$U33)*([2]JOE_DATA!$B$2:$B$20002="Matter sector group"),0.4,0)))
+
IF(LEN($V33)=0,0.3,SUM(IF(([2]JOE_DATA!$C$2:$C$20002=$V33)*([2]JOE_DATA!$B$2:$B$20002="Matter sector group"),0.3,0)))
+
IF(LEN($W33)=0,0.3,SUM(IF(([2]JOE_DATA!$C$2:$C$20002=$W33)*([2]JOE_DATA!$B$2:$B$20002="Matter sector group"),0.3,0)))</f>
        <v>1</v>
      </c>
      <c r="GD33" s="3">
        <f t="array" ref="GD33">IF(LEN($X33)=0,0.4,SUM(IF(([2]JOE_DATA!$C$2:$C$20002=$X33)*([2]JOE_DATA!$B$2:$B$20002="Matter sub-sector group"),0.4,0)))
+
IF(LEN($Y33)=0,0.3,SUM(IF(([2]JOE_DATA!$C$2:$C$20002=$Y33)*([2]JOE_DATA!$B$2:$B$20002="Matter sub-sector group"),0.3,0)))
+
IF(LEN($Z33)=0,0.3,SUM(IF(([2]JOE_DATA!$C$2:$C$20002=$Z33)*([2]JOE_DATA!$B$2:$B$20002="Matter sub-sector group"),0.3,0)))</f>
        <v>0.6</v>
      </c>
      <c r="GE33" s="3">
        <f t="array" ref="GE33">IF(ISBLANK($AD33),1,SUM(IF(([2]JOE_DATA!$C$2:$C$20002=$AD33)*([2]JOE_DATA!$B$2:$B$20002="Matter confidential"),1,0)))</f>
        <v>1</v>
      </c>
      <c r="GF33" s="3">
        <f t="array" ref="GF33">IF(ISBLANK($AE33),1,SUM(IF(([2]JOE_DATA!$C$2:$C$20002=$AE33)*([2]JOE_DATA!$B$2:$B$20002="Matter confidential on completion"),1,0)))</f>
        <v>1</v>
      </c>
      <c r="GG33" s="3">
        <f t="array" ref="GG33">IF(ISBLANK($AG33),1,SUM(IF(([2]JOE_DATA!$C$2:$C$20002=$AG33)*([2]JOE_DATA!$B$2:$B$20002="Applicable law"),1,0)))</f>
        <v>1</v>
      </c>
      <c r="GH33" s="3">
        <f t="array" ref="GH33">IF(ISBLANK($AO33),1,SUM(IF(([2]JOE_DATA!$C$2:$C$20002=$AO33)*([2]JOE_DATA!$B$2:$B$20002="Contentious"),1,0)))</f>
        <v>1</v>
      </c>
      <c r="GI33" s="3">
        <f t="array" ref="GI33">IF(ISBLANK($AP33),1,SUM(IF(([2]JOE_DATA!$C$2:$C$20002=$AP33)*([2]JOE_DATA!$B$2:$B$20002="Dispute resolution"),1,0)))</f>
        <v>1</v>
      </c>
      <c r="GJ33" s="3">
        <f t="array" ref="GJ33">IF(ISBLANK($AQ33),1,SUM(IF(([2]JOE_DATA!$C$2:$C$20002=$AQ33)*([2]JOE_DATA!$B$2:$B$20002="Language of dispute"),1,0)))</f>
        <v>1</v>
      </c>
      <c r="GK33" s="3">
        <f t="array" ref="GK33">IF(LEN($AW33)=0,0.4,SUM(IF(([2]JOE_DATA!$C$2:$C$20002=$AW33)*([2]JOE_DATA!$B$2:$B$20002="Country Of Arbitration"),0.4,0)))
+
IF(LEN($AX33)=0,0.3,SUM(IF(([2]JOE_DATA!$C$2:$C$20002=$AX33)*([2]JOE_DATA!$B$2:$B$20002="Country Of Arbitration"),0.3,0)))
+
IF(LEN($AY33)=0,0.3,SUM(IF(([2]JOE_DATA!$C$2:$C$20002=$AY33)*([2]JOE_DATA!$B$2:$B$20002="Country Of Arbitration"),0.3,0)))</f>
        <v>1</v>
      </c>
      <c r="GL33" s="3">
        <f t="array" ref="GL33">IF(LEN($AT33)=0,0.4,SUM(IF(([2]JOE_DATA!$C$2:$C$20002=$AT33)*([2]JOE_DATA!$B$2:$B$20002="Jurisdiction of dispute"),0.4,0)))
+
IF(LEN($AU33)=0,0.3,SUM(IF(([2]JOE_DATA!$C$2:$C$20002=$AU33)*([2]JOE_DATA!$B$2:$B$20002="Jurisdiction of dispute"),0.3,0)))
+
IF(LEN($AV33)=0,0.3,SUM(IF(([2]JOE_DATA!$C$2:$C$20002=$AV33)*([2]JOE_DATA!$B$2:$B$20002="Jurisdiction of dispute"),0.3,0)))</f>
        <v>1</v>
      </c>
      <c r="GM33" s="3">
        <f t="array" ref="GM33">IF(LEN($AZ33)=0,0.6,SUM(IF(([2]JOE_DATA!$C$2:$C$20002=$AZ33)*([2]JOE_DATA!$B$2:$B$20002="Seat of arbitration"),0.6,0)))
+
IF(LEN($BA33)=0,0.4,SUM(IF(([2]JOE_DATA!$C$2:$C$20002=$BA33)*([2]JOE_DATA!$B$2:$B$20002="Seat of arbitration"),0.4,0)))</f>
        <v>1</v>
      </c>
      <c r="GN33" s="3">
        <f t="array" ref="GN33">IF(ISBLANK($BB33),1,SUM(IF(([2]JOE_DATA!$C$2:$C$20002=$BB33)*([2]JOE_DATA!$B$2:$B$20002="Arbitral rules"),1,0)))</f>
        <v>1</v>
      </c>
      <c r="GO33" s="3">
        <f t="array" ref="GO33">IF(ISBLANK($BC33),1,SUM(IF(([2]JOE_DATA!$C$2:$C$20002=$BC33)*([2]JOE_DATA!$B$2:$B$20002="Investment treaty"),1,0)))</f>
        <v>1</v>
      </c>
      <c r="GP33" s="3">
        <f t="array" ref="GP33">IF(ISBLANK($BD33),1,SUM(IF(([2]JOE_DATA!$C$2:$C$20002=$BD33)*([2]JOE_DATA!$B$2:$B$20002="Investigation type"),1,0)))</f>
        <v>1</v>
      </c>
      <c r="GQ33" s="3">
        <f t="array" ref="GQ33">IF(ISBLANK($BF33),1,SUM(IF(([2]JOE_DATA!$C$2:$C$20002=$BF33)*([2]JOE_DATA!$B$2:$B$20002="Currency of deal"),1,0)))</f>
        <v>1</v>
      </c>
      <c r="GR33" s="3">
        <f t="array" ref="GR33">IF(ISBLANK($BG33),1,SUM(IF(([2]JOE_DATA!$C$2:$C$20002=$BG33)*([2]JOE_DATA!$B$2:$B$20002="Value confidential"),1,0)))</f>
        <v>1</v>
      </c>
      <c r="GS33" s="3">
        <f t="array" ref="GS33">IF(ISBLANK($BH33),1,SUM(IF(([2]JOE_DATA!$C$2:$C$20002=$BH33)*([2]JOE_DATA!$B$2:$B$20002="Value confidential on completion"),1,0)))</f>
        <v>1</v>
      </c>
      <c r="GT33" s="3">
        <f t="array" ref="GT33">IF(LEN($BI33)=0,0.4,SUM(IF(([2]JOE_DATA!$C$2:$C$20002=$BI33)*([2]JOE_DATA!$B$2:$B$20002="Teams"),0.4,0)))
+
IF(LEN($BJ33)=0,0.3,SUM(IF(([2]JOE_DATA!$C$2:$C$20002=$BJ33)*([2]JOE_DATA!$B$2:$B$20002="Teams"),0.3,0)))
+
IF(LEN($BK33)=0,0.3,SUM(IF(([2]JOE_DATA!$C$2:$C$20002=$BK33)*([2]JOE_DATA!$B$2:$B$20002="Teams"),0.3,0)))</f>
        <v>1</v>
      </c>
      <c r="GU33" s="3">
        <f t="array" ref="GU33">IF(LEN($BL33)=0,0.4,SUM(IF(([2]JOE_DATA!$C$2:$C$20002=$BL33)*([2]JOE_DATA!$B$2:$B$20002="Lead Matter Partner"),0.4,0)))
+
IF(LEN($BM33)=0,0.3,SUM(IF(([2]JOE_DATA!$C$2:$C$20002=$BM33)*([2]JOE_DATA!$B$2:$B$20002="Lead Matter Partner"),0.3,0)))
+
IF(LEN($BN33)=0,0.3,SUM(IF(([2]JOE_DATA!$C$2:$C$20002=$BN33)*([2]JOE_DATA!$B$2:$B$20002="Lead Matter Partner"),0.3,0)))</f>
        <v>1</v>
      </c>
      <c r="GV33" s="3">
        <f t="array" ref="GV33">IF(LEN($BP33)=0,0.4,SUM(IF(([2]JOE_DATA!$C$2:$C$20002=$BP33)*([2]JOE_DATA!$B$2:$B$20002="Source of credential"),0.4,0)))
+
IF(LEN($BQ33)=0,0.3,SUM(IF(([2]JOE_DATA!$C$2:$C$20002=$BQ33)*([2]JOE_DATA!$B$2:$B$20002="Source of credential"),0.3,0)))
+
IF(LEN($BR33)=0,0.3,SUM(IF(([2]JOE_DATA!$C$2:$C$20002=$BR33)*([2]JOE_DATA!$B$2:$B$20002="Source of credential"),0.3,0)))</f>
        <v>1</v>
      </c>
      <c r="GW33" s="3">
        <f t="array" ref="GW33">IF(LEN($BX33)=0,0.4,SUM(IF(([2]JOE_DATA!$C$2:$C$20002=$BX33)*([2]JOE_DATA!$B$2:$B$20002="CMS firms involved"),0.4,0)))
+
IF(LEN($BY33)=0,0.6,SUM(IF(([2]JOE_DATA!$C$2:$C$20002=$BY33)*([2]JOE_DATA!$B$2:$B$20002="CMS firms involved"),0.6,0)))</f>
        <v>1</v>
      </c>
      <c r="GX33" s="3">
        <f t="array" ref="GX33">IF(ISBLANK($BZ33),1,SUM(IF(([2]JOE_DATA!$C$2:$C$20002=$BZ33)*([2]JOE_DATA!$B$2:$B$20002="Lead CMS firm"),1,0)))</f>
        <v>1</v>
      </c>
      <c r="GY33" s="3">
        <f t="array" ref="GY33">IF(LEN($CA33)=0,0.4,SUM(IF(([2]JOE_DATA!$C$2:$C$20002=$CA33)*([2]JOE_DATA!$B$2:$B$20002="Countries of other CMS firms"),0.4,0)))
+
IF(LEN($CB33)=0,0.3,SUM(IF(([2]JOE_DATA!$C$2:$C$20002=$CB33)*([2]JOE_DATA!$B$2:$B$20002="Countries of other CMS firms"),0.3,0)))
+
IF(LEN($CC33)=0,0.3,SUM(IF(([2]JOE_DATA!$C$2:$C$20002=$CC33)*([2]JOE_DATA!$B$2:$B$20002="Countries of other CMS firms"),0.3,0)))</f>
        <v>1</v>
      </c>
      <c r="GZ33" s="3">
        <f t="array" ref="GZ33">IF(ISBLANK($CD33),1,SUM(IF(([2]JOE_DATA!$C$2:$C$20002=$CD33)*([2]JOE_DATA!$B$2:$B$20002="Credential status"),1,0)))</f>
        <v>1</v>
      </c>
      <c r="HA33" s="3">
        <f t="array" ref="HA33">IF(ISBLANK($CE33),1,SUM(IF(([2]JOE_DATA!$C$2:$C$20002=$CE33)*([2]JOE_DATA!$B$2:$B$20002="Credential version"),1,0)))</f>
        <v>1</v>
      </c>
      <c r="HB33" s="3">
        <f t="array" ref="HB33">IF(ISBLANK($CG33),1,SUM(IF(([2]JOE_DATA!$C$2:$C$20002=$CG33)*([2]JOE_DATA!$B$2:$B$20002="Credential type "),1,0)))</f>
        <v>1</v>
      </c>
      <c r="HC33" s="3">
        <f t="array" ref="HC33">IF(ISBLANK($CH33),1,SUM(IF(([2]JOE_DATA!$C$2:$C$20002=$CH33)*([2]JOE_DATA!$B$2:$B$20002="Other uses"),1,0)))</f>
        <v>1</v>
      </c>
      <c r="HD33" s="3">
        <f t="array" ref="HD33">IF(ISBLANK($CK33),1,SUM(IF(([2]JOE_DATA!$C$2:$C$20002=$CK33)*([2]JOE_DATA!$B$2:$B$20002="Priority"),1,0)))</f>
        <v>1</v>
      </c>
      <c r="HE33" s="3">
        <f t="array" ref="HE33">IF(LEN($CM33)=0,0.4,SUM(IF(([2]JOE_DATA!$C$2:$C$20002=$CM33)*([2]JOE_DATA!$B$2:$B$20002="Know how"),0.4,0)))
+
IF(LEN($CN33)=0,0.3,SUM(IF(([2]JOE_DATA!$C$2:$C$20002=$CN33)*([2]JOE_DATA!$B$2:$B$20002="Know how"),0.3,0)))
+
IF(LEN($CO33)=0,0.3,SUM(IF(([2]JOE_DATA!$C$2:$C$20002=$CO33)*([2]JOE_DATA!$B$2:$B$20002="Know how"),0.3,0)))</f>
        <v>1</v>
      </c>
      <c r="HF33" s="3">
        <f t="array" ref="HF33">IF(LEN($CS33)=0,0.4,SUM(IF(([2]JOE_DATA!$C$2:$C$20002=$CS33)*([2]JOE_DATA!$B$2:$B$20002="Work type")*([2]JOE_DATA!$A$2:$A$20002="BAIF"),0.4,0)))
+
IF(LEN($CT33)=0,0.3,SUM(IF(([2]JOE_DATA!$C$2:$C$20002=$CT33)*([2]JOE_DATA!$B$2:$B$20002="Work type")*([2]JOE_DATA!$A$2:$A$20002="BAIF"),0.3,0)))
+
IF(LEN($CU33)=0,0.3,SUM(IF(([2]JOE_DATA!$C$2:$C$20002=$CU33)*([2]JOE_DATA!$B$2:$B$20002="Work type")*([2]JOE_DATA!$A$2:$A$20002="BAIF"),0.3,0)))</f>
        <v>1</v>
      </c>
      <c r="HG33" s="3">
        <f t="array" ref="HG33">IF(LEN($CQ33)=0,1,SUM(IF(([2]JOE_DATA!$C$2:$C$20002=$CQ33)*([2]JOE_DATA!$B$2:$B$20002="Client type")*([2]JOE_DATA!$A$2:$A$20002="BAIF"),1,0)))</f>
        <v>1</v>
      </c>
      <c r="HH33" s="3">
        <f t="array" ref="HH33">IF(LEN($CW33)=0,0.4,SUM(IF(([2]JOE_DATA!$C$2:$C$20002=$CW33)*([2]JOE_DATA!$B$2:$B$20002="Work type")*([2]JOE_DATA!$A$2:$A$20002="CRD"),0.4,0)))
+
IF(LEN($CX33)=0,0.3,SUM(IF(([2]JOE_DATA!$C$2:$C$20002=$CX33)*([2]JOE_DATA!$B$2:$B$20002="Work type")*([2]JOE_DATA!$A$2:$A$20002="CRD"),0.3,0)))
+
IF(LEN($CY33)=0,0.3,SUM(IF(([2]JOE_DATA!$C$2:$C$20002=$CY33)*([2]JOE_DATA!$B$2:$B$20002="Work type")*([2]JOE_DATA!$A$2:$A$20002="CRD"),0.3,0)))</f>
        <v>1</v>
      </c>
      <c r="HI33" s="3">
        <f t="array" ref="HI33">IF(LEN($CZ33)=0,0.4,SUM(IF(([2]JOE_DATA!$C$2:$C$20002=$CZ33)*([2]JOE_DATA!$B$2:$B$20002="Sub-work type")*([2]JOE_DATA!$A$2:$A$20002="CRD"),0.4,0)))
+
IF(LEN($DA33)=0,0.3,SUM(IF(([2]JOE_DATA!$C$2:$C$20002=$DA33)*([2]JOE_DATA!$B$2:$B$20002="Sub-work type")*([2]JOE_DATA!$A$2:$A$20002="CRD"),0.3,0)))
+
IF(LEN($DB33)=0,0.3,SUM(IF(([2]JOE_DATA!$C$2:$C$20002=$DB33)*([2]JOE_DATA!$B$2:$B$20002="Sub-work type")*([2]JOE_DATA!$A$2:$A$20002="CRD"),0.3,0)))</f>
        <v>1</v>
      </c>
      <c r="HJ33" s="3">
        <f t="array" ref="HJ33">IF(LEN($CV33)=0,1,SUM(IF(([2]JOE_DATA!$C$2:$C$20002=$CV33)*([2]JOE_DATA!$B$2:$B$20002="Client type")*([2]JOE_DATA!$A$2:$A$20002="CRD"),1,0)))</f>
        <v>1</v>
      </c>
      <c r="HK33" s="3">
        <f t="array" ref="HK33">IF(LEN($DC33)=0,0.4,SUM(IF(([2]JOE_DATA!$C$2:$C$20002=$DC33)*([2]JOE_DATA!$B$2:$B$20002="Work type")*([2]JOE_DATA!$A$2:$A$20002="Corporate"),0.4,0)))
+
IF(LEN($DD33)=0,0.3,SUM(IF(([2]JOE_DATA!$C$2:$C$20002=$DD33)*([2]JOE_DATA!$B$2:$B$20002="Work type")*([2]JOE_DATA!$A$2:$A$20002="Corporate"),0.3,0)))
+
IF(LEN($DE33)=0,0.3,SUM(IF(([2]JOE_DATA!$C$2:$C$20002=$DE33)*([2]JOE_DATA!$B$2:$B$20002="Work type")*([2]JOE_DATA!$A$2:$A$20002="Corporate"),0.3,0)))</f>
        <v>1</v>
      </c>
      <c r="HL33" s="3">
        <f t="array" ref="HL33">IF(LEN($DF33)=0,0.4,SUM(IF(([2]JOE_DATA!$C$2:$C$20002=$DF33)*([2]JOE_DATA!$B$2:$B$20002="Sub-work type")*([2]JOE_DATA!$A$2:$A$20002="Corporate"),0.4,0)))
+
IF(LEN($DG33)=0,0.3,SUM(IF(([2]JOE_DATA!$C$2:$C$20002=$DG33)*([2]JOE_DATA!$B$2:$B$20002="Sub-work type")*([2]JOE_DATA!$A$2:$A$20002="Corporate"),0.3,0)))
+
IF(LEN($DH33)=0,0.3,SUM(IF(([2]JOE_DATA!$C$2:$C$20002=$DH33)*([2]JOE_DATA!$B$2:$B$20002="Sub-work type")*([2]JOE_DATA!$A$2:$A$20002="Corporate"),0.3,0)))</f>
        <v>1</v>
      </c>
      <c r="HM33" s="3">
        <f t="array" ref="HM33">IF(LEN($DI33)=0,0.4,SUM(IF(([2]JOE_DATA!$C$2:$C$20002=$DI33)*([2]JOE_DATA!$B$2:$B$20002="Acting for")*([2]JOE_DATA!$A$2:$A$20002="Corporate"),0.4,0)))
+
IF(LEN($DJ33)=0,0.3,SUM(IF(([2]JOE_DATA!$C$2:$C$20002=$DJ33)*([2]JOE_DATA!$B$2:$B$20002="Acting for")*([2]JOE_DATA!$A$2:$A$20002="Corporate"),0.3,0)))
+
IF(LEN($DK33)=0,0.3,SUM(IF(([2]JOE_DATA!$C$2:$C$20002=$DK33)*([2]JOE_DATA!$B$2:$B$20002="Acting for")*([2]JOE_DATA!$A$2:$A$20002="Corporate"),0.3,0)))</f>
        <v>1</v>
      </c>
      <c r="HN33" s="3">
        <f t="array" ref="HN33">IF(LEN($DM33)=0,0.4,SUM(IF(([2]JOE_DATA!$C$2:$C$20002=$DM33)*([2]JOE_DATA!$B$2:$B$20002="Country of buyer")*([2]JOE_DATA!$A$2:$A$20002="Corporate"),0.4,0)))
+
IF(LEN($DN33)=0,0.3,SUM(IF(([2]JOE_DATA!$C$2:$C$20002=$DN33)*([2]JOE_DATA!$B$2:$B$20002="Country of buyer")*([2]JOE_DATA!$A$2:$A$20002="Corporate"),0.3,0)))
+
IF(LEN($DL33)=0,0.3,SUM(IF(([2]JOE_DATA!$C$2:$C$20002=$DL33)*([2]JOE_DATA!$B$2:$B$20002="Country of buyer")*([2]JOE_DATA!$A$2:$A$20002="Corporate"),0.3,0)))</f>
        <v>1</v>
      </c>
      <c r="HO33" s="3">
        <f t="array" ref="HO33">IF(LEN($DO33)=0,0.4,SUM(IF(([2]JOE_DATA!$C$2:$C$20002=$DO33)*([2]JOE_DATA!$B$2:$B$20002="Country of seller")*([2]JOE_DATA!$A$2:$A$20002="Corporate"),0.4,0)))
+
IF(LEN($DP33)=0,0.3,SUM(IF(([2]JOE_DATA!$C$2:$C$20002=$DP33)*([2]JOE_DATA!$B$2:$B$20002="Country of seller")*([2]JOE_DATA!$A$2:$A$20002="Corporate"),0.3,0)))
+
IF(LEN($DQ33)=0,0.3,SUM(IF(([2]JOE_DATA!$C$2:$C$20002=$DQ33)*([2]JOE_DATA!$B$2:$B$20002="Country of seller")*([2]JOE_DATA!$A$2:$A$20002="Corporate"),0.3,0)))</f>
        <v>1</v>
      </c>
      <c r="HP33" s="3">
        <f t="array" ref="HP33">IF(LEN($DR33)=0,0.4,SUM(IF(([2]JOE_DATA!$C$2:$C$20002=$DR33)*([2]JOE_DATA!$B$2:$B$20002="Country of target")*([2]JOE_DATA!$A$2:$A$20002="Corporate"),0.4,0)))
+
IF(LEN($DS33)=0,0.3,SUM(IF(([2]JOE_DATA!$C$2:$C$20002=$DS33)*([2]JOE_DATA!$B$2:$B$20002="Country of target")*([2]JOE_DATA!$A$2:$A$20002="Corporate"),0.3,0)))
+
IF(LEN($DT33)=0,0.3,SUM(IF(([2]JOE_DATA!$C$2:$C$20002=$DT33)*([2]JOE_DATA!$B$2:$B$20002="Country of target")*([2]JOE_DATA!$A$2:$A$20002="Corporate"),0.3,0)))</f>
        <v>1</v>
      </c>
      <c r="HQ33" s="3">
        <f t="array" ref="HQ33">IF(LEN($DU33)=0,1,SUM(IF(([2]JOE_DATA!$C$2:$C$20002=$DU33)*([2]JOE_DATA!$B$2:$B$20002="Value over US $5m")*([2]JOE_DATA!$A$2:$A$20002="Corporate"),1,0)))</f>
        <v>1</v>
      </c>
      <c r="HR33" s="3">
        <f t="array" ref="HR33">IF(LEN($DV33)=0,1,SUM(IF(([2]JOE_DATA!$C$2:$C$20002=$DV33)*([2]JOE_DATA!$B$2:$B$20002="Value over £500,000")*([2]JOE_DATA!$A$2:$A$20002="Corporate"),1,0)))</f>
        <v>1</v>
      </c>
      <c r="HS33" s="3">
        <f t="array" ref="HS33">IF(LEN($DW33)=0,1,SUM(IF(([2]JOE_DATA!$C$2:$C$20002=$DW33)*([2]JOE_DATA!$B$2:$B$20002="Value over Euro 5m")*([2]JOE_DATA!$A$2:$A$20002="Corporate"),1,0)))</f>
        <v>1</v>
      </c>
      <c r="HT33" s="3">
        <f t="array" ref="HT33">IF(LEN($DX33)=0,1,SUM(IF(([2]JOE_DATA!$C$2:$C$20002=$DX33)*([2]JOE_DATA!$B$2:$B$20002="Value range in euros")*([2]JOE_DATA!$A$2:$A$20002="Corporate"),1,0)))</f>
        <v>1</v>
      </c>
      <c r="HU33" s="3">
        <f t="array" ref="HU33">IF(LEN($DY33)=0,1,SUM(IF(([2]JOE_DATA!$C$2:$C$20002=$DY33)*([2]JOE_DATA!$B$2:$B$20002="Is the deal relevant for M&amp;A study")*([2]JOE_DATA!$A$2:$A$20002="Corporate"),1,0)))</f>
        <v>1</v>
      </c>
      <c r="HV33" s="3">
        <f t="array" ref="HV33">IF(LEN($DZ33)=0,1,SUM(IF(([2]JOE_DATA!$C$2:$C$20002=$DZ33)*([2]JOE_DATA!$B$2:$B$20002="Does the deal involve PE clients")*([2]JOE_DATA!$A$2:$A$20002="Corporate"),1,0)))</f>
        <v>1</v>
      </c>
      <c r="HW33" s="3">
        <f t="array" ref="HW33">IF(LEN($EA33)=0,1,SUM(IF(([2]JOE_DATA!$C$2:$C$20002=$EA33)*([2]JOE_DATA!$B$2:$B$20002="Quarter deal announced/signed")*([2]JOE_DATA!$A$2:$A$20002="Corporate"),1,0)))</f>
        <v>1</v>
      </c>
      <c r="HX33" s="3">
        <f t="array" ref="HX33">IF(LEN($EB33)=0,1,SUM(IF(([2]JOE_DATA!$C$2:$C$20002=$EB33)*([2]JOE_DATA!$B$2:$B$20002="Quarter deal completed")*([2]JOE_DATA!$A$2:$A$20002="Corporate"),1,0)))</f>
        <v>1</v>
      </c>
      <c r="HY33" s="3">
        <f t="array" ref="HY33">IF(LEN($EC33)=0,1,SUM(IF(([2]JOE_DATA!$C$2:$C$20002=$EC33)*([2]JOE_DATA!$B$2:$B$20002="Year deal announced/signed")*([2]JOE_DATA!$A$2:$A$20002="Corporate"),1,0)))</f>
        <v>1</v>
      </c>
      <c r="HZ33" s="3">
        <f t="array" ref="HZ33">IF(LEN($ED33)=0,1,SUM(IF(([2]JOE_DATA!$C$2:$C$20002=$ED33)*([2]JOE_DATA!$B$2:$B$20002="Year deal completed")*([2]JOE_DATA!$A$2:$A$20002="Corporate"),1,0)))</f>
        <v>1</v>
      </c>
      <c r="IA33" s="3">
        <v>1</v>
      </c>
      <c r="IB33" s="3">
        <f t="array" ref="IB33">IF(LEN($EF33)=0,1,SUM(IF(([2]JOE_DATA!$C$2:$C$20002=$EF33)*([2]JOE_DATA!$B$2:$B$20002="Work type")*([2]JOE_DATA!$A$2:$A$20002="Corporate Tax"),1,0)))</f>
        <v>1</v>
      </c>
      <c r="IC33" s="3">
        <f t="array" ref="IC33">IF(LEN($EG33)=0,0.4,SUM(IF(([2]JOE_DATA!$C$2:$C$20002=$EG33)*([2]JOE_DATA!$B$2:$B$20002="Work type")*([2]JOE_DATA!$A$2:$A$20002="EPC Construction"),0.4,0)))
+
IF(LEN($EH33)=0,0.3,SUM(IF(([2]JOE_DATA!$C$2:$C$20002=$EH33)*([2]JOE_DATA!$B$2:$B$20002="Work type")*([2]JOE_DATA!$A$2:$A$20002="EPC Construction"),0.3,0)))
+
IF(LEN($EI33)=0,0.3,SUM(IF(([2]JOE_DATA!$C$2:$C$20002=$EI33)*([2]JOE_DATA!$B$2:$B$20002="Work type")*([2]JOE_DATA!$A$2:$A$20002="EPC Construction"),0.3,0)))</f>
        <v>1</v>
      </c>
      <c r="ID33" s="3">
        <f t="array" ref="ID33">IF(LEN($EJ33)=0,0.4,SUM(IF(([2]JOE_DATA!$C$2:$C$20002=$EJ33)*([2]JOE_DATA!$B$2:$B$20002="Contract type")*([2]JOE_DATA!$A$2:$A$20002="EPC Construction"),0.4,0)))
+
IF(LEN($EK33)=0,0.3,SUM(IF(([2]JOE_DATA!$C$2:$C$20002=$EK33)*([2]JOE_DATA!$B$2:$B$20002="Contract type")*([2]JOE_DATA!$A$2:$A$20002="EPC Construction"),0.3,0)))
+
IF(LEN($EL33)=0,0.3,SUM(IF(([2]JOE_DATA!$C$2:$C$20002=$EL33)*([2]JOE_DATA!$B$2:$B$20002="Contract type")*([2]JOE_DATA!$A$2:$A$20002="EPC Construction"),0.3,0)))</f>
        <v>1</v>
      </c>
      <c r="IE33" s="3">
        <f t="array" ref="IE33">IF(LEN($EP33)=0,1,SUM(IF(([2]JOE_DATA!$C$2:$C$20002=$EP33)*([2]JOE_DATA!$B$2:$B$20002="Client type")*([2]JOE_DATA!$A$2:$A$20002="EPC Construction"),1,0)))</f>
        <v>1</v>
      </c>
      <c r="IF33" s="3">
        <f t="array" ref="IF33">IF(LEN($EN33)=0,1,SUM(IF(([2]JOE_DATA!$C$2:$C$20002=$EN33)*([2]JOE_DATA!$B$2:$B$20002="Subject matter")*([2]JOE_DATA!$A$2:$A$20002="EPC Construction"),1,0)))</f>
        <v>1</v>
      </c>
      <c r="IG33" s="3">
        <f t="array" ref="IG33">IF(LEN($ER33)=0,1,SUM(IF(([2]JOE_DATA!$C$2:$C$20002=$ER33)*([2]JOE_DATA!$B$2:$B$20002="Client scope")*([2]JOE_DATA!$A$2:$A$20002="EPC Construction"),1,0)))</f>
        <v>1</v>
      </c>
      <c r="IH33" s="3">
        <f t="array" ref="IH33">IF(LEN($ES33)=0,0.4,SUM(IF(([2]JOE_DATA!$C$2:$C$20002=$ES33)*([2]JOE_DATA!$B$2:$B$20002="Work type")*([2]JOE_DATA!$A$2:$A$20002="EPC Energy"),0.4,0)))
+
IF(LEN($ET33)=0,0.3,SUM(IF(([2]JOE_DATA!$C$2:$C$20002=$ET33)*([2]JOE_DATA!$B$2:$B$20002="Work type")*([2]JOE_DATA!$A$2:$A$20002="EPC Energy"),0.3,0)))
+
IF(LEN($EU33)=0,0.3,SUM(IF(([2]JOE_DATA!$C$2:$C$20002=$EU33)*([2]JOE_DATA!$B$2:$B$20002="Work type")*([2]JOE_DATA!$A$2:$A$20002="EPC Energy"),0.3,0)))</f>
        <v>1</v>
      </c>
      <c r="II33" s="3">
        <f t="array" ref="II33">IF(LEN($EV33)=0,1,SUM(IF(([2]JOE_DATA!$C$2:$C$20002=$EV33)*([2]JOE_DATA!$B$2:$B$20002="Work type")*([2]JOE_DATA!$A$2:$A$20002="EPC Energy"),1,0)))</f>
        <v>1</v>
      </c>
      <c r="IJ33" s="3">
        <f t="array" ref="IJ33">IF(LEN($EW33)=0,1,SUM(IF(([2]JOE_DATA!$C$2:$C$20002=$EW33)*([2]JOE_DATA!$B$2:$B$20002="Client type")*([2]JOE_DATA!$A$2:$A$20002="EPC Projects"),1,0)))</f>
        <v>1</v>
      </c>
      <c r="IK33" s="3">
        <f t="array" ref="IK33">IF(LEN($FE33)=0,0.4,SUM(IF(([2]JOE_DATA!$C$2:$C$20002=$FE33)*([2]JOE_DATA!$B$2:$B$20002="Client type")*([2]JOE_DATA!$A$2:$A$20002="Real Estate"),0.4,0)))
+
IF(LEN($FF33)=0,0.3,SUM(IF(([2]JOE_DATA!$C$2:$C$20002=$FF33)*([2]JOE_DATA!$B$2:$B$20002="Client type")*([2]JOE_DATA!$A$2:$A$20002="Real Estate"),0.3,0)))
+
IF(LEN($FG33)=0,0.3,SUM(IF(([2]JOE_DATA!$C$2:$C$20002=$FG33)*([2]JOE_DATA!$B$2:$B$20002="Client type")*([2]JOE_DATA!$A$2:$A$20002="Real Estate"),0.3,0)))</f>
        <v>1</v>
      </c>
      <c r="IL33" s="3">
        <f t="array" ref="IL33">IF(LEN($FH33)=0,0.4,SUM(IF(([2]JOE_DATA!$C$2:$C$20002=$FH33)*([2]JOE_DATA!$B$2:$B$20002="Work type")*([2]JOE_DATA!$A$2:$A$20002="Real Estate"),0.4,0)))
+
IF(LEN($FI33)=0,0.3,SUM(IF(([2]JOE_DATA!$C$2:$C$20002=$FI33)*([2]JOE_DATA!$B$2:$B$20002="Work type")*([2]JOE_DATA!$A$2:$A$20002="Real Estate"),0.3,0)))
+
IF(LEN($FJ33)=0,0.3,SUM(IF(([2]JOE_DATA!$C$2:$C$20002=$FJ33)*([2]JOE_DATA!$B$2:$B$20002="Work type")*([2]JOE_DATA!$A$2:$A$20002="Real Estate"),0.3,0)))</f>
        <v>1</v>
      </c>
      <c r="IM33" s="3">
        <f t="array" ref="IM33">IF(LEN($EX33)=0,0.4,SUM(IF(([2]JOE_DATA!$C$2:$C$20002=$EX33)*([2]JOE_DATA!$B$2:$B$20002="Work type")*([2]JOE_DATA!$A$2:$A$20002="Human Capital"),0.4,0)))
+
IF(LEN($EY33)=0,0.3,SUM(IF(([2]JOE_DATA!$C$2:$C$20002=$EY33)*([2]JOE_DATA!$B$2:$B$20002="Work type")*([2]JOE_DATA!$A$2:$A$20002="Human Capital"),0.3,0)))
+
IF(LEN($EZ33)=0,0.3,SUM(IF(([2]JOE_DATA!$C$2:$C$20002=$EZ33)*([2]JOE_DATA!$B$2:$B$20002="Work type")*([2]JOE_DATA!$A$2:$A$20002="Human Capital"),0.3,0)))</f>
        <v>1</v>
      </c>
      <c r="IN33" s="3">
        <f t="array" ref="IN33">IF(LEN($FA33)=0,0.4,SUM(IF(([2]JOE_DATA!$C$2:$C$20002=$FA33)*([2]JOE_DATA!$B$2:$B$20002="Sub-work types")*([2]JOE_DATA!$A$2:$A$20002="Human Capital"),0.4,0)))
+
IF(LEN($FB33)=0,0.3,SUM(IF(([2]JOE_DATA!$C$2:$C$20002=$FB33)*([2]JOE_DATA!$B$2:$B$20002="Sub-work types")*([2]JOE_DATA!$A$2:$A$20002="Human Capital"),0.3,0)))
+
IF(LEN($FC33)=0,0.3,SUM(IF(([2]JOE_DATA!$C$2:$C$20002=$FC33)*([2]JOE_DATA!$B$2:$B$20002="Sub-work types")*([2]JOE_DATA!$A$2:$A$20002="Human Capital"),0.3,0)))</f>
        <v>1</v>
      </c>
      <c r="IO33" s="15">
        <f t="array" ref="IO33">IF(LEN($FD33)=0,1,SUM(IF(([2]JOE_DATA!$C$2:$C$20002=$FD33)*([2]JOE_DATA!$B$2:$B$20002="Pension scheme")*([2]JOE_DATA!$A$2:$A$20002="Human Capital"),1,0)))</f>
        <v>1</v>
      </c>
      <c r="IP33" s="3">
        <f t="array" ref="IP33">IF(LEN($BT33)=0,0.4,SUM(IF(([2]JOE_DATA!$C$2:$C$20002=$BT33)*([2]JOE_DATA!$B$2:$B$20002="Other Matter Executive"),0.4,0)))
+
IF(LEN($BU33)=0,0.3,SUM(IF(([2]JOE_DATA!$C$2:$C$20002=$BU33)*([2]JOE_DATA!$B$2:$B$20002="Other Matter Executive"),0.3,0)))
+
IF(LEN($BV33)=0,0.3,SUM(IF(([2]JOE_DATA!$C$2:$C$20002=$BV33)*([2]JOE_DATA!$B$2:$B$20002="Other Matter Executive"),0.3,0)))</f>
        <v>1</v>
      </c>
    </row>
    <row r="34" spans="1:250" ht="102">
      <c r="A34" s="34" t="s">
        <v>246</v>
      </c>
      <c r="B34" s="35" t="s">
        <v>382</v>
      </c>
      <c r="C34" s="34" t="s">
        <v>248</v>
      </c>
      <c r="D34" s="34" t="s">
        <v>383</v>
      </c>
      <c r="E34" s="34" t="s">
        <v>248</v>
      </c>
      <c r="F34" s="36" t="s">
        <v>300</v>
      </c>
      <c r="G34" s="3"/>
      <c r="H34" s="3"/>
      <c r="I34" s="34" t="s">
        <v>384</v>
      </c>
      <c r="J34" s="3"/>
      <c r="K34" s="3"/>
      <c r="L34" s="34"/>
      <c r="M34" s="3"/>
      <c r="N34" s="3"/>
      <c r="O34" s="36" t="s">
        <v>99</v>
      </c>
      <c r="P34" s="34"/>
      <c r="Q34" s="34"/>
      <c r="R34" s="3"/>
      <c r="S34" s="37"/>
      <c r="T34" s="37">
        <v>40543</v>
      </c>
      <c r="U34" s="36" t="s">
        <v>300</v>
      </c>
      <c r="V34" s="3"/>
      <c r="W34" s="3"/>
      <c r="X34" s="36" t="s">
        <v>130</v>
      </c>
      <c r="Y34" s="38"/>
      <c r="Z34" s="3"/>
      <c r="AA34" s="34" t="s">
        <v>385</v>
      </c>
      <c r="AB34" s="34"/>
      <c r="AC34" s="3"/>
      <c r="AD34" s="34"/>
      <c r="AE34" s="3"/>
      <c r="AF34" s="3"/>
      <c r="AG34" s="39"/>
      <c r="AH34" s="3"/>
      <c r="AI34" s="34"/>
      <c r="AJ34" s="3"/>
      <c r="AK34" s="3"/>
      <c r="AL34" s="34" t="s">
        <v>254</v>
      </c>
      <c r="AM34" s="3"/>
      <c r="AN34" s="3"/>
      <c r="AO34" s="34" t="s">
        <v>133</v>
      </c>
      <c r="AP34" s="3" t="s">
        <v>267</v>
      </c>
      <c r="AQ34" s="3"/>
      <c r="AR34" s="3"/>
      <c r="AS34" s="3"/>
      <c r="AT34" s="3"/>
      <c r="AU34" s="3"/>
      <c r="AV34" s="3"/>
      <c r="AW34" s="3"/>
      <c r="AX34" s="3"/>
      <c r="AY34" s="3"/>
      <c r="AZ34" s="3"/>
      <c r="BA34" s="3"/>
      <c r="BB34" s="3"/>
      <c r="BC34" s="3"/>
      <c r="BD34" s="3"/>
      <c r="BE34" s="40"/>
      <c r="BF34" s="34"/>
      <c r="BG34" s="34"/>
      <c r="BH34" s="3"/>
      <c r="BI34" s="41" t="s">
        <v>255</v>
      </c>
      <c r="BJ34" s="34"/>
      <c r="BK34" s="3"/>
      <c r="BL34" s="42" t="s">
        <v>256</v>
      </c>
      <c r="BM34" s="42"/>
      <c r="BN34" s="34"/>
      <c r="BO34" s="3"/>
      <c r="BP34" s="3"/>
      <c r="BQ34" s="3"/>
      <c r="BR34" s="3"/>
      <c r="BS34" s="3"/>
      <c r="BT34" s="34"/>
      <c r="BU34" s="34"/>
      <c r="BV34" s="34"/>
      <c r="BW34" s="3"/>
      <c r="BX34" s="3"/>
      <c r="BY34" s="3"/>
      <c r="BZ34" s="3"/>
      <c r="CA34" s="3"/>
      <c r="CB34" s="3"/>
      <c r="CC34" s="3"/>
      <c r="CD34" s="36"/>
      <c r="CE34" s="34"/>
      <c r="CF34" s="3"/>
      <c r="CG34" s="36"/>
      <c r="CH34" s="34"/>
      <c r="CI34" s="3"/>
      <c r="CJ34" s="3"/>
      <c r="CK34" s="36"/>
      <c r="CL34" s="3"/>
      <c r="CM34" s="3"/>
      <c r="CN34" s="3"/>
      <c r="CO34" s="3"/>
      <c r="CP34" s="3"/>
      <c r="CQ34" s="34"/>
      <c r="CR34" s="34"/>
      <c r="CS34" s="34"/>
      <c r="CT34" s="34"/>
      <c r="CU34" s="34"/>
      <c r="CV34" s="3"/>
      <c r="CW34" s="3" t="s">
        <v>262</v>
      </c>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6"/>
      <c r="EH34" s="3"/>
      <c r="EI34" s="3"/>
      <c r="EJ34" s="3"/>
      <c r="EK34" s="3"/>
      <c r="EL34" s="3"/>
      <c r="EM34" s="3"/>
      <c r="EN34" s="3"/>
      <c r="EO34" s="3"/>
      <c r="EP34" s="3"/>
      <c r="EQ34" s="3"/>
      <c r="ER34" s="3"/>
      <c r="ES34" s="3"/>
      <c r="ET34" s="3"/>
      <c r="EU34" s="3"/>
      <c r="EV34" s="3"/>
      <c r="EW34" s="3"/>
      <c r="EX34" s="3"/>
      <c r="EY34" s="3"/>
      <c r="EZ34" s="3"/>
      <c r="FA34" s="3"/>
      <c r="FB34" s="3"/>
      <c r="FC34" s="3"/>
      <c r="FD34" s="3"/>
      <c r="FE34" s="34"/>
      <c r="FF34" s="34"/>
      <c r="FG34" s="34"/>
      <c r="FH34" s="34"/>
      <c r="FI34" s="34"/>
      <c r="FJ34" s="3"/>
      <c r="FK34" s="3"/>
      <c r="FL34" s="3"/>
      <c r="FM34" s="3"/>
      <c r="FO34" s="3"/>
      <c r="FP34" s="3"/>
      <c r="FQ34" s="3" t="str">
        <f t="array" ref="FQ34">IF(SUM($FU34:$IP34)=74,"PASS","FAIL")</f>
        <v>FAIL</v>
      </c>
      <c r="FR34" s="3">
        <f t="shared" si="5"/>
        <v>1</v>
      </c>
      <c r="FS34" s="3">
        <f t="shared" si="6"/>
        <v>1</v>
      </c>
      <c r="FT34" s="3"/>
      <c r="FU34" s="3">
        <f t="array" ref="FU34">SUM(IF(([2]JOE_DATA!$C$2:$C$20002=$C34)*([2]JOE_DATA!$B$2:$B$20002="Client Name Confidential"),1,0))</f>
        <v>1</v>
      </c>
      <c r="FV34" s="3">
        <f t="array" ref="FV34">IF(ISBLANK($E34),1,SUM(IF(([2]JOE_DATA!$C$2:$C$20002=$E34)*([2]JOE_DATA!$B$2:$B$20002="Client name confidential on completion"),1,0)))</f>
        <v>1</v>
      </c>
      <c r="FW34" s="3">
        <f t="array" ref="FW34">IF(LEN($F34)=0,0.5,SUM(IF(([2]JOE_DATA!$C$2:$C$20002=$F34)*([2]JOE_DATA!$B$2:$B$20002="Client sector group"),0.5,0)))
+
IF(LEN($G34)=0,0.25,SUM(IF(([2]JOE_DATA!$C$2:$C$20002=$G34)*([2]JOE_DATA!$B$2:$B$20002="Client sector group"),0.25,0)))
+
IF(LEN($H34)=0,0.25,SUM(IF(([2]JOE_DATA!$C$2:$C$20002=$H34)*([2]JOE_DATA!$B$2:$B$20002="Client sector group"),0.25,0)))</f>
        <v>1</v>
      </c>
      <c r="FX34" s="3">
        <f t="array" ref="FX34">IF(ISBLANK($I34),0.5,SUM(IF(([2]JOE_DATA!$C$2:$C$20002=$I34)*([2]JOE_DATA!$B$2:$B$20002="Client sub-sector group"),0.5,0)))
+
IF(ISBLANK($J34),0.25,SUM(IF(([2]JOE_DATA!$C$2:$C$20002=$J34)*([2]JOE_DATA!$B$2:$B$20002="Client sub-sector group"),0.25,0)))
+
IF(ISBLANK($K34),0.25,SUM(IF(([2]JOE_DATA!$C$2:$C$20002=$K34)*([2]JOE_DATA!$B$2:$B$20002="Client sub-sector group"),0.25,0)))</f>
        <v>1</v>
      </c>
      <c r="FY34" s="3">
        <f t="array" ref="FY34">IF(LEN($L34)=0,0.4,SUM(IF(([2]JOE_DATA!$C$2:$C$20002=$L34)*([2]JOE_DATA!$B$2:$B$20002="Predominant Country of Client"),0.4,0)))
+
IF(LEN($M34)=0,0.3,SUM(IF(([2]JOE_DATA!$C$2:$C$20002=$M34)*([2]JOE_DATA!$B$2:$B$20002="Predominant Country of Client"),0.3,0)))
+
IF(LEN($N34)=0,0.3,SUM(IF(([2]JOE_DATA!$C$2:$C$20002=$N34)*([2]JOE_DATA!$B$2:$B$20002="Predominant Country of Client"),0.3,0)))</f>
        <v>1</v>
      </c>
      <c r="FZ34" s="3">
        <f t="array" ref="FZ34">IF(LEN($O34)=0,0.4,SUM(IF(([2]JOE_DATA!$C$2:$C$20002=$O34)*([2]JOE_DATA!$B$2:$B$20002="Main practice group"),0.4,0)))
+
IF(LEN($P34)=0,0.3,SUM(IF(([2]JOE_DATA!$C$2:$C$20002=$P34)*([2]JOE_DATA!$B$2:$B$20002="Main practice group"),0.3,0)))
+
IF(LEN($Q34)=0,0.3,SUM(IF(([2]JOE_DATA!$C$2:$C$20002=$Q34)*([2]JOE_DATA!$B$2:$B$20002="Main practice group"),0.3,0)))</f>
        <v>1</v>
      </c>
      <c r="GA34" s="3">
        <f t="shared" si="7"/>
        <v>1</v>
      </c>
      <c r="GB34" s="3">
        <f t="shared" si="8"/>
        <v>1</v>
      </c>
      <c r="GC34" s="3">
        <f t="array" ref="GC34">IF(LEN($U34)=0,0.4,SUM(IF(([2]JOE_DATA!$C$2:$C$20002=$U34)*([2]JOE_DATA!$B$2:$B$20002="Matter sector group"),0.4,0)))
+
IF(LEN($V34)=0,0.3,SUM(IF(([2]JOE_DATA!$C$2:$C$20002=$V34)*([2]JOE_DATA!$B$2:$B$20002="Matter sector group"),0.3,0)))
+
IF(LEN($W34)=0,0.3,SUM(IF(([2]JOE_DATA!$C$2:$C$20002=$W34)*([2]JOE_DATA!$B$2:$B$20002="Matter sector group"),0.3,0)))</f>
        <v>1</v>
      </c>
      <c r="GD34" s="3">
        <f t="array" ref="GD34">IF(LEN($X34)=0,0.4,SUM(IF(([2]JOE_DATA!$C$2:$C$20002=$X34)*([2]JOE_DATA!$B$2:$B$20002="Matter sub-sector group"),0.4,0)))
+
IF(LEN($Y34)=0,0.3,SUM(IF(([2]JOE_DATA!$C$2:$C$20002=$Y34)*([2]JOE_DATA!$B$2:$B$20002="Matter sub-sector group"),0.3,0)))
+
IF(LEN($Z34)=0,0.3,SUM(IF(([2]JOE_DATA!$C$2:$C$20002=$Z34)*([2]JOE_DATA!$B$2:$B$20002="Matter sub-sector group"),0.3,0)))</f>
        <v>0.6</v>
      </c>
      <c r="GE34" s="3">
        <f t="array" ref="GE34">IF(ISBLANK($AD34),1,SUM(IF(([2]JOE_DATA!$C$2:$C$20002=$AD34)*([2]JOE_DATA!$B$2:$B$20002="Matter confidential"),1,0)))</f>
        <v>1</v>
      </c>
      <c r="GF34" s="3">
        <f t="array" ref="GF34">IF(ISBLANK($AE34),1,SUM(IF(([2]JOE_DATA!$C$2:$C$20002=$AE34)*([2]JOE_DATA!$B$2:$B$20002="Matter confidential on completion"),1,0)))</f>
        <v>1</v>
      </c>
      <c r="GG34" s="3">
        <f t="array" ref="GG34">IF(ISBLANK($AG34),1,SUM(IF(([2]JOE_DATA!$C$2:$C$20002=$AG34)*([2]JOE_DATA!$B$2:$B$20002="Applicable law"),1,0)))</f>
        <v>1</v>
      </c>
      <c r="GH34" s="3">
        <f t="array" ref="GH34">IF(ISBLANK($AO34),1,SUM(IF(([2]JOE_DATA!$C$2:$C$20002=$AO34)*([2]JOE_DATA!$B$2:$B$20002="Contentious"),1,0)))</f>
        <v>1</v>
      </c>
      <c r="GI34" s="3">
        <f t="array" ref="GI34">IF(ISBLANK($AP34),1,SUM(IF(([2]JOE_DATA!$C$2:$C$20002=$AP34)*([2]JOE_DATA!$B$2:$B$20002="Dispute resolution"),1,0)))</f>
        <v>1</v>
      </c>
      <c r="GJ34" s="3">
        <f t="array" ref="GJ34">IF(ISBLANK($AQ34),1,SUM(IF(([2]JOE_DATA!$C$2:$C$20002=$AQ34)*([2]JOE_DATA!$B$2:$B$20002="Language of dispute"),1,0)))</f>
        <v>1</v>
      </c>
      <c r="GK34" s="3">
        <f t="array" ref="GK34">IF(LEN($AW34)=0,0.4,SUM(IF(([2]JOE_DATA!$C$2:$C$20002=$AW34)*([2]JOE_DATA!$B$2:$B$20002="Country Of Arbitration"),0.4,0)))
+
IF(LEN($AX34)=0,0.3,SUM(IF(([2]JOE_DATA!$C$2:$C$20002=$AX34)*([2]JOE_DATA!$B$2:$B$20002="Country Of Arbitration"),0.3,0)))
+
IF(LEN($AY34)=0,0.3,SUM(IF(([2]JOE_DATA!$C$2:$C$20002=$AY34)*([2]JOE_DATA!$B$2:$B$20002="Country Of Arbitration"),0.3,0)))</f>
        <v>1</v>
      </c>
      <c r="GL34" s="3">
        <f t="array" ref="GL34">IF(LEN($AT34)=0,0.4,SUM(IF(([2]JOE_DATA!$C$2:$C$20002=$AT34)*([2]JOE_DATA!$B$2:$B$20002="Jurisdiction of dispute"),0.4,0)))
+
IF(LEN($AU34)=0,0.3,SUM(IF(([2]JOE_DATA!$C$2:$C$20002=$AU34)*([2]JOE_DATA!$B$2:$B$20002="Jurisdiction of dispute"),0.3,0)))
+
IF(LEN($AV34)=0,0.3,SUM(IF(([2]JOE_DATA!$C$2:$C$20002=$AV34)*([2]JOE_DATA!$B$2:$B$20002="Jurisdiction of dispute"),0.3,0)))</f>
        <v>1</v>
      </c>
      <c r="GM34" s="3">
        <f t="array" ref="GM34">IF(LEN($AZ34)=0,0.6,SUM(IF(([2]JOE_DATA!$C$2:$C$20002=$AZ34)*([2]JOE_DATA!$B$2:$B$20002="Seat of arbitration"),0.6,0)))
+
IF(LEN($BA34)=0,0.4,SUM(IF(([2]JOE_DATA!$C$2:$C$20002=$BA34)*([2]JOE_DATA!$B$2:$B$20002="Seat of arbitration"),0.4,0)))</f>
        <v>1</v>
      </c>
      <c r="GN34" s="3">
        <f t="array" ref="GN34">IF(ISBLANK($BB34),1,SUM(IF(([2]JOE_DATA!$C$2:$C$20002=$BB34)*([2]JOE_DATA!$B$2:$B$20002="Arbitral rules"),1,0)))</f>
        <v>1</v>
      </c>
      <c r="GO34" s="3">
        <f t="array" ref="GO34">IF(ISBLANK($BC34),1,SUM(IF(([2]JOE_DATA!$C$2:$C$20002=$BC34)*([2]JOE_DATA!$B$2:$B$20002="Investment treaty"),1,0)))</f>
        <v>1</v>
      </c>
      <c r="GP34" s="3">
        <f t="array" ref="GP34">IF(ISBLANK($BD34),1,SUM(IF(([2]JOE_DATA!$C$2:$C$20002=$BD34)*([2]JOE_DATA!$B$2:$B$20002="Investigation type"),1,0)))</f>
        <v>1</v>
      </c>
      <c r="GQ34" s="3">
        <f t="array" ref="GQ34">IF(ISBLANK($BF34),1,SUM(IF(([2]JOE_DATA!$C$2:$C$20002=$BF34)*([2]JOE_DATA!$B$2:$B$20002="Currency of deal"),1,0)))</f>
        <v>1</v>
      </c>
      <c r="GR34" s="3">
        <f t="array" ref="GR34">IF(ISBLANK($BG34),1,SUM(IF(([2]JOE_DATA!$C$2:$C$20002=$BG34)*([2]JOE_DATA!$B$2:$B$20002="Value confidential"),1,0)))</f>
        <v>1</v>
      </c>
      <c r="GS34" s="3">
        <f t="array" ref="GS34">IF(ISBLANK($BH34),1,SUM(IF(([2]JOE_DATA!$C$2:$C$20002=$BH34)*([2]JOE_DATA!$B$2:$B$20002="Value confidential on completion"),1,0)))</f>
        <v>1</v>
      </c>
      <c r="GT34" s="3">
        <f t="array" ref="GT34">IF(LEN($BI34)=0,0.4,SUM(IF(([2]JOE_DATA!$C$2:$C$20002=$BI34)*([2]JOE_DATA!$B$2:$B$20002="Teams"),0.4,0)))
+
IF(LEN($BJ34)=0,0.3,SUM(IF(([2]JOE_DATA!$C$2:$C$20002=$BJ34)*([2]JOE_DATA!$B$2:$B$20002="Teams"),0.3,0)))
+
IF(LEN($BK34)=0,0.3,SUM(IF(([2]JOE_DATA!$C$2:$C$20002=$BK34)*([2]JOE_DATA!$B$2:$B$20002="Teams"),0.3,0)))</f>
        <v>1</v>
      </c>
      <c r="GU34" s="3">
        <f t="array" ref="GU34">IF(LEN($BL34)=0,0.4,SUM(IF(([2]JOE_DATA!$C$2:$C$20002=$BL34)*([2]JOE_DATA!$B$2:$B$20002="Lead Matter Partner"),0.4,0)))
+
IF(LEN($BM34)=0,0.3,SUM(IF(([2]JOE_DATA!$C$2:$C$20002=$BM34)*([2]JOE_DATA!$B$2:$B$20002="Lead Matter Partner"),0.3,0)))
+
IF(LEN($BN34)=0,0.3,SUM(IF(([2]JOE_DATA!$C$2:$C$20002=$BN34)*([2]JOE_DATA!$B$2:$B$20002="Lead Matter Partner"),0.3,0)))</f>
        <v>1</v>
      </c>
      <c r="GV34" s="3">
        <f t="array" ref="GV34">IF(LEN($BP34)=0,0.4,SUM(IF(([2]JOE_DATA!$C$2:$C$20002=$BP34)*([2]JOE_DATA!$B$2:$B$20002="Source of credential"),0.4,0)))
+
IF(LEN($BQ34)=0,0.3,SUM(IF(([2]JOE_DATA!$C$2:$C$20002=$BQ34)*([2]JOE_DATA!$B$2:$B$20002="Source of credential"),0.3,0)))
+
IF(LEN($BR34)=0,0.3,SUM(IF(([2]JOE_DATA!$C$2:$C$20002=$BR34)*([2]JOE_DATA!$B$2:$B$20002="Source of credential"),0.3,0)))</f>
        <v>1</v>
      </c>
      <c r="GW34" s="3">
        <f t="array" ref="GW34">IF(LEN($BX34)=0,0.4,SUM(IF(([2]JOE_DATA!$C$2:$C$20002=$BX34)*([2]JOE_DATA!$B$2:$B$20002="CMS firms involved"),0.4,0)))
+
IF(LEN($BY34)=0,0.6,SUM(IF(([2]JOE_DATA!$C$2:$C$20002=$BY34)*([2]JOE_DATA!$B$2:$B$20002="CMS firms involved"),0.6,0)))</f>
        <v>1</v>
      </c>
      <c r="GX34" s="3">
        <f t="array" ref="GX34">IF(ISBLANK($BZ34),1,SUM(IF(([2]JOE_DATA!$C$2:$C$20002=$BZ34)*([2]JOE_DATA!$B$2:$B$20002="Lead CMS firm"),1,0)))</f>
        <v>1</v>
      </c>
      <c r="GY34" s="3">
        <f t="array" ref="GY34">IF(LEN($CA34)=0,0.4,SUM(IF(([2]JOE_DATA!$C$2:$C$20002=$CA34)*([2]JOE_DATA!$B$2:$B$20002="Countries of other CMS firms"),0.4,0)))
+
IF(LEN($CB34)=0,0.3,SUM(IF(([2]JOE_DATA!$C$2:$C$20002=$CB34)*([2]JOE_DATA!$B$2:$B$20002="Countries of other CMS firms"),0.3,0)))
+
IF(LEN($CC34)=0,0.3,SUM(IF(([2]JOE_DATA!$C$2:$C$20002=$CC34)*([2]JOE_DATA!$B$2:$B$20002="Countries of other CMS firms"),0.3,0)))</f>
        <v>1</v>
      </c>
      <c r="GZ34" s="3">
        <f t="array" ref="GZ34">IF(ISBLANK($CD34),1,SUM(IF(([2]JOE_DATA!$C$2:$C$20002=$CD34)*([2]JOE_DATA!$B$2:$B$20002="Credential status"),1,0)))</f>
        <v>1</v>
      </c>
      <c r="HA34" s="3">
        <f t="array" ref="HA34">IF(ISBLANK($CE34),1,SUM(IF(([2]JOE_DATA!$C$2:$C$20002=$CE34)*([2]JOE_DATA!$B$2:$B$20002="Credential version"),1,0)))</f>
        <v>1</v>
      </c>
      <c r="HB34" s="3">
        <f t="array" ref="HB34">IF(ISBLANK($CG34),1,SUM(IF(([2]JOE_DATA!$C$2:$C$20002=$CG34)*([2]JOE_DATA!$B$2:$B$20002="Credential type "),1,0)))</f>
        <v>1</v>
      </c>
      <c r="HC34" s="3">
        <f t="array" ref="HC34">IF(ISBLANK($CH34),1,SUM(IF(([2]JOE_DATA!$C$2:$C$20002=$CH34)*([2]JOE_DATA!$B$2:$B$20002="Other uses"),1,0)))</f>
        <v>1</v>
      </c>
      <c r="HD34" s="3">
        <f t="array" ref="HD34">IF(ISBLANK($CK34),1,SUM(IF(([2]JOE_DATA!$C$2:$C$20002=$CK34)*([2]JOE_DATA!$B$2:$B$20002="Priority"),1,0)))</f>
        <v>1</v>
      </c>
      <c r="HE34" s="3">
        <f t="array" ref="HE34">IF(LEN($CM34)=0,0.4,SUM(IF(([2]JOE_DATA!$C$2:$C$20002=$CM34)*([2]JOE_DATA!$B$2:$B$20002="Know how"),0.4,0)))
+
IF(LEN($CN34)=0,0.3,SUM(IF(([2]JOE_DATA!$C$2:$C$20002=$CN34)*([2]JOE_DATA!$B$2:$B$20002="Know how"),0.3,0)))
+
IF(LEN($CO34)=0,0.3,SUM(IF(([2]JOE_DATA!$C$2:$C$20002=$CO34)*([2]JOE_DATA!$B$2:$B$20002="Know how"),0.3,0)))</f>
        <v>1</v>
      </c>
      <c r="HF34" s="3">
        <f t="array" ref="HF34">IF(LEN($CS34)=0,0.4,SUM(IF(([2]JOE_DATA!$C$2:$C$20002=$CS34)*([2]JOE_DATA!$B$2:$B$20002="Work type")*([2]JOE_DATA!$A$2:$A$20002="BAIF"),0.4,0)))
+
IF(LEN($CT34)=0,0.3,SUM(IF(([2]JOE_DATA!$C$2:$C$20002=$CT34)*([2]JOE_DATA!$B$2:$B$20002="Work type")*([2]JOE_DATA!$A$2:$A$20002="BAIF"),0.3,0)))
+
IF(LEN($CU34)=0,0.3,SUM(IF(([2]JOE_DATA!$C$2:$C$20002=$CU34)*([2]JOE_DATA!$B$2:$B$20002="Work type")*([2]JOE_DATA!$A$2:$A$20002="BAIF"),0.3,0)))</f>
        <v>1</v>
      </c>
      <c r="HG34" s="3">
        <f t="array" ref="HG34">IF(LEN($CQ34)=0,1,SUM(IF(([2]JOE_DATA!$C$2:$C$20002=$CQ34)*([2]JOE_DATA!$B$2:$B$20002="Client type")*([2]JOE_DATA!$A$2:$A$20002="BAIF"),1,0)))</f>
        <v>1</v>
      </c>
      <c r="HH34" s="3">
        <f t="array" ref="HH34">IF(LEN($CW34)=0,0.4,SUM(IF(([2]JOE_DATA!$C$2:$C$20002=$CW34)*([2]JOE_DATA!$B$2:$B$20002="Work type")*([2]JOE_DATA!$A$2:$A$20002="CRD"),0.4,0)))
+
IF(LEN($CX34)=0,0.3,SUM(IF(([2]JOE_DATA!$C$2:$C$20002=$CX34)*([2]JOE_DATA!$B$2:$B$20002="Work type")*([2]JOE_DATA!$A$2:$A$20002="CRD"),0.3,0)))
+
IF(LEN($CY34)=0,0.3,SUM(IF(([2]JOE_DATA!$C$2:$C$20002=$CY34)*([2]JOE_DATA!$B$2:$B$20002="Work type")*([2]JOE_DATA!$A$2:$A$20002="CRD"),0.3,0)))</f>
        <v>1</v>
      </c>
      <c r="HI34" s="3">
        <f t="array" ref="HI34">IF(LEN($CZ34)=0,0.4,SUM(IF(([2]JOE_DATA!$C$2:$C$20002=$CZ34)*([2]JOE_DATA!$B$2:$B$20002="Sub-work type")*([2]JOE_DATA!$A$2:$A$20002="CRD"),0.4,0)))
+
IF(LEN($DA34)=0,0.3,SUM(IF(([2]JOE_DATA!$C$2:$C$20002=$DA34)*([2]JOE_DATA!$B$2:$B$20002="Sub-work type")*([2]JOE_DATA!$A$2:$A$20002="CRD"),0.3,0)))
+
IF(LEN($DB34)=0,0.3,SUM(IF(([2]JOE_DATA!$C$2:$C$20002=$DB34)*([2]JOE_DATA!$B$2:$B$20002="Sub-work type")*([2]JOE_DATA!$A$2:$A$20002="CRD"),0.3,0)))</f>
        <v>1</v>
      </c>
      <c r="HJ34" s="3">
        <f t="array" ref="HJ34">IF(LEN($CV34)=0,1,SUM(IF(([2]JOE_DATA!$C$2:$C$20002=$CV34)*([2]JOE_DATA!$B$2:$B$20002="Client type")*([2]JOE_DATA!$A$2:$A$20002="CRD"),1,0)))</f>
        <v>1</v>
      </c>
      <c r="HK34" s="3">
        <f t="array" ref="HK34">IF(LEN($DC34)=0,0.4,SUM(IF(([2]JOE_DATA!$C$2:$C$20002=$DC34)*([2]JOE_DATA!$B$2:$B$20002="Work type")*([2]JOE_DATA!$A$2:$A$20002="Corporate"),0.4,0)))
+
IF(LEN($DD34)=0,0.3,SUM(IF(([2]JOE_DATA!$C$2:$C$20002=$DD34)*([2]JOE_DATA!$B$2:$B$20002="Work type")*([2]JOE_DATA!$A$2:$A$20002="Corporate"),0.3,0)))
+
IF(LEN($DE34)=0,0.3,SUM(IF(([2]JOE_DATA!$C$2:$C$20002=$DE34)*([2]JOE_DATA!$B$2:$B$20002="Work type")*([2]JOE_DATA!$A$2:$A$20002="Corporate"),0.3,0)))</f>
        <v>1</v>
      </c>
      <c r="HL34" s="3">
        <f t="array" ref="HL34">IF(LEN($DF34)=0,0.4,SUM(IF(([2]JOE_DATA!$C$2:$C$20002=$DF34)*([2]JOE_DATA!$B$2:$B$20002="Sub-work type")*([2]JOE_DATA!$A$2:$A$20002="Corporate"),0.4,0)))
+
IF(LEN($DG34)=0,0.3,SUM(IF(([2]JOE_DATA!$C$2:$C$20002=$DG34)*([2]JOE_DATA!$B$2:$B$20002="Sub-work type")*([2]JOE_DATA!$A$2:$A$20002="Corporate"),0.3,0)))
+
IF(LEN($DH34)=0,0.3,SUM(IF(([2]JOE_DATA!$C$2:$C$20002=$DH34)*([2]JOE_DATA!$B$2:$B$20002="Sub-work type")*([2]JOE_DATA!$A$2:$A$20002="Corporate"),0.3,0)))</f>
        <v>1</v>
      </c>
      <c r="HM34" s="3">
        <f t="array" ref="HM34">IF(LEN($DI34)=0,0.4,SUM(IF(([2]JOE_DATA!$C$2:$C$20002=$DI34)*([2]JOE_DATA!$B$2:$B$20002="Acting for")*([2]JOE_DATA!$A$2:$A$20002="Corporate"),0.4,0)))
+
IF(LEN($DJ34)=0,0.3,SUM(IF(([2]JOE_DATA!$C$2:$C$20002=$DJ34)*([2]JOE_DATA!$B$2:$B$20002="Acting for")*([2]JOE_DATA!$A$2:$A$20002="Corporate"),0.3,0)))
+
IF(LEN($DK34)=0,0.3,SUM(IF(([2]JOE_DATA!$C$2:$C$20002=$DK34)*([2]JOE_DATA!$B$2:$B$20002="Acting for")*([2]JOE_DATA!$A$2:$A$20002="Corporate"),0.3,0)))</f>
        <v>1</v>
      </c>
      <c r="HN34" s="3">
        <f t="array" ref="HN34">IF(LEN($DM34)=0,0.4,SUM(IF(([2]JOE_DATA!$C$2:$C$20002=$DM34)*([2]JOE_DATA!$B$2:$B$20002="Country of buyer")*([2]JOE_DATA!$A$2:$A$20002="Corporate"),0.4,0)))
+
IF(LEN($DN34)=0,0.3,SUM(IF(([2]JOE_DATA!$C$2:$C$20002=$DN34)*([2]JOE_DATA!$B$2:$B$20002="Country of buyer")*([2]JOE_DATA!$A$2:$A$20002="Corporate"),0.3,0)))
+
IF(LEN($DL34)=0,0.3,SUM(IF(([2]JOE_DATA!$C$2:$C$20002=$DL34)*([2]JOE_DATA!$B$2:$B$20002="Country of buyer")*([2]JOE_DATA!$A$2:$A$20002="Corporate"),0.3,0)))</f>
        <v>1</v>
      </c>
      <c r="HO34" s="3">
        <f t="array" ref="HO34">IF(LEN($DO34)=0,0.4,SUM(IF(([2]JOE_DATA!$C$2:$C$20002=$DO34)*([2]JOE_DATA!$B$2:$B$20002="Country of seller")*([2]JOE_DATA!$A$2:$A$20002="Corporate"),0.4,0)))
+
IF(LEN($DP34)=0,0.3,SUM(IF(([2]JOE_DATA!$C$2:$C$20002=$DP34)*([2]JOE_DATA!$B$2:$B$20002="Country of seller")*([2]JOE_DATA!$A$2:$A$20002="Corporate"),0.3,0)))
+
IF(LEN($DQ34)=0,0.3,SUM(IF(([2]JOE_DATA!$C$2:$C$20002=$DQ34)*([2]JOE_DATA!$B$2:$B$20002="Country of seller")*([2]JOE_DATA!$A$2:$A$20002="Corporate"),0.3,0)))</f>
        <v>1</v>
      </c>
      <c r="HP34" s="3">
        <f t="array" ref="HP34">IF(LEN($DR34)=0,0.4,SUM(IF(([2]JOE_DATA!$C$2:$C$20002=$DR34)*([2]JOE_DATA!$B$2:$B$20002="Country of target")*([2]JOE_DATA!$A$2:$A$20002="Corporate"),0.4,0)))
+
IF(LEN($DS34)=0,0.3,SUM(IF(([2]JOE_DATA!$C$2:$C$20002=$DS34)*([2]JOE_DATA!$B$2:$B$20002="Country of target")*([2]JOE_DATA!$A$2:$A$20002="Corporate"),0.3,0)))
+
IF(LEN($DT34)=0,0.3,SUM(IF(([2]JOE_DATA!$C$2:$C$20002=$DT34)*([2]JOE_DATA!$B$2:$B$20002="Country of target")*([2]JOE_DATA!$A$2:$A$20002="Corporate"),0.3,0)))</f>
        <v>1</v>
      </c>
      <c r="HQ34" s="3">
        <f t="array" ref="HQ34">IF(LEN($DU34)=0,1,SUM(IF(([2]JOE_DATA!$C$2:$C$20002=$DU34)*([2]JOE_DATA!$B$2:$B$20002="Value over US $5m")*([2]JOE_DATA!$A$2:$A$20002="Corporate"),1,0)))</f>
        <v>1</v>
      </c>
      <c r="HR34" s="3">
        <f t="array" ref="HR34">IF(LEN($DV34)=0,1,SUM(IF(([2]JOE_DATA!$C$2:$C$20002=$DV34)*([2]JOE_DATA!$B$2:$B$20002="Value over £500,000")*([2]JOE_DATA!$A$2:$A$20002="Corporate"),1,0)))</f>
        <v>1</v>
      </c>
      <c r="HS34" s="3">
        <f t="array" ref="HS34">IF(LEN($DW34)=0,1,SUM(IF(([2]JOE_DATA!$C$2:$C$20002=$DW34)*([2]JOE_DATA!$B$2:$B$20002="Value over Euro 5m")*([2]JOE_DATA!$A$2:$A$20002="Corporate"),1,0)))</f>
        <v>1</v>
      </c>
      <c r="HT34" s="3">
        <f t="array" ref="HT34">IF(LEN($DX34)=0,1,SUM(IF(([2]JOE_DATA!$C$2:$C$20002=$DX34)*([2]JOE_DATA!$B$2:$B$20002="Value range in euros")*([2]JOE_DATA!$A$2:$A$20002="Corporate"),1,0)))</f>
        <v>1</v>
      </c>
      <c r="HU34" s="3">
        <f t="array" ref="HU34">IF(LEN($DY34)=0,1,SUM(IF(([2]JOE_DATA!$C$2:$C$20002=$DY34)*([2]JOE_DATA!$B$2:$B$20002="Is the deal relevant for M&amp;A study")*([2]JOE_DATA!$A$2:$A$20002="Corporate"),1,0)))</f>
        <v>1</v>
      </c>
      <c r="HV34" s="3">
        <f t="array" ref="HV34">IF(LEN($DZ34)=0,1,SUM(IF(([2]JOE_DATA!$C$2:$C$20002=$DZ34)*([2]JOE_DATA!$B$2:$B$20002="Does the deal involve PE clients")*([2]JOE_DATA!$A$2:$A$20002="Corporate"),1,0)))</f>
        <v>1</v>
      </c>
      <c r="HW34" s="3">
        <f t="array" ref="HW34">IF(LEN($EA34)=0,1,SUM(IF(([2]JOE_DATA!$C$2:$C$20002=$EA34)*([2]JOE_DATA!$B$2:$B$20002="Quarter deal announced/signed")*([2]JOE_DATA!$A$2:$A$20002="Corporate"),1,0)))</f>
        <v>1</v>
      </c>
      <c r="HX34" s="3">
        <f t="array" ref="HX34">IF(LEN($EB34)=0,1,SUM(IF(([2]JOE_DATA!$C$2:$C$20002=$EB34)*([2]JOE_DATA!$B$2:$B$20002="Quarter deal completed")*([2]JOE_DATA!$A$2:$A$20002="Corporate"),1,0)))</f>
        <v>1</v>
      </c>
      <c r="HY34" s="3">
        <f t="array" ref="HY34">IF(LEN($EC34)=0,1,SUM(IF(([2]JOE_DATA!$C$2:$C$20002=$EC34)*([2]JOE_DATA!$B$2:$B$20002="Year deal announced/signed")*([2]JOE_DATA!$A$2:$A$20002="Corporate"),1,0)))</f>
        <v>1</v>
      </c>
      <c r="HZ34" s="3">
        <f t="array" ref="HZ34">IF(LEN($ED34)=0,1,SUM(IF(([2]JOE_DATA!$C$2:$C$20002=$ED34)*([2]JOE_DATA!$B$2:$B$20002="Year deal completed")*([2]JOE_DATA!$A$2:$A$20002="Corporate"),1,0)))</f>
        <v>1</v>
      </c>
      <c r="IA34" s="3">
        <v>1</v>
      </c>
      <c r="IB34" s="3">
        <f t="array" ref="IB34">IF(LEN($EF34)=0,1,SUM(IF(([2]JOE_DATA!$C$2:$C$20002=$EF34)*([2]JOE_DATA!$B$2:$B$20002="Work type")*([2]JOE_DATA!$A$2:$A$20002="Corporate Tax"),1,0)))</f>
        <v>1</v>
      </c>
      <c r="IC34" s="3">
        <f t="array" ref="IC34">IF(LEN($EG34)=0,0.4,SUM(IF(([2]JOE_DATA!$C$2:$C$20002=$EG34)*([2]JOE_DATA!$B$2:$B$20002="Work type")*([2]JOE_DATA!$A$2:$A$20002="EPC Construction"),0.4,0)))
+
IF(LEN($EH34)=0,0.3,SUM(IF(([2]JOE_DATA!$C$2:$C$20002=$EH34)*([2]JOE_DATA!$B$2:$B$20002="Work type")*([2]JOE_DATA!$A$2:$A$20002="EPC Construction"),0.3,0)))
+
IF(LEN($EI34)=0,0.3,SUM(IF(([2]JOE_DATA!$C$2:$C$20002=$EI34)*([2]JOE_DATA!$B$2:$B$20002="Work type")*([2]JOE_DATA!$A$2:$A$20002="EPC Construction"),0.3,0)))</f>
        <v>1</v>
      </c>
      <c r="ID34" s="3">
        <f t="array" ref="ID34">IF(LEN($EJ34)=0,0.4,SUM(IF(([2]JOE_DATA!$C$2:$C$20002=$EJ34)*([2]JOE_DATA!$B$2:$B$20002="Contract type")*([2]JOE_DATA!$A$2:$A$20002="EPC Construction"),0.4,0)))
+
IF(LEN($EK34)=0,0.3,SUM(IF(([2]JOE_DATA!$C$2:$C$20002=$EK34)*([2]JOE_DATA!$B$2:$B$20002="Contract type")*([2]JOE_DATA!$A$2:$A$20002="EPC Construction"),0.3,0)))
+
IF(LEN($EL34)=0,0.3,SUM(IF(([2]JOE_DATA!$C$2:$C$20002=$EL34)*([2]JOE_DATA!$B$2:$B$20002="Contract type")*([2]JOE_DATA!$A$2:$A$20002="EPC Construction"),0.3,0)))</f>
        <v>1</v>
      </c>
      <c r="IE34" s="3">
        <f t="array" ref="IE34">IF(LEN($EP34)=0,1,SUM(IF(([2]JOE_DATA!$C$2:$C$20002=$EP34)*([2]JOE_DATA!$B$2:$B$20002="Client type")*([2]JOE_DATA!$A$2:$A$20002="EPC Construction"),1,0)))</f>
        <v>1</v>
      </c>
      <c r="IF34" s="3">
        <f t="array" ref="IF34">IF(LEN($EN34)=0,1,SUM(IF(([2]JOE_DATA!$C$2:$C$20002=$EN34)*([2]JOE_DATA!$B$2:$B$20002="Subject matter")*([2]JOE_DATA!$A$2:$A$20002="EPC Construction"),1,0)))</f>
        <v>1</v>
      </c>
      <c r="IG34" s="3">
        <f t="array" ref="IG34">IF(LEN($ER34)=0,1,SUM(IF(([2]JOE_DATA!$C$2:$C$20002=$ER34)*([2]JOE_DATA!$B$2:$B$20002="Client scope")*([2]JOE_DATA!$A$2:$A$20002="EPC Construction"),1,0)))</f>
        <v>1</v>
      </c>
      <c r="IH34" s="3">
        <f t="array" ref="IH34">IF(LEN($ES34)=0,0.4,SUM(IF(([2]JOE_DATA!$C$2:$C$20002=$ES34)*([2]JOE_DATA!$B$2:$B$20002="Work type")*([2]JOE_DATA!$A$2:$A$20002="EPC Energy"),0.4,0)))
+
IF(LEN($ET34)=0,0.3,SUM(IF(([2]JOE_DATA!$C$2:$C$20002=$ET34)*([2]JOE_DATA!$B$2:$B$20002="Work type")*([2]JOE_DATA!$A$2:$A$20002="EPC Energy"),0.3,0)))
+
IF(LEN($EU34)=0,0.3,SUM(IF(([2]JOE_DATA!$C$2:$C$20002=$EU34)*([2]JOE_DATA!$B$2:$B$20002="Work type")*([2]JOE_DATA!$A$2:$A$20002="EPC Energy"),0.3,0)))</f>
        <v>1</v>
      </c>
      <c r="II34" s="3">
        <f t="array" ref="II34">IF(LEN($EV34)=0,1,SUM(IF(([2]JOE_DATA!$C$2:$C$20002=$EV34)*([2]JOE_DATA!$B$2:$B$20002="Work type")*([2]JOE_DATA!$A$2:$A$20002="EPC Energy"),1,0)))</f>
        <v>1</v>
      </c>
      <c r="IJ34" s="3">
        <f t="array" ref="IJ34">IF(LEN($EW34)=0,1,SUM(IF(([2]JOE_DATA!$C$2:$C$20002=$EW34)*([2]JOE_DATA!$B$2:$B$20002="Client type")*([2]JOE_DATA!$A$2:$A$20002="EPC Projects"),1,0)))</f>
        <v>1</v>
      </c>
      <c r="IK34" s="3">
        <f t="array" ref="IK34">IF(LEN($FE34)=0,0.4,SUM(IF(([2]JOE_DATA!$C$2:$C$20002=$FE34)*([2]JOE_DATA!$B$2:$B$20002="Client type")*([2]JOE_DATA!$A$2:$A$20002="Real Estate"),0.4,0)))
+
IF(LEN($FF34)=0,0.3,SUM(IF(([2]JOE_DATA!$C$2:$C$20002=$FF34)*([2]JOE_DATA!$B$2:$B$20002="Client type")*([2]JOE_DATA!$A$2:$A$20002="Real Estate"),0.3,0)))
+
IF(LEN($FG34)=0,0.3,SUM(IF(([2]JOE_DATA!$C$2:$C$20002=$FG34)*([2]JOE_DATA!$B$2:$B$20002="Client type")*([2]JOE_DATA!$A$2:$A$20002="Real Estate"),0.3,0)))</f>
        <v>1</v>
      </c>
      <c r="IL34" s="3">
        <f t="array" ref="IL34">IF(LEN($FH34)=0,0.4,SUM(IF(([2]JOE_DATA!$C$2:$C$20002=$FH34)*([2]JOE_DATA!$B$2:$B$20002="Work type")*([2]JOE_DATA!$A$2:$A$20002="Real Estate"),0.4,0)))
+
IF(LEN($FI34)=0,0.3,SUM(IF(([2]JOE_DATA!$C$2:$C$20002=$FI34)*([2]JOE_DATA!$B$2:$B$20002="Work type")*([2]JOE_DATA!$A$2:$A$20002="Real Estate"),0.3,0)))
+
IF(LEN($FJ34)=0,0.3,SUM(IF(([2]JOE_DATA!$C$2:$C$20002=$FJ34)*([2]JOE_DATA!$B$2:$B$20002="Work type")*([2]JOE_DATA!$A$2:$A$20002="Real Estate"),0.3,0)))</f>
        <v>1</v>
      </c>
      <c r="IM34" s="3">
        <f t="array" ref="IM34">IF(LEN($EX34)=0,0.4,SUM(IF(([2]JOE_DATA!$C$2:$C$20002=$EX34)*([2]JOE_DATA!$B$2:$B$20002="Work type")*([2]JOE_DATA!$A$2:$A$20002="Human Capital"),0.4,0)))
+
IF(LEN($EY34)=0,0.3,SUM(IF(([2]JOE_DATA!$C$2:$C$20002=$EY34)*([2]JOE_DATA!$B$2:$B$20002="Work type")*([2]JOE_DATA!$A$2:$A$20002="Human Capital"),0.3,0)))
+
IF(LEN($EZ34)=0,0.3,SUM(IF(([2]JOE_DATA!$C$2:$C$20002=$EZ34)*([2]JOE_DATA!$B$2:$B$20002="Work type")*([2]JOE_DATA!$A$2:$A$20002="Human Capital"),0.3,0)))</f>
        <v>1</v>
      </c>
      <c r="IN34" s="3">
        <f t="array" ref="IN34">IF(LEN($FA34)=0,0.4,SUM(IF(([2]JOE_DATA!$C$2:$C$20002=$FA34)*([2]JOE_DATA!$B$2:$B$20002="Sub-work types")*([2]JOE_DATA!$A$2:$A$20002="Human Capital"),0.4,0)))
+
IF(LEN($FB34)=0,0.3,SUM(IF(([2]JOE_DATA!$C$2:$C$20002=$FB34)*([2]JOE_DATA!$B$2:$B$20002="Sub-work types")*([2]JOE_DATA!$A$2:$A$20002="Human Capital"),0.3,0)))
+
IF(LEN($FC34)=0,0.3,SUM(IF(([2]JOE_DATA!$C$2:$C$20002=$FC34)*([2]JOE_DATA!$B$2:$B$20002="Sub-work types")*([2]JOE_DATA!$A$2:$A$20002="Human Capital"),0.3,0)))</f>
        <v>1</v>
      </c>
      <c r="IO34" s="15">
        <f t="array" ref="IO34">IF(LEN($FD34)=0,1,SUM(IF(([2]JOE_DATA!$C$2:$C$20002=$FD34)*([2]JOE_DATA!$B$2:$B$20002="Pension scheme")*([2]JOE_DATA!$A$2:$A$20002="Human Capital"),1,0)))</f>
        <v>1</v>
      </c>
      <c r="IP34" s="3">
        <f t="array" ref="IP34">IF(LEN($BT34)=0,0.4,SUM(IF(([2]JOE_DATA!$C$2:$C$20002=$BT34)*([2]JOE_DATA!$B$2:$B$20002="Other Matter Executive"),0.4,0)))
+
IF(LEN($BU34)=0,0.3,SUM(IF(([2]JOE_DATA!$C$2:$C$20002=$BU34)*([2]JOE_DATA!$B$2:$B$20002="Other Matter Executive"),0.3,0)))
+
IF(LEN($BV34)=0,0.3,SUM(IF(([2]JOE_DATA!$C$2:$C$20002=$BV34)*([2]JOE_DATA!$B$2:$B$20002="Other Matter Executive"),0.3,0)))</f>
        <v>1</v>
      </c>
    </row>
    <row r="35" spans="1:250" ht="89.25">
      <c r="A35" s="34" t="s">
        <v>246</v>
      </c>
      <c r="B35" s="35" t="s">
        <v>386</v>
      </c>
      <c r="C35" s="34" t="s">
        <v>285</v>
      </c>
      <c r="D35" s="34"/>
      <c r="E35" s="34" t="s">
        <v>285</v>
      </c>
      <c r="F35" s="36" t="s">
        <v>300</v>
      </c>
      <c r="G35" s="3"/>
      <c r="H35" s="3"/>
      <c r="I35" s="34" t="s">
        <v>384</v>
      </c>
      <c r="J35" s="3"/>
      <c r="K35" s="3"/>
      <c r="L35" s="34"/>
      <c r="M35" s="3"/>
      <c r="N35" s="3"/>
      <c r="O35" s="36" t="s">
        <v>99</v>
      </c>
      <c r="P35" s="34"/>
      <c r="Q35" s="34"/>
      <c r="R35" s="3"/>
      <c r="S35" s="37"/>
      <c r="T35" s="37">
        <v>40178</v>
      </c>
      <c r="U35" s="36" t="s">
        <v>300</v>
      </c>
      <c r="V35" s="3"/>
      <c r="W35" s="3"/>
      <c r="X35" s="36" t="s">
        <v>130</v>
      </c>
      <c r="Y35" s="38"/>
      <c r="Z35" s="3"/>
      <c r="AA35" s="34" t="s">
        <v>387</v>
      </c>
      <c r="AB35" s="34" t="s">
        <v>388</v>
      </c>
      <c r="AC35" s="3"/>
      <c r="AD35" s="34"/>
      <c r="AE35" s="3"/>
      <c r="AF35" s="3"/>
      <c r="AG35" s="39"/>
      <c r="AH35" s="3"/>
      <c r="AI35" s="34"/>
      <c r="AJ35" s="3"/>
      <c r="AK35" s="3"/>
      <c r="AL35" s="34" t="s">
        <v>254</v>
      </c>
      <c r="AM35" s="3"/>
      <c r="AN35" s="3"/>
      <c r="AO35" s="34" t="s">
        <v>133</v>
      </c>
      <c r="AP35" s="3" t="s">
        <v>304</v>
      </c>
      <c r="AQ35" s="3"/>
      <c r="AR35" s="3"/>
      <c r="AS35" s="3"/>
      <c r="AT35" s="3"/>
      <c r="AU35" s="3"/>
      <c r="AV35" s="3"/>
      <c r="AW35" s="3"/>
      <c r="AX35" s="3"/>
      <c r="AY35" s="3"/>
      <c r="AZ35" s="3"/>
      <c r="BA35" s="3"/>
      <c r="BB35" s="3"/>
      <c r="BC35" s="3"/>
      <c r="BD35" s="3"/>
      <c r="BE35" s="40"/>
      <c r="BF35" s="34"/>
      <c r="BG35" s="34"/>
      <c r="BH35" s="3"/>
      <c r="BI35" s="41" t="s">
        <v>255</v>
      </c>
      <c r="BJ35" s="34"/>
      <c r="BK35" s="3"/>
      <c r="BL35" s="42" t="s">
        <v>256</v>
      </c>
      <c r="BM35" s="42"/>
      <c r="BN35" s="34"/>
      <c r="BO35" s="3"/>
      <c r="BP35" s="3"/>
      <c r="BQ35" s="3"/>
      <c r="BR35" s="3"/>
      <c r="BS35" s="3"/>
      <c r="BT35" s="34"/>
      <c r="BU35" s="34"/>
      <c r="BV35" s="34"/>
      <c r="BW35" s="3"/>
      <c r="BX35" s="3"/>
      <c r="BY35" s="3"/>
      <c r="BZ35" s="3"/>
      <c r="CA35" s="3"/>
      <c r="CB35" s="3"/>
      <c r="CC35" s="3"/>
      <c r="CD35" s="36"/>
      <c r="CE35" s="34"/>
      <c r="CF35" s="3"/>
      <c r="CG35" s="36"/>
      <c r="CH35" s="34"/>
      <c r="CI35" s="3"/>
      <c r="CJ35" s="3"/>
      <c r="CK35" s="36"/>
      <c r="CL35" s="3"/>
      <c r="CM35" s="3"/>
      <c r="CN35" s="3"/>
      <c r="CO35" s="3"/>
      <c r="CP35" s="3"/>
      <c r="CQ35" s="34"/>
      <c r="CR35" s="34"/>
      <c r="CS35" s="34"/>
      <c r="CT35" s="34"/>
      <c r="CU35" s="34"/>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6"/>
      <c r="EH35" s="3"/>
      <c r="EI35" s="3"/>
      <c r="EJ35" s="3"/>
      <c r="EK35" s="3"/>
      <c r="EL35" s="3"/>
      <c r="EM35" s="3"/>
      <c r="EN35" s="3"/>
      <c r="EO35" s="3"/>
      <c r="EP35" s="3"/>
      <c r="EQ35" s="3"/>
      <c r="ER35" s="3"/>
      <c r="ES35" s="3"/>
      <c r="ET35" s="3"/>
      <c r="EU35" s="3"/>
      <c r="EV35" s="3"/>
      <c r="EW35" s="3"/>
      <c r="EX35" s="3"/>
      <c r="EY35" s="3"/>
      <c r="EZ35" s="3"/>
      <c r="FA35" s="3"/>
      <c r="FB35" s="3"/>
      <c r="FC35" s="3"/>
      <c r="FD35" s="3"/>
      <c r="FE35" s="34"/>
      <c r="FF35" s="34"/>
      <c r="FG35" s="34"/>
      <c r="FH35" s="34"/>
      <c r="FI35" s="34"/>
      <c r="FJ35" s="3"/>
      <c r="FK35" s="3"/>
      <c r="FL35" s="3"/>
      <c r="FM35" s="3"/>
      <c r="FO35" s="3"/>
      <c r="FP35" s="3"/>
      <c r="FQ35" s="3" t="str">
        <f t="array" ref="FQ35">IF(SUM($FU35:$IP35)=74,"PASS","FAIL")</f>
        <v>FAIL</v>
      </c>
      <c r="FR35" s="3">
        <f t="shared" si="5"/>
        <v>1</v>
      </c>
      <c r="FS35" s="3">
        <f t="shared" si="6"/>
        <v>1</v>
      </c>
      <c r="FT35" s="3"/>
      <c r="FU35" s="3">
        <f t="array" ref="FU35">SUM(IF(([2]JOE_DATA!$C$2:$C$20002=$C35)*([2]JOE_DATA!$B$2:$B$20002="Client Name Confidential"),1,0))</f>
        <v>1</v>
      </c>
      <c r="FV35" s="3">
        <f t="array" ref="FV35">IF(ISBLANK($E35),1,SUM(IF(([2]JOE_DATA!$C$2:$C$20002=$E35)*([2]JOE_DATA!$B$2:$B$20002="Client name confidential on completion"),1,0)))</f>
        <v>1</v>
      </c>
      <c r="FW35" s="3">
        <f t="array" ref="FW35">IF(LEN($F35)=0,0.5,SUM(IF(([2]JOE_DATA!$C$2:$C$20002=$F35)*([2]JOE_DATA!$B$2:$B$20002="Client sector group"),0.5,0)))
+
IF(LEN($G35)=0,0.25,SUM(IF(([2]JOE_DATA!$C$2:$C$20002=$G35)*([2]JOE_DATA!$B$2:$B$20002="Client sector group"),0.25,0)))
+
IF(LEN($H35)=0,0.25,SUM(IF(([2]JOE_DATA!$C$2:$C$20002=$H35)*([2]JOE_DATA!$B$2:$B$20002="Client sector group"),0.25,0)))</f>
        <v>1</v>
      </c>
      <c r="FX35" s="3">
        <f t="array" ref="FX35">IF(ISBLANK($I35),0.5,SUM(IF(([2]JOE_DATA!$C$2:$C$20002=$I35)*([2]JOE_DATA!$B$2:$B$20002="Client sub-sector group"),0.5,0)))
+
IF(ISBLANK($J35),0.25,SUM(IF(([2]JOE_DATA!$C$2:$C$20002=$J35)*([2]JOE_DATA!$B$2:$B$20002="Client sub-sector group"),0.25,0)))
+
IF(ISBLANK($K35),0.25,SUM(IF(([2]JOE_DATA!$C$2:$C$20002=$K35)*([2]JOE_DATA!$B$2:$B$20002="Client sub-sector group"),0.25,0)))</f>
        <v>1</v>
      </c>
      <c r="FY35" s="3">
        <f t="array" ref="FY35">IF(LEN($L35)=0,0.4,SUM(IF(([2]JOE_DATA!$C$2:$C$20002=$L35)*([2]JOE_DATA!$B$2:$B$20002="Predominant Country of Client"),0.4,0)))
+
IF(LEN($M35)=0,0.3,SUM(IF(([2]JOE_DATA!$C$2:$C$20002=$M35)*([2]JOE_DATA!$B$2:$B$20002="Predominant Country of Client"),0.3,0)))
+
IF(LEN($N35)=0,0.3,SUM(IF(([2]JOE_DATA!$C$2:$C$20002=$N35)*([2]JOE_DATA!$B$2:$B$20002="Predominant Country of Client"),0.3,0)))</f>
        <v>1</v>
      </c>
      <c r="FZ35" s="3">
        <f t="array" ref="FZ35">IF(LEN($O35)=0,0.4,SUM(IF(([2]JOE_DATA!$C$2:$C$20002=$O35)*([2]JOE_DATA!$B$2:$B$20002="Main practice group"),0.4,0)))
+
IF(LEN($P35)=0,0.3,SUM(IF(([2]JOE_DATA!$C$2:$C$20002=$P35)*([2]JOE_DATA!$B$2:$B$20002="Main practice group"),0.3,0)))
+
IF(LEN($Q35)=0,0.3,SUM(IF(([2]JOE_DATA!$C$2:$C$20002=$Q35)*([2]JOE_DATA!$B$2:$B$20002="Main practice group"),0.3,0)))</f>
        <v>1</v>
      </c>
      <c r="GA35" s="3">
        <f t="shared" si="7"/>
        <v>1</v>
      </c>
      <c r="GB35" s="3">
        <f t="shared" si="8"/>
        <v>1</v>
      </c>
      <c r="GC35" s="3">
        <f t="array" ref="GC35">IF(LEN($U35)=0,0.4,SUM(IF(([2]JOE_DATA!$C$2:$C$20002=$U35)*([2]JOE_DATA!$B$2:$B$20002="Matter sector group"),0.4,0)))
+
IF(LEN($V35)=0,0.3,SUM(IF(([2]JOE_DATA!$C$2:$C$20002=$V35)*([2]JOE_DATA!$B$2:$B$20002="Matter sector group"),0.3,0)))
+
IF(LEN($W35)=0,0.3,SUM(IF(([2]JOE_DATA!$C$2:$C$20002=$W35)*([2]JOE_DATA!$B$2:$B$20002="Matter sector group"),0.3,0)))</f>
        <v>1</v>
      </c>
      <c r="GD35" s="3">
        <f t="array" ref="GD35">IF(LEN($X35)=0,0.4,SUM(IF(([2]JOE_DATA!$C$2:$C$20002=$X35)*([2]JOE_DATA!$B$2:$B$20002="Matter sub-sector group"),0.4,0)))
+
IF(LEN($Y35)=0,0.3,SUM(IF(([2]JOE_DATA!$C$2:$C$20002=$Y35)*([2]JOE_DATA!$B$2:$B$20002="Matter sub-sector group"),0.3,0)))
+
IF(LEN($Z35)=0,0.3,SUM(IF(([2]JOE_DATA!$C$2:$C$20002=$Z35)*([2]JOE_DATA!$B$2:$B$20002="Matter sub-sector group"),0.3,0)))</f>
        <v>0.6</v>
      </c>
      <c r="GE35" s="3">
        <f t="array" ref="GE35">IF(ISBLANK($AD35),1,SUM(IF(([2]JOE_DATA!$C$2:$C$20002=$AD35)*([2]JOE_DATA!$B$2:$B$20002="Matter confidential"),1,0)))</f>
        <v>1</v>
      </c>
      <c r="GF35" s="3">
        <f t="array" ref="GF35">IF(ISBLANK($AE35),1,SUM(IF(([2]JOE_DATA!$C$2:$C$20002=$AE35)*([2]JOE_DATA!$B$2:$B$20002="Matter confidential on completion"),1,0)))</f>
        <v>1</v>
      </c>
      <c r="GG35" s="3">
        <f t="array" ref="GG35">IF(ISBLANK($AG35),1,SUM(IF(([2]JOE_DATA!$C$2:$C$20002=$AG35)*([2]JOE_DATA!$B$2:$B$20002="Applicable law"),1,0)))</f>
        <v>1</v>
      </c>
      <c r="GH35" s="3">
        <f t="array" ref="GH35">IF(ISBLANK($AO35),1,SUM(IF(([2]JOE_DATA!$C$2:$C$20002=$AO35)*([2]JOE_DATA!$B$2:$B$20002="Contentious"),1,0)))</f>
        <v>1</v>
      </c>
      <c r="GI35" s="3">
        <f t="array" ref="GI35">IF(ISBLANK($AP35),1,SUM(IF(([2]JOE_DATA!$C$2:$C$20002=$AP35)*([2]JOE_DATA!$B$2:$B$20002="Dispute resolution"),1,0)))</f>
        <v>1</v>
      </c>
      <c r="GJ35" s="3">
        <f t="array" ref="GJ35">IF(ISBLANK($AQ35),1,SUM(IF(([2]JOE_DATA!$C$2:$C$20002=$AQ35)*([2]JOE_DATA!$B$2:$B$20002="Language of dispute"),1,0)))</f>
        <v>1</v>
      </c>
      <c r="GK35" s="3">
        <f t="array" ref="GK35">IF(LEN($AW35)=0,0.4,SUM(IF(([2]JOE_DATA!$C$2:$C$20002=$AW35)*([2]JOE_DATA!$B$2:$B$20002="Country Of Arbitration"),0.4,0)))
+
IF(LEN($AX35)=0,0.3,SUM(IF(([2]JOE_DATA!$C$2:$C$20002=$AX35)*([2]JOE_DATA!$B$2:$B$20002="Country Of Arbitration"),0.3,0)))
+
IF(LEN($AY35)=0,0.3,SUM(IF(([2]JOE_DATA!$C$2:$C$20002=$AY35)*([2]JOE_DATA!$B$2:$B$20002="Country Of Arbitration"),0.3,0)))</f>
        <v>1</v>
      </c>
      <c r="GL35" s="3">
        <f t="array" ref="GL35">IF(LEN($AT35)=0,0.4,SUM(IF(([2]JOE_DATA!$C$2:$C$20002=$AT35)*([2]JOE_DATA!$B$2:$B$20002="Jurisdiction of dispute"),0.4,0)))
+
IF(LEN($AU35)=0,0.3,SUM(IF(([2]JOE_DATA!$C$2:$C$20002=$AU35)*([2]JOE_DATA!$B$2:$B$20002="Jurisdiction of dispute"),0.3,0)))
+
IF(LEN($AV35)=0,0.3,SUM(IF(([2]JOE_DATA!$C$2:$C$20002=$AV35)*([2]JOE_DATA!$B$2:$B$20002="Jurisdiction of dispute"),0.3,0)))</f>
        <v>1</v>
      </c>
      <c r="GM35" s="3">
        <f t="array" ref="GM35">IF(LEN($AZ35)=0,0.6,SUM(IF(([2]JOE_DATA!$C$2:$C$20002=$AZ35)*([2]JOE_DATA!$B$2:$B$20002="Seat of arbitration"),0.6,0)))
+
IF(LEN($BA35)=0,0.4,SUM(IF(([2]JOE_DATA!$C$2:$C$20002=$BA35)*([2]JOE_DATA!$B$2:$B$20002="Seat of arbitration"),0.4,0)))</f>
        <v>1</v>
      </c>
      <c r="GN35" s="3">
        <f t="array" ref="GN35">IF(ISBLANK($BB35),1,SUM(IF(([2]JOE_DATA!$C$2:$C$20002=$BB35)*([2]JOE_DATA!$B$2:$B$20002="Arbitral rules"),1,0)))</f>
        <v>1</v>
      </c>
      <c r="GO35" s="3">
        <f t="array" ref="GO35">IF(ISBLANK($BC35),1,SUM(IF(([2]JOE_DATA!$C$2:$C$20002=$BC35)*([2]JOE_DATA!$B$2:$B$20002="Investment treaty"),1,0)))</f>
        <v>1</v>
      </c>
      <c r="GP35" s="3">
        <f t="array" ref="GP35">IF(ISBLANK($BD35),1,SUM(IF(([2]JOE_DATA!$C$2:$C$20002=$BD35)*([2]JOE_DATA!$B$2:$B$20002="Investigation type"),1,0)))</f>
        <v>1</v>
      </c>
      <c r="GQ35" s="3">
        <f t="array" ref="GQ35">IF(ISBLANK($BF35),1,SUM(IF(([2]JOE_DATA!$C$2:$C$20002=$BF35)*([2]JOE_DATA!$B$2:$B$20002="Currency of deal"),1,0)))</f>
        <v>1</v>
      </c>
      <c r="GR35" s="3">
        <f t="array" ref="GR35">IF(ISBLANK($BG35),1,SUM(IF(([2]JOE_DATA!$C$2:$C$20002=$BG35)*([2]JOE_DATA!$B$2:$B$20002="Value confidential"),1,0)))</f>
        <v>1</v>
      </c>
      <c r="GS35" s="3">
        <f t="array" ref="GS35">IF(ISBLANK($BH35),1,SUM(IF(([2]JOE_DATA!$C$2:$C$20002=$BH35)*([2]JOE_DATA!$B$2:$B$20002="Value confidential on completion"),1,0)))</f>
        <v>1</v>
      </c>
      <c r="GT35" s="3">
        <f t="array" ref="GT35">IF(LEN($BI35)=0,0.4,SUM(IF(([2]JOE_DATA!$C$2:$C$20002=$BI35)*([2]JOE_DATA!$B$2:$B$20002="Teams"),0.4,0)))
+
IF(LEN($BJ35)=0,0.3,SUM(IF(([2]JOE_DATA!$C$2:$C$20002=$BJ35)*([2]JOE_DATA!$B$2:$B$20002="Teams"),0.3,0)))
+
IF(LEN($BK35)=0,0.3,SUM(IF(([2]JOE_DATA!$C$2:$C$20002=$BK35)*([2]JOE_DATA!$B$2:$B$20002="Teams"),0.3,0)))</f>
        <v>1</v>
      </c>
      <c r="GU35" s="3">
        <f t="array" ref="GU35">IF(LEN($BL35)=0,0.4,SUM(IF(([2]JOE_DATA!$C$2:$C$20002=$BL35)*([2]JOE_DATA!$B$2:$B$20002="Lead Matter Partner"),0.4,0)))
+
IF(LEN($BM35)=0,0.3,SUM(IF(([2]JOE_DATA!$C$2:$C$20002=$BM35)*([2]JOE_DATA!$B$2:$B$20002="Lead Matter Partner"),0.3,0)))
+
IF(LEN($BN35)=0,0.3,SUM(IF(([2]JOE_DATA!$C$2:$C$20002=$BN35)*([2]JOE_DATA!$B$2:$B$20002="Lead Matter Partner"),0.3,0)))</f>
        <v>1</v>
      </c>
      <c r="GV35" s="3">
        <f t="array" ref="GV35">IF(LEN($BP35)=0,0.4,SUM(IF(([2]JOE_DATA!$C$2:$C$20002=$BP35)*([2]JOE_DATA!$B$2:$B$20002="Source of credential"),0.4,0)))
+
IF(LEN($BQ35)=0,0.3,SUM(IF(([2]JOE_DATA!$C$2:$C$20002=$BQ35)*([2]JOE_DATA!$B$2:$B$20002="Source of credential"),0.3,0)))
+
IF(LEN($BR35)=0,0.3,SUM(IF(([2]JOE_DATA!$C$2:$C$20002=$BR35)*([2]JOE_DATA!$B$2:$B$20002="Source of credential"),0.3,0)))</f>
        <v>1</v>
      </c>
      <c r="GW35" s="3">
        <f t="array" ref="GW35">IF(LEN($BX35)=0,0.4,SUM(IF(([2]JOE_DATA!$C$2:$C$20002=$BX35)*([2]JOE_DATA!$B$2:$B$20002="CMS firms involved"),0.4,0)))
+
IF(LEN($BY35)=0,0.6,SUM(IF(([2]JOE_DATA!$C$2:$C$20002=$BY35)*([2]JOE_DATA!$B$2:$B$20002="CMS firms involved"),0.6,0)))</f>
        <v>1</v>
      </c>
      <c r="GX35" s="3">
        <f t="array" ref="GX35">IF(ISBLANK($BZ35),1,SUM(IF(([2]JOE_DATA!$C$2:$C$20002=$BZ35)*([2]JOE_DATA!$B$2:$B$20002="Lead CMS firm"),1,0)))</f>
        <v>1</v>
      </c>
      <c r="GY35" s="3">
        <f t="array" ref="GY35">IF(LEN($CA35)=0,0.4,SUM(IF(([2]JOE_DATA!$C$2:$C$20002=$CA35)*([2]JOE_DATA!$B$2:$B$20002="Countries of other CMS firms"),0.4,0)))
+
IF(LEN($CB35)=0,0.3,SUM(IF(([2]JOE_DATA!$C$2:$C$20002=$CB35)*([2]JOE_DATA!$B$2:$B$20002="Countries of other CMS firms"),0.3,0)))
+
IF(LEN($CC35)=0,0.3,SUM(IF(([2]JOE_DATA!$C$2:$C$20002=$CC35)*([2]JOE_DATA!$B$2:$B$20002="Countries of other CMS firms"),0.3,0)))</f>
        <v>1</v>
      </c>
      <c r="GZ35" s="3">
        <f t="array" ref="GZ35">IF(ISBLANK($CD35),1,SUM(IF(([2]JOE_DATA!$C$2:$C$20002=$CD35)*([2]JOE_DATA!$B$2:$B$20002="Credential status"),1,0)))</f>
        <v>1</v>
      </c>
      <c r="HA35" s="3">
        <f t="array" ref="HA35">IF(ISBLANK($CE35),1,SUM(IF(([2]JOE_DATA!$C$2:$C$20002=$CE35)*([2]JOE_DATA!$B$2:$B$20002="Credential version"),1,0)))</f>
        <v>1</v>
      </c>
      <c r="HB35" s="3">
        <f t="array" ref="HB35">IF(ISBLANK($CG35),1,SUM(IF(([2]JOE_DATA!$C$2:$C$20002=$CG35)*([2]JOE_DATA!$B$2:$B$20002="Credential type "),1,0)))</f>
        <v>1</v>
      </c>
      <c r="HC35" s="3">
        <f t="array" ref="HC35">IF(ISBLANK($CH35),1,SUM(IF(([2]JOE_DATA!$C$2:$C$20002=$CH35)*([2]JOE_DATA!$B$2:$B$20002="Other uses"),1,0)))</f>
        <v>1</v>
      </c>
      <c r="HD35" s="3">
        <f t="array" ref="HD35">IF(ISBLANK($CK35),1,SUM(IF(([2]JOE_DATA!$C$2:$C$20002=$CK35)*([2]JOE_DATA!$B$2:$B$20002="Priority"),1,0)))</f>
        <v>1</v>
      </c>
      <c r="HE35" s="3">
        <f t="array" ref="HE35">IF(LEN($CM35)=0,0.4,SUM(IF(([2]JOE_DATA!$C$2:$C$20002=$CM35)*([2]JOE_DATA!$B$2:$B$20002="Know how"),0.4,0)))
+
IF(LEN($CN35)=0,0.3,SUM(IF(([2]JOE_DATA!$C$2:$C$20002=$CN35)*([2]JOE_DATA!$B$2:$B$20002="Know how"),0.3,0)))
+
IF(LEN($CO35)=0,0.3,SUM(IF(([2]JOE_DATA!$C$2:$C$20002=$CO35)*([2]JOE_DATA!$B$2:$B$20002="Know how"),0.3,0)))</f>
        <v>1</v>
      </c>
      <c r="HF35" s="3">
        <f t="array" ref="HF35">IF(LEN($CS35)=0,0.4,SUM(IF(([2]JOE_DATA!$C$2:$C$20002=$CS35)*([2]JOE_DATA!$B$2:$B$20002="Work type")*([2]JOE_DATA!$A$2:$A$20002="BAIF"),0.4,0)))
+
IF(LEN($CT35)=0,0.3,SUM(IF(([2]JOE_DATA!$C$2:$C$20002=$CT35)*([2]JOE_DATA!$B$2:$B$20002="Work type")*([2]JOE_DATA!$A$2:$A$20002="BAIF"),0.3,0)))
+
IF(LEN($CU35)=0,0.3,SUM(IF(([2]JOE_DATA!$C$2:$C$20002=$CU35)*([2]JOE_DATA!$B$2:$B$20002="Work type")*([2]JOE_DATA!$A$2:$A$20002="BAIF"),0.3,0)))</f>
        <v>1</v>
      </c>
      <c r="HG35" s="3">
        <f t="array" ref="HG35">IF(LEN($CQ35)=0,1,SUM(IF(([2]JOE_DATA!$C$2:$C$20002=$CQ35)*([2]JOE_DATA!$B$2:$B$20002="Client type")*([2]JOE_DATA!$A$2:$A$20002="BAIF"),1,0)))</f>
        <v>1</v>
      </c>
      <c r="HH35" s="3">
        <f t="array" ref="HH35">IF(LEN($CW35)=0,0.4,SUM(IF(([2]JOE_DATA!$C$2:$C$20002=$CW35)*([2]JOE_DATA!$B$2:$B$20002="Work type")*([2]JOE_DATA!$A$2:$A$20002="CRD"),0.4,0)))
+
IF(LEN($CX35)=0,0.3,SUM(IF(([2]JOE_DATA!$C$2:$C$20002=$CX35)*([2]JOE_DATA!$B$2:$B$20002="Work type")*([2]JOE_DATA!$A$2:$A$20002="CRD"),0.3,0)))
+
IF(LEN($CY35)=0,0.3,SUM(IF(([2]JOE_DATA!$C$2:$C$20002=$CY35)*([2]JOE_DATA!$B$2:$B$20002="Work type")*([2]JOE_DATA!$A$2:$A$20002="CRD"),0.3,0)))</f>
        <v>1</v>
      </c>
      <c r="HI35" s="3">
        <f t="array" ref="HI35">IF(LEN($CZ35)=0,0.4,SUM(IF(([2]JOE_DATA!$C$2:$C$20002=$CZ35)*([2]JOE_DATA!$B$2:$B$20002="Sub-work type")*([2]JOE_DATA!$A$2:$A$20002="CRD"),0.4,0)))
+
IF(LEN($DA35)=0,0.3,SUM(IF(([2]JOE_DATA!$C$2:$C$20002=$DA35)*([2]JOE_DATA!$B$2:$B$20002="Sub-work type")*([2]JOE_DATA!$A$2:$A$20002="CRD"),0.3,0)))
+
IF(LEN($DB35)=0,0.3,SUM(IF(([2]JOE_DATA!$C$2:$C$20002=$DB35)*([2]JOE_DATA!$B$2:$B$20002="Sub-work type")*([2]JOE_DATA!$A$2:$A$20002="CRD"),0.3,0)))</f>
        <v>1</v>
      </c>
      <c r="HJ35" s="3">
        <f t="array" ref="HJ35">IF(LEN($CV35)=0,1,SUM(IF(([2]JOE_DATA!$C$2:$C$20002=$CV35)*([2]JOE_DATA!$B$2:$B$20002="Client type")*([2]JOE_DATA!$A$2:$A$20002="CRD"),1,0)))</f>
        <v>1</v>
      </c>
      <c r="HK35" s="3">
        <f t="array" ref="HK35">IF(LEN($DC35)=0,0.4,SUM(IF(([2]JOE_DATA!$C$2:$C$20002=$DC35)*([2]JOE_DATA!$B$2:$B$20002="Work type")*([2]JOE_DATA!$A$2:$A$20002="Corporate"),0.4,0)))
+
IF(LEN($DD35)=0,0.3,SUM(IF(([2]JOE_DATA!$C$2:$C$20002=$DD35)*([2]JOE_DATA!$B$2:$B$20002="Work type")*([2]JOE_DATA!$A$2:$A$20002="Corporate"),0.3,0)))
+
IF(LEN($DE35)=0,0.3,SUM(IF(([2]JOE_DATA!$C$2:$C$20002=$DE35)*([2]JOE_DATA!$B$2:$B$20002="Work type")*([2]JOE_DATA!$A$2:$A$20002="Corporate"),0.3,0)))</f>
        <v>1</v>
      </c>
      <c r="HL35" s="3">
        <f t="array" ref="HL35">IF(LEN($DF35)=0,0.4,SUM(IF(([2]JOE_DATA!$C$2:$C$20002=$DF35)*([2]JOE_DATA!$B$2:$B$20002="Sub-work type")*([2]JOE_DATA!$A$2:$A$20002="Corporate"),0.4,0)))
+
IF(LEN($DG35)=0,0.3,SUM(IF(([2]JOE_DATA!$C$2:$C$20002=$DG35)*([2]JOE_DATA!$B$2:$B$20002="Sub-work type")*([2]JOE_DATA!$A$2:$A$20002="Corporate"),0.3,0)))
+
IF(LEN($DH35)=0,0.3,SUM(IF(([2]JOE_DATA!$C$2:$C$20002=$DH35)*([2]JOE_DATA!$B$2:$B$20002="Sub-work type")*([2]JOE_DATA!$A$2:$A$20002="Corporate"),0.3,0)))</f>
        <v>1</v>
      </c>
      <c r="HM35" s="3">
        <f t="array" ref="HM35">IF(LEN($DI35)=0,0.4,SUM(IF(([2]JOE_DATA!$C$2:$C$20002=$DI35)*([2]JOE_DATA!$B$2:$B$20002="Acting for")*([2]JOE_DATA!$A$2:$A$20002="Corporate"),0.4,0)))
+
IF(LEN($DJ35)=0,0.3,SUM(IF(([2]JOE_DATA!$C$2:$C$20002=$DJ35)*([2]JOE_DATA!$B$2:$B$20002="Acting for")*([2]JOE_DATA!$A$2:$A$20002="Corporate"),0.3,0)))
+
IF(LEN($DK35)=0,0.3,SUM(IF(([2]JOE_DATA!$C$2:$C$20002=$DK35)*([2]JOE_DATA!$B$2:$B$20002="Acting for")*([2]JOE_DATA!$A$2:$A$20002="Corporate"),0.3,0)))</f>
        <v>1</v>
      </c>
      <c r="HN35" s="3">
        <f t="array" ref="HN35">IF(LEN($DM35)=0,0.4,SUM(IF(([2]JOE_DATA!$C$2:$C$20002=$DM35)*([2]JOE_DATA!$B$2:$B$20002="Country of buyer")*([2]JOE_DATA!$A$2:$A$20002="Corporate"),0.4,0)))
+
IF(LEN($DN35)=0,0.3,SUM(IF(([2]JOE_DATA!$C$2:$C$20002=$DN35)*([2]JOE_DATA!$B$2:$B$20002="Country of buyer")*([2]JOE_DATA!$A$2:$A$20002="Corporate"),0.3,0)))
+
IF(LEN($DL35)=0,0.3,SUM(IF(([2]JOE_DATA!$C$2:$C$20002=$DL35)*([2]JOE_DATA!$B$2:$B$20002="Country of buyer")*([2]JOE_DATA!$A$2:$A$20002="Corporate"),0.3,0)))</f>
        <v>1</v>
      </c>
      <c r="HO35" s="3">
        <f t="array" ref="HO35">IF(LEN($DO35)=0,0.4,SUM(IF(([2]JOE_DATA!$C$2:$C$20002=$DO35)*([2]JOE_DATA!$B$2:$B$20002="Country of seller")*([2]JOE_DATA!$A$2:$A$20002="Corporate"),0.4,0)))
+
IF(LEN($DP35)=0,0.3,SUM(IF(([2]JOE_DATA!$C$2:$C$20002=$DP35)*([2]JOE_DATA!$B$2:$B$20002="Country of seller")*([2]JOE_DATA!$A$2:$A$20002="Corporate"),0.3,0)))
+
IF(LEN($DQ35)=0,0.3,SUM(IF(([2]JOE_DATA!$C$2:$C$20002=$DQ35)*([2]JOE_DATA!$B$2:$B$20002="Country of seller")*([2]JOE_DATA!$A$2:$A$20002="Corporate"),0.3,0)))</f>
        <v>1</v>
      </c>
      <c r="HP35" s="3">
        <f t="array" ref="HP35">IF(LEN($DR35)=0,0.4,SUM(IF(([2]JOE_DATA!$C$2:$C$20002=$DR35)*([2]JOE_DATA!$B$2:$B$20002="Country of target")*([2]JOE_DATA!$A$2:$A$20002="Corporate"),0.4,0)))
+
IF(LEN($DS35)=0,0.3,SUM(IF(([2]JOE_DATA!$C$2:$C$20002=$DS35)*([2]JOE_DATA!$B$2:$B$20002="Country of target")*([2]JOE_DATA!$A$2:$A$20002="Corporate"),0.3,0)))
+
IF(LEN($DT35)=0,0.3,SUM(IF(([2]JOE_DATA!$C$2:$C$20002=$DT35)*([2]JOE_DATA!$B$2:$B$20002="Country of target")*([2]JOE_DATA!$A$2:$A$20002="Corporate"),0.3,0)))</f>
        <v>1</v>
      </c>
      <c r="HQ35" s="3">
        <f t="array" ref="HQ35">IF(LEN($DU35)=0,1,SUM(IF(([2]JOE_DATA!$C$2:$C$20002=$DU35)*([2]JOE_DATA!$B$2:$B$20002="Value over US $5m")*([2]JOE_DATA!$A$2:$A$20002="Corporate"),1,0)))</f>
        <v>1</v>
      </c>
      <c r="HR35" s="3">
        <f t="array" ref="HR35">IF(LEN($DV35)=0,1,SUM(IF(([2]JOE_DATA!$C$2:$C$20002=$DV35)*([2]JOE_DATA!$B$2:$B$20002="Value over £500,000")*([2]JOE_DATA!$A$2:$A$20002="Corporate"),1,0)))</f>
        <v>1</v>
      </c>
      <c r="HS35" s="3">
        <f t="array" ref="HS35">IF(LEN($DW35)=0,1,SUM(IF(([2]JOE_DATA!$C$2:$C$20002=$DW35)*([2]JOE_DATA!$B$2:$B$20002="Value over Euro 5m")*([2]JOE_DATA!$A$2:$A$20002="Corporate"),1,0)))</f>
        <v>1</v>
      </c>
      <c r="HT35" s="3">
        <f t="array" ref="HT35">IF(LEN($DX35)=0,1,SUM(IF(([2]JOE_DATA!$C$2:$C$20002=$DX35)*([2]JOE_DATA!$B$2:$B$20002="Value range in euros")*([2]JOE_DATA!$A$2:$A$20002="Corporate"),1,0)))</f>
        <v>1</v>
      </c>
      <c r="HU35" s="3">
        <f t="array" ref="HU35">IF(LEN($DY35)=0,1,SUM(IF(([2]JOE_DATA!$C$2:$C$20002=$DY35)*([2]JOE_DATA!$B$2:$B$20002="Is the deal relevant for M&amp;A study")*([2]JOE_DATA!$A$2:$A$20002="Corporate"),1,0)))</f>
        <v>1</v>
      </c>
      <c r="HV35" s="3">
        <f t="array" ref="HV35">IF(LEN($DZ35)=0,1,SUM(IF(([2]JOE_DATA!$C$2:$C$20002=$DZ35)*([2]JOE_DATA!$B$2:$B$20002="Does the deal involve PE clients")*([2]JOE_DATA!$A$2:$A$20002="Corporate"),1,0)))</f>
        <v>1</v>
      </c>
      <c r="HW35" s="3">
        <f t="array" ref="HW35">IF(LEN($EA35)=0,1,SUM(IF(([2]JOE_DATA!$C$2:$C$20002=$EA35)*([2]JOE_DATA!$B$2:$B$20002="Quarter deal announced/signed")*([2]JOE_DATA!$A$2:$A$20002="Corporate"),1,0)))</f>
        <v>1</v>
      </c>
      <c r="HX35" s="3">
        <f t="array" ref="HX35">IF(LEN($EB35)=0,1,SUM(IF(([2]JOE_DATA!$C$2:$C$20002=$EB35)*([2]JOE_DATA!$B$2:$B$20002="Quarter deal completed")*([2]JOE_DATA!$A$2:$A$20002="Corporate"),1,0)))</f>
        <v>1</v>
      </c>
      <c r="HY35" s="3">
        <f t="array" ref="HY35">IF(LEN($EC35)=0,1,SUM(IF(([2]JOE_DATA!$C$2:$C$20002=$EC35)*([2]JOE_DATA!$B$2:$B$20002="Year deal announced/signed")*([2]JOE_DATA!$A$2:$A$20002="Corporate"),1,0)))</f>
        <v>1</v>
      </c>
      <c r="HZ35" s="3">
        <f t="array" ref="HZ35">IF(LEN($ED35)=0,1,SUM(IF(([2]JOE_DATA!$C$2:$C$20002=$ED35)*([2]JOE_DATA!$B$2:$B$20002="Year deal completed")*([2]JOE_DATA!$A$2:$A$20002="Corporate"),1,0)))</f>
        <v>1</v>
      </c>
      <c r="IA35" s="3">
        <v>1</v>
      </c>
      <c r="IB35" s="3">
        <f t="array" ref="IB35">IF(LEN($EF35)=0,1,SUM(IF(([2]JOE_DATA!$C$2:$C$20002=$EF35)*([2]JOE_DATA!$B$2:$B$20002="Work type")*([2]JOE_DATA!$A$2:$A$20002="Corporate Tax"),1,0)))</f>
        <v>1</v>
      </c>
      <c r="IC35" s="3">
        <f t="array" ref="IC35">IF(LEN($EG35)=0,0.4,SUM(IF(([2]JOE_DATA!$C$2:$C$20002=$EG35)*([2]JOE_DATA!$B$2:$B$20002="Work type")*([2]JOE_DATA!$A$2:$A$20002="EPC Construction"),0.4,0)))
+
IF(LEN($EH35)=0,0.3,SUM(IF(([2]JOE_DATA!$C$2:$C$20002=$EH35)*([2]JOE_DATA!$B$2:$B$20002="Work type")*([2]JOE_DATA!$A$2:$A$20002="EPC Construction"),0.3,0)))
+
IF(LEN($EI35)=0,0.3,SUM(IF(([2]JOE_DATA!$C$2:$C$20002=$EI35)*([2]JOE_DATA!$B$2:$B$20002="Work type")*([2]JOE_DATA!$A$2:$A$20002="EPC Construction"),0.3,0)))</f>
        <v>1</v>
      </c>
      <c r="ID35" s="3">
        <f t="array" ref="ID35">IF(LEN($EJ35)=0,0.4,SUM(IF(([2]JOE_DATA!$C$2:$C$20002=$EJ35)*([2]JOE_DATA!$B$2:$B$20002="Contract type")*([2]JOE_DATA!$A$2:$A$20002="EPC Construction"),0.4,0)))
+
IF(LEN($EK35)=0,0.3,SUM(IF(([2]JOE_DATA!$C$2:$C$20002=$EK35)*([2]JOE_DATA!$B$2:$B$20002="Contract type")*([2]JOE_DATA!$A$2:$A$20002="EPC Construction"),0.3,0)))
+
IF(LEN($EL35)=0,0.3,SUM(IF(([2]JOE_DATA!$C$2:$C$20002=$EL35)*([2]JOE_DATA!$B$2:$B$20002="Contract type")*([2]JOE_DATA!$A$2:$A$20002="EPC Construction"),0.3,0)))</f>
        <v>1</v>
      </c>
      <c r="IE35" s="3">
        <f t="array" ref="IE35">IF(LEN($EP35)=0,1,SUM(IF(([2]JOE_DATA!$C$2:$C$20002=$EP35)*([2]JOE_DATA!$B$2:$B$20002="Client type")*([2]JOE_DATA!$A$2:$A$20002="EPC Construction"),1,0)))</f>
        <v>1</v>
      </c>
      <c r="IF35" s="3">
        <f t="array" ref="IF35">IF(LEN($EN35)=0,1,SUM(IF(([2]JOE_DATA!$C$2:$C$20002=$EN35)*([2]JOE_DATA!$B$2:$B$20002="Subject matter")*([2]JOE_DATA!$A$2:$A$20002="EPC Construction"),1,0)))</f>
        <v>1</v>
      </c>
      <c r="IG35" s="3">
        <f t="array" ref="IG35">IF(LEN($ER35)=0,1,SUM(IF(([2]JOE_DATA!$C$2:$C$20002=$ER35)*([2]JOE_DATA!$B$2:$B$20002="Client scope")*([2]JOE_DATA!$A$2:$A$20002="EPC Construction"),1,0)))</f>
        <v>1</v>
      </c>
      <c r="IH35" s="3">
        <f t="array" ref="IH35">IF(LEN($ES35)=0,0.4,SUM(IF(([2]JOE_DATA!$C$2:$C$20002=$ES35)*([2]JOE_DATA!$B$2:$B$20002="Work type")*([2]JOE_DATA!$A$2:$A$20002="EPC Energy"),0.4,0)))
+
IF(LEN($ET35)=0,0.3,SUM(IF(([2]JOE_DATA!$C$2:$C$20002=$ET35)*([2]JOE_DATA!$B$2:$B$20002="Work type")*([2]JOE_DATA!$A$2:$A$20002="EPC Energy"),0.3,0)))
+
IF(LEN($EU35)=0,0.3,SUM(IF(([2]JOE_DATA!$C$2:$C$20002=$EU35)*([2]JOE_DATA!$B$2:$B$20002="Work type")*([2]JOE_DATA!$A$2:$A$20002="EPC Energy"),0.3,0)))</f>
        <v>1</v>
      </c>
      <c r="II35" s="3">
        <f t="array" ref="II35">IF(LEN($EV35)=0,1,SUM(IF(([2]JOE_DATA!$C$2:$C$20002=$EV35)*([2]JOE_DATA!$B$2:$B$20002="Work type")*([2]JOE_DATA!$A$2:$A$20002="EPC Energy"),1,0)))</f>
        <v>1</v>
      </c>
      <c r="IJ35" s="3">
        <f t="array" ref="IJ35">IF(LEN($EW35)=0,1,SUM(IF(([2]JOE_DATA!$C$2:$C$20002=$EW35)*([2]JOE_DATA!$B$2:$B$20002="Client type")*([2]JOE_DATA!$A$2:$A$20002="EPC Projects"),1,0)))</f>
        <v>1</v>
      </c>
      <c r="IK35" s="3">
        <f t="array" ref="IK35">IF(LEN($FE35)=0,0.4,SUM(IF(([2]JOE_DATA!$C$2:$C$20002=$FE35)*([2]JOE_DATA!$B$2:$B$20002="Client type")*([2]JOE_DATA!$A$2:$A$20002="Real Estate"),0.4,0)))
+
IF(LEN($FF35)=0,0.3,SUM(IF(([2]JOE_DATA!$C$2:$C$20002=$FF35)*([2]JOE_DATA!$B$2:$B$20002="Client type")*([2]JOE_DATA!$A$2:$A$20002="Real Estate"),0.3,0)))
+
IF(LEN($FG35)=0,0.3,SUM(IF(([2]JOE_DATA!$C$2:$C$20002=$FG35)*([2]JOE_DATA!$B$2:$B$20002="Client type")*([2]JOE_DATA!$A$2:$A$20002="Real Estate"),0.3,0)))</f>
        <v>1</v>
      </c>
      <c r="IL35" s="3">
        <f t="array" ref="IL35">IF(LEN($FH35)=0,0.4,SUM(IF(([2]JOE_DATA!$C$2:$C$20002=$FH35)*([2]JOE_DATA!$B$2:$B$20002="Work type")*([2]JOE_DATA!$A$2:$A$20002="Real Estate"),0.4,0)))
+
IF(LEN($FI35)=0,0.3,SUM(IF(([2]JOE_DATA!$C$2:$C$20002=$FI35)*([2]JOE_DATA!$B$2:$B$20002="Work type")*([2]JOE_DATA!$A$2:$A$20002="Real Estate"),0.3,0)))
+
IF(LEN($FJ35)=0,0.3,SUM(IF(([2]JOE_DATA!$C$2:$C$20002=$FJ35)*([2]JOE_DATA!$B$2:$B$20002="Work type")*([2]JOE_DATA!$A$2:$A$20002="Real Estate"),0.3,0)))</f>
        <v>1</v>
      </c>
      <c r="IM35" s="3">
        <f t="array" ref="IM35">IF(LEN($EX35)=0,0.4,SUM(IF(([2]JOE_DATA!$C$2:$C$20002=$EX35)*([2]JOE_DATA!$B$2:$B$20002="Work type")*([2]JOE_DATA!$A$2:$A$20002="Human Capital"),0.4,0)))
+
IF(LEN($EY35)=0,0.3,SUM(IF(([2]JOE_DATA!$C$2:$C$20002=$EY35)*([2]JOE_DATA!$B$2:$B$20002="Work type")*([2]JOE_DATA!$A$2:$A$20002="Human Capital"),0.3,0)))
+
IF(LEN($EZ35)=0,0.3,SUM(IF(([2]JOE_DATA!$C$2:$C$20002=$EZ35)*([2]JOE_DATA!$B$2:$B$20002="Work type")*([2]JOE_DATA!$A$2:$A$20002="Human Capital"),0.3,0)))</f>
        <v>1</v>
      </c>
      <c r="IN35" s="3">
        <f t="array" ref="IN35">IF(LEN($FA35)=0,0.4,SUM(IF(([2]JOE_DATA!$C$2:$C$20002=$FA35)*([2]JOE_DATA!$B$2:$B$20002="Sub-work types")*([2]JOE_DATA!$A$2:$A$20002="Human Capital"),0.4,0)))
+
IF(LEN($FB35)=0,0.3,SUM(IF(([2]JOE_DATA!$C$2:$C$20002=$FB35)*([2]JOE_DATA!$B$2:$B$20002="Sub-work types")*([2]JOE_DATA!$A$2:$A$20002="Human Capital"),0.3,0)))
+
IF(LEN($FC35)=0,0.3,SUM(IF(([2]JOE_DATA!$C$2:$C$20002=$FC35)*([2]JOE_DATA!$B$2:$B$20002="Sub-work types")*([2]JOE_DATA!$A$2:$A$20002="Human Capital"),0.3,0)))</f>
        <v>1</v>
      </c>
      <c r="IO35" s="15">
        <f t="array" ref="IO35">IF(LEN($FD35)=0,1,SUM(IF(([2]JOE_DATA!$C$2:$C$20002=$FD35)*([2]JOE_DATA!$B$2:$B$20002="Pension scheme")*([2]JOE_DATA!$A$2:$A$20002="Human Capital"),1,0)))</f>
        <v>1</v>
      </c>
      <c r="IP35" s="3">
        <f t="array" ref="IP35">IF(LEN($BT35)=0,0.4,SUM(IF(([2]JOE_DATA!$C$2:$C$20002=$BT35)*([2]JOE_DATA!$B$2:$B$20002="Other Matter Executive"),0.4,0)))
+
IF(LEN($BU35)=0,0.3,SUM(IF(([2]JOE_DATA!$C$2:$C$20002=$BU35)*([2]JOE_DATA!$B$2:$B$20002="Other Matter Executive"),0.3,0)))
+
IF(LEN($BV35)=0,0.3,SUM(IF(([2]JOE_DATA!$C$2:$C$20002=$BV35)*([2]JOE_DATA!$B$2:$B$20002="Other Matter Executive"),0.3,0)))</f>
        <v>1</v>
      </c>
    </row>
    <row r="36" spans="1:250" ht="25.5">
      <c r="A36" s="34" t="s">
        <v>246</v>
      </c>
      <c r="B36" s="35" t="s">
        <v>389</v>
      </c>
      <c r="C36" s="34" t="s">
        <v>285</v>
      </c>
      <c r="D36" s="34"/>
      <c r="E36" s="34" t="s">
        <v>285</v>
      </c>
      <c r="F36" s="36" t="s">
        <v>300</v>
      </c>
      <c r="G36" s="3"/>
      <c r="H36" s="3"/>
      <c r="I36" s="34" t="s">
        <v>384</v>
      </c>
      <c r="J36" s="3"/>
      <c r="K36" s="3"/>
      <c r="L36" s="34"/>
      <c r="M36" s="3"/>
      <c r="N36" s="3"/>
      <c r="O36" s="36" t="s">
        <v>99</v>
      </c>
      <c r="P36" s="34"/>
      <c r="Q36" s="34"/>
      <c r="R36" s="3"/>
      <c r="S36" s="37"/>
      <c r="T36" s="37">
        <v>40908</v>
      </c>
      <c r="U36" s="36" t="s">
        <v>300</v>
      </c>
      <c r="V36" s="3"/>
      <c r="W36" s="3"/>
      <c r="X36" s="34" t="s">
        <v>130</v>
      </c>
      <c r="Y36" s="38"/>
      <c r="Z36" s="3"/>
      <c r="AA36" s="34" t="s">
        <v>390</v>
      </c>
      <c r="AB36" s="34"/>
      <c r="AC36" s="3" t="s">
        <v>391</v>
      </c>
      <c r="AD36" s="34"/>
      <c r="AE36" s="3"/>
      <c r="AF36" s="3"/>
      <c r="AG36" s="39"/>
      <c r="AH36" s="3"/>
      <c r="AI36" s="34"/>
      <c r="AJ36" s="3"/>
      <c r="AK36" s="3"/>
      <c r="AL36" s="34" t="s">
        <v>254</v>
      </c>
      <c r="AM36" s="3"/>
      <c r="AN36" s="3"/>
      <c r="AO36" s="34" t="s">
        <v>133</v>
      </c>
      <c r="AP36" s="3" t="s">
        <v>267</v>
      </c>
      <c r="AQ36" s="3"/>
      <c r="AR36" s="3"/>
      <c r="AS36" s="3"/>
      <c r="AT36" s="3"/>
      <c r="AU36" s="3"/>
      <c r="AV36" s="3"/>
      <c r="AW36" s="3"/>
      <c r="AX36" s="3"/>
      <c r="AY36" s="3"/>
      <c r="AZ36" s="3"/>
      <c r="BA36" s="3"/>
      <c r="BB36" s="3"/>
      <c r="BC36" s="3"/>
      <c r="BD36" s="3"/>
      <c r="BE36" s="40"/>
      <c r="BF36" s="34"/>
      <c r="BG36" s="34"/>
      <c r="BH36" s="3"/>
      <c r="BI36" s="41" t="s">
        <v>255</v>
      </c>
      <c r="BJ36" s="34"/>
      <c r="BK36" s="3"/>
      <c r="BL36" s="42" t="s">
        <v>256</v>
      </c>
      <c r="BM36" s="42"/>
      <c r="BN36" s="34"/>
      <c r="BO36" s="3"/>
      <c r="BP36" s="3"/>
      <c r="BQ36" s="3"/>
      <c r="BR36" s="3"/>
      <c r="BS36" s="3"/>
      <c r="BT36" s="34"/>
      <c r="BU36" s="34"/>
      <c r="BV36" s="34"/>
      <c r="BW36" s="3"/>
      <c r="BX36" s="3"/>
      <c r="BY36" s="3"/>
      <c r="BZ36" s="3"/>
      <c r="CA36" s="3"/>
      <c r="CB36" s="3"/>
      <c r="CC36" s="3"/>
      <c r="CD36" s="36"/>
      <c r="CE36" s="34"/>
      <c r="CF36" s="3"/>
      <c r="CG36" s="36"/>
      <c r="CH36" s="34"/>
      <c r="CI36" s="3"/>
      <c r="CJ36" s="3"/>
      <c r="CK36" s="36"/>
      <c r="CL36" s="3"/>
      <c r="CM36" s="3"/>
      <c r="CN36" s="3"/>
      <c r="CO36" s="3"/>
      <c r="CP36" s="3"/>
      <c r="CQ36" s="34"/>
      <c r="CR36" s="34"/>
      <c r="CS36" s="34"/>
      <c r="CT36" s="34"/>
      <c r="CU36" s="34"/>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6"/>
      <c r="EH36" s="3"/>
      <c r="EI36" s="3"/>
      <c r="EJ36" s="3"/>
      <c r="EK36" s="3"/>
      <c r="EL36" s="3"/>
      <c r="EM36" s="3"/>
      <c r="EN36" s="3"/>
      <c r="EO36" s="3"/>
      <c r="EP36" s="3"/>
      <c r="EQ36" s="3"/>
      <c r="ER36" s="3"/>
      <c r="ES36" s="3"/>
      <c r="ET36" s="3"/>
      <c r="EU36" s="3"/>
      <c r="EV36" s="3"/>
      <c r="EW36" s="3"/>
      <c r="EX36" s="3"/>
      <c r="EY36" s="3"/>
      <c r="EZ36" s="3"/>
      <c r="FA36" s="3"/>
      <c r="FB36" s="3"/>
      <c r="FC36" s="3"/>
      <c r="FD36" s="3"/>
      <c r="FE36" s="34"/>
      <c r="FF36" s="34"/>
      <c r="FG36" s="34"/>
      <c r="FH36" s="34"/>
      <c r="FI36" s="34"/>
      <c r="FJ36" s="3"/>
      <c r="FK36" s="3"/>
      <c r="FL36" s="3"/>
      <c r="FM36" s="3"/>
      <c r="FO36" s="3"/>
      <c r="FP36" s="3"/>
      <c r="FQ36" s="3" t="str">
        <f t="array" ref="FQ36">IF(SUM($FU36:$IP36)=74,"PASS","FAIL")</f>
        <v>FAIL</v>
      </c>
      <c r="FR36" s="3">
        <f t="shared" si="5"/>
        <v>1</v>
      </c>
      <c r="FS36" s="3">
        <f t="shared" si="6"/>
        <v>1</v>
      </c>
      <c r="FT36" s="3"/>
      <c r="FU36" s="3">
        <f t="array" ref="FU36">SUM(IF(([2]JOE_DATA!$C$2:$C$20002=$C36)*([2]JOE_DATA!$B$2:$B$20002="Client Name Confidential"),1,0))</f>
        <v>1</v>
      </c>
      <c r="FV36" s="3">
        <f t="array" ref="FV36">IF(ISBLANK($E36),1,SUM(IF(([2]JOE_DATA!$C$2:$C$20002=$E36)*([2]JOE_DATA!$B$2:$B$20002="Client name confidential on completion"),1,0)))</f>
        <v>1</v>
      </c>
      <c r="FW36" s="3">
        <f t="array" ref="FW36">IF(LEN($F36)=0,0.5,SUM(IF(([2]JOE_DATA!$C$2:$C$20002=$F36)*([2]JOE_DATA!$B$2:$B$20002="Client sector group"),0.5,0)))
+
IF(LEN($G36)=0,0.25,SUM(IF(([2]JOE_DATA!$C$2:$C$20002=$G36)*([2]JOE_DATA!$B$2:$B$20002="Client sector group"),0.25,0)))
+
IF(LEN($H36)=0,0.25,SUM(IF(([2]JOE_DATA!$C$2:$C$20002=$H36)*([2]JOE_DATA!$B$2:$B$20002="Client sector group"),0.25,0)))</f>
        <v>1</v>
      </c>
      <c r="FX36" s="3">
        <f t="array" ref="FX36">IF(ISBLANK($I36),0.5,SUM(IF(([2]JOE_DATA!$C$2:$C$20002=$I36)*([2]JOE_DATA!$B$2:$B$20002="Client sub-sector group"),0.5,0)))
+
IF(ISBLANK($J36),0.25,SUM(IF(([2]JOE_DATA!$C$2:$C$20002=$J36)*([2]JOE_DATA!$B$2:$B$20002="Client sub-sector group"),0.25,0)))
+
IF(ISBLANK($K36),0.25,SUM(IF(([2]JOE_DATA!$C$2:$C$20002=$K36)*([2]JOE_DATA!$B$2:$B$20002="Client sub-sector group"),0.25,0)))</f>
        <v>1</v>
      </c>
      <c r="FY36" s="3">
        <f t="array" ref="FY36">IF(LEN($L36)=0,0.4,SUM(IF(([2]JOE_DATA!$C$2:$C$20002=$L36)*([2]JOE_DATA!$B$2:$B$20002="Predominant Country of Client"),0.4,0)))
+
IF(LEN($M36)=0,0.3,SUM(IF(([2]JOE_DATA!$C$2:$C$20002=$M36)*([2]JOE_DATA!$B$2:$B$20002="Predominant Country of Client"),0.3,0)))
+
IF(LEN($N36)=0,0.3,SUM(IF(([2]JOE_DATA!$C$2:$C$20002=$N36)*([2]JOE_DATA!$B$2:$B$20002="Predominant Country of Client"),0.3,0)))</f>
        <v>1</v>
      </c>
      <c r="FZ36" s="3">
        <f t="array" ref="FZ36">IF(LEN($O36)=0,0.4,SUM(IF(([2]JOE_DATA!$C$2:$C$20002=$O36)*([2]JOE_DATA!$B$2:$B$20002="Main practice group"),0.4,0)))
+
IF(LEN($P36)=0,0.3,SUM(IF(([2]JOE_DATA!$C$2:$C$20002=$P36)*([2]JOE_DATA!$B$2:$B$20002="Main practice group"),0.3,0)))
+
IF(LEN($Q36)=0,0.3,SUM(IF(([2]JOE_DATA!$C$2:$C$20002=$Q36)*([2]JOE_DATA!$B$2:$B$20002="Main practice group"),0.3,0)))</f>
        <v>1</v>
      </c>
      <c r="GA36" s="3">
        <f t="shared" si="7"/>
        <v>1</v>
      </c>
      <c r="GB36" s="3">
        <f t="shared" si="8"/>
        <v>1</v>
      </c>
      <c r="GC36" s="3">
        <f t="array" ref="GC36">IF(LEN($U36)=0,0.4,SUM(IF(([2]JOE_DATA!$C$2:$C$20002=$U36)*([2]JOE_DATA!$B$2:$B$20002="Matter sector group"),0.4,0)))
+
IF(LEN($V36)=0,0.3,SUM(IF(([2]JOE_DATA!$C$2:$C$20002=$V36)*([2]JOE_DATA!$B$2:$B$20002="Matter sector group"),0.3,0)))
+
IF(LEN($W36)=0,0.3,SUM(IF(([2]JOE_DATA!$C$2:$C$20002=$W36)*([2]JOE_DATA!$B$2:$B$20002="Matter sector group"),0.3,0)))</f>
        <v>1</v>
      </c>
      <c r="GD36" s="3">
        <f t="array" ref="GD36">IF(LEN($X36)=0,0.4,SUM(IF(([2]JOE_DATA!$C$2:$C$20002=$X36)*([2]JOE_DATA!$B$2:$B$20002="Matter sub-sector group"),0.4,0)))
+
IF(LEN($Y36)=0,0.3,SUM(IF(([2]JOE_DATA!$C$2:$C$20002=$Y36)*([2]JOE_DATA!$B$2:$B$20002="Matter sub-sector group"),0.3,0)))
+
IF(LEN($Z36)=0,0.3,SUM(IF(([2]JOE_DATA!$C$2:$C$20002=$Z36)*([2]JOE_DATA!$B$2:$B$20002="Matter sub-sector group"),0.3,0)))</f>
        <v>0.6</v>
      </c>
      <c r="GE36" s="3">
        <f t="array" ref="GE36">IF(ISBLANK($AD36),1,SUM(IF(([2]JOE_DATA!$C$2:$C$20002=$AD36)*([2]JOE_DATA!$B$2:$B$20002="Matter confidential"),1,0)))</f>
        <v>1</v>
      </c>
      <c r="GF36" s="3">
        <f t="array" ref="GF36">IF(ISBLANK($AE36),1,SUM(IF(([2]JOE_DATA!$C$2:$C$20002=$AE36)*([2]JOE_DATA!$B$2:$B$20002="Matter confidential on completion"),1,0)))</f>
        <v>1</v>
      </c>
      <c r="GG36" s="3">
        <f t="array" ref="GG36">IF(ISBLANK($AG36),1,SUM(IF(([2]JOE_DATA!$C$2:$C$20002=$AG36)*([2]JOE_DATA!$B$2:$B$20002="Applicable law"),1,0)))</f>
        <v>1</v>
      </c>
      <c r="GH36" s="3">
        <f t="array" ref="GH36">IF(ISBLANK($AO36),1,SUM(IF(([2]JOE_DATA!$C$2:$C$20002=$AO36)*([2]JOE_DATA!$B$2:$B$20002="Contentious"),1,0)))</f>
        <v>1</v>
      </c>
      <c r="GI36" s="3">
        <f t="array" ref="GI36">IF(ISBLANK($AP36),1,SUM(IF(([2]JOE_DATA!$C$2:$C$20002=$AP36)*([2]JOE_DATA!$B$2:$B$20002="Dispute resolution"),1,0)))</f>
        <v>1</v>
      </c>
      <c r="GJ36" s="3">
        <f t="array" ref="GJ36">IF(ISBLANK($AQ36),1,SUM(IF(([2]JOE_DATA!$C$2:$C$20002=$AQ36)*([2]JOE_DATA!$B$2:$B$20002="Language of dispute"),1,0)))</f>
        <v>1</v>
      </c>
      <c r="GK36" s="3">
        <f t="array" ref="GK36">IF(LEN($AW36)=0,0.4,SUM(IF(([2]JOE_DATA!$C$2:$C$20002=$AW36)*([2]JOE_DATA!$B$2:$B$20002="Country Of Arbitration"),0.4,0)))
+
IF(LEN($AX36)=0,0.3,SUM(IF(([2]JOE_DATA!$C$2:$C$20002=$AX36)*([2]JOE_DATA!$B$2:$B$20002="Country Of Arbitration"),0.3,0)))
+
IF(LEN($AY36)=0,0.3,SUM(IF(([2]JOE_DATA!$C$2:$C$20002=$AY36)*([2]JOE_DATA!$B$2:$B$20002="Country Of Arbitration"),0.3,0)))</f>
        <v>1</v>
      </c>
      <c r="GL36" s="3">
        <f t="array" ref="GL36">IF(LEN($AT36)=0,0.4,SUM(IF(([2]JOE_DATA!$C$2:$C$20002=$AT36)*([2]JOE_DATA!$B$2:$B$20002="Jurisdiction of dispute"),0.4,0)))
+
IF(LEN($AU36)=0,0.3,SUM(IF(([2]JOE_DATA!$C$2:$C$20002=$AU36)*([2]JOE_DATA!$B$2:$B$20002="Jurisdiction of dispute"),0.3,0)))
+
IF(LEN($AV36)=0,0.3,SUM(IF(([2]JOE_DATA!$C$2:$C$20002=$AV36)*([2]JOE_DATA!$B$2:$B$20002="Jurisdiction of dispute"),0.3,0)))</f>
        <v>1</v>
      </c>
      <c r="GM36" s="3">
        <f t="array" ref="GM36">IF(LEN($AZ36)=0,0.6,SUM(IF(([2]JOE_DATA!$C$2:$C$20002=$AZ36)*([2]JOE_DATA!$B$2:$B$20002="Seat of arbitration"),0.6,0)))
+
IF(LEN($BA36)=0,0.4,SUM(IF(([2]JOE_DATA!$C$2:$C$20002=$BA36)*([2]JOE_DATA!$B$2:$B$20002="Seat of arbitration"),0.4,0)))</f>
        <v>1</v>
      </c>
      <c r="GN36" s="3">
        <f t="array" ref="GN36">IF(ISBLANK($BB36),1,SUM(IF(([2]JOE_DATA!$C$2:$C$20002=$BB36)*([2]JOE_DATA!$B$2:$B$20002="Arbitral rules"),1,0)))</f>
        <v>1</v>
      </c>
      <c r="GO36" s="3">
        <f t="array" ref="GO36">IF(ISBLANK($BC36),1,SUM(IF(([2]JOE_DATA!$C$2:$C$20002=$BC36)*([2]JOE_DATA!$B$2:$B$20002="Investment treaty"),1,0)))</f>
        <v>1</v>
      </c>
      <c r="GP36" s="3">
        <f t="array" ref="GP36">IF(ISBLANK($BD36),1,SUM(IF(([2]JOE_DATA!$C$2:$C$20002=$BD36)*([2]JOE_DATA!$B$2:$B$20002="Investigation type"),1,0)))</f>
        <v>1</v>
      </c>
      <c r="GQ36" s="3">
        <f t="array" ref="GQ36">IF(ISBLANK($BF36),1,SUM(IF(([2]JOE_DATA!$C$2:$C$20002=$BF36)*([2]JOE_DATA!$B$2:$B$20002="Currency of deal"),1,0)))</f>
        <v>1</v>
      </c>
      <c r="GR36" s="3">
        <f t="array" ref="GR36">IF(ISBLANK($BG36),1,SUM(IF(([2]JOE_DATA!$C$2:$C$20002=$BG36)*([2]JOE_DATA!$B$2:$B$20002="Value confidential"),1,0)))</f>
        <v>1</v>
      </c>
      <c r="GS36" s="3">
        <f t="array" ref="GS36">IF(ISBLANK($BH36),1,SUM(IF(([2]JOE_DATA!$C$2:$C$20002=$BH36)*([2]JOE_DATA!$B$2:$B$20002="Value confidential on completion"),1,0)))</f>
        <v>1</v>
      </c>
      <c r="GT36" s="3">
        <f t="array" ref="GT36">IF(LEN($BI36)=0,0.4,SUM(IF(([2]JOE_DATA!$C$2:$C$20002=$BI36)*([2]JOE_DATA!$B$2:$B$20002="Teams"),0.4,0)))
+
IF(LEN($BJ36)=0,0.3,SUM(IF(([2]JOE_DATA!$C$2:$C$20002=$BJ36)*([2]JOE_DATA!$B$2:$B$20002="Teams"),0.3,0)))
+
IF(LEN($BK36)=0,0.3,SUM(IF(([2]JOE_DATA!$C$2:$C$20002=$BK36)*([2]JOE_DATA!$B$2:$B$20002="Teams"),0.3,0)))</f>
        <v>1</v>
      </c>
      <c r="GU36" s="3">
        <f t="array" ref="GU36">IF(LEN($BL36)=0,0.4,SUM(IF(([2]JOE_DATA!$C$2:$C$20002=$BL36)*([2]JOE_DATA!$B$2:$B$20002="Lead Matter Partner"),0.4,0)))
+
IF(LEN($BM36)=0,0.3,SUM(IF(([2]JOE_DATA!$C$2:$C$20002=$BM36)*([2]JOE_DATA!$B$2:$B$20002="Lead Matter Partner"),0.3,0)))
+
IF(LEN($BN36)=0,0.3,SUM(IF(([2]JOE_DATA!$C$2:$C$20002=$BN36)*([2]JOE_DATA!$B$2:$B$20002="Lead Matter Partner"),0.3,0)))</f>
        <v>1</v>
      </c>
      <c r="GV36" s="3">
        <f t="array" ref="GV36">IF(LEN($BP36)=0,0.4,SUM(IF(([2]JOE_DATA!$C$2:$C$20002=$BP36)*([2]JOE_DATA!$B$2:$B$20002="Source of credential"),0.4,0)))
+
IF(LEN($BQ36)=0,0.3,SUM(IF(([2]JOE_DATA!$C$2:$C$20002=$BQ36)*([2]JOE_DATA!$B$2:$B$20002="Source of credential"),0.3,0)))
+
IF(LEN($BR36)=0,0.3,SUM(IF(([2]JOE_DATA!$C$2:$C$20002=$BR36)*([2]JOE_DATA!$B$2:$B$20002="Source of credential"),0.3,0)))</f>
        <v>1</v>
      </c>
      <c r="GW36" s="3">
        <f t="array" ref="GW36">IF(LEN($BX36)=0,0.4,SUM(IF(([2]JOE_DATA!$C$2:$C$20002=$BX36)*([2]JOE_DATA!$B$2:$B$20002="CMS firms involved"),0.4,0)))
+
IF(LEN($BY36)=0,0.6,SUM(IF(([2]JOE_DATA!$C$2:$C$20002=$BY36)*([2]JOE_DATA!$B$2:$B$20002="CMS firms involved"),0.6,0)))</f>
        <v>1</v>
      </c>
      <c r="GX36" s="3">
        <f t="array" ref="GX36">IF(ISBLANK($BZ36),1,SUM(IF(([2]JOE_DATA!$C$2:$C$20002=$BZ36)*([2]JOE_DATA!$B$2:$B$20002="Lead CMS firm"),1,0)))</f>
        <v>1</v>
      </c>
      <c r="GY36" s="3">
        <f t="array" ref="GY36">IF(LEN($CA36)=0,0.4,SUM(IF(([2]JOE_DATA!$C$2:$C$20002=$CA36)*([2]JOE_DATA!$B$2:$B$20002="Countries of other CMS firms"),0.4,0)))
+
IF(LEN($CB36)=0,0.3,SUM(IF(([2]JOE_DATA!$C$2:$C$20002=$CB36)*([2]JOE_DATA!$B$2:$B$20002="Countries of other CMS firms"),0.3,0)))
+
IF(LEN($CC36)=0,0.3,SUM(IF(([2]JOE_DATA!$C$2:$C$20002=$CC36)*([2]JOE_DATA!$B$2:$B$20002="Countries of other CMS firms"),0.3,0)))</f>
        <v>1</v>
      </c>
      <c r="GZ36" s="3">
        <f t="array" ref="GZ36">IF(ISBLANK($CD36),1,SUM(IF(([2]JOE_DATA!$C$2:$C$20002=$CD36)*([2]JOE_DATA!$B$2:$B$20002="Credential status"),1,0)))</f>
        <v>1</v>
      </c>
      <c r="HA36" s="3">
        <f t="array" ref="HA36">IF(ISBLANK($CE36),1,SUM(IF(([2]JOE_DATA!$C$2:$C$20002=$CE36)*([2]JOE_DATA!$B$2:$B$20002="Credential version"),1,0)))</f>
        <v>1</v>
      </c>
      <c r="HB36" s="3">
        <f t="array" ref="HB36">IF(ISBLANK($CG36),1,SUM(IF(([2]JOE_DATA!$C$2:$C$20002=$CG36)*([2]JOE_DATA!$B$2:$B$20002="Credential type "),1,0)))</f>
        <v>1</v>
      </c>
      <c r="HC36" s="3">
        <f t="array" ref="HC36">IF(ISBLANK($CH36),1,SUM(IF(([2]JOE_DATA!$C$2:$C$20002=$CH36)*([2]JOE_DATA!$B$2:$B$20002="Other uses"),1,0)))</f>
        <v>1</v>
      </c>
      <c r="HD36" s="3">
        <f t="array" ref="HD36">IF(ISBLANK($CK36),1,SUM(IF(([2]JOE_DATA!$C$2:$C$20002=$CK36)*([2]JOE_DATA!$B$2:$B$20002="Priority"),1,0)))</f>
        <v>1</v>
      </c>
      <c r="HE36" s="3">
        <f t="array" ref="HE36">IF(LEN($CM36)=0,0.4,SUM(IF(([2]JOE_DATA!$C$2:$C$20002=$CM36)*([2]JOE_DATA!$B$2:$B$20002="Know how"),0.4,0)))
+
IF(LEN($CN36)=0,0.3,SUM(IF(([2]JOE_DATA!$C$2:$C$20002=$CN36)*([2]JOE_DATA!$B$2:$B$20002="Know how"),0.3,0)))
+
IF(LEN($CO36)=0,0.3,SUM(IF(([2]JOE_DATA!$C$2:$C$20002=$CO36)*([2]JOE_DATA!$B$2:$B$20002="Know how"),0.3,0)))</f>
        <v>1</v>
      </c>
      <c r="HF36" s="3">
        <f t="array" ref="HF36">IF(LEN($CS36)=0,0.4,SUM(IF(([2]JOE_DATA!$C$2:$C$20002=$CS36)*([2]JOE_DATA!$B$2:$B$20002="Work type")*([2]JOE_DATA!$A$2:$A$20002="BAIF"),0.4,0)))
+
IF(LEN($CT36)=0,0.3,SUM(IF(([2]JOE_DATA!$C$2:$C$20002=$CT36)*([2]JOE_DATA!$B$2:$B$20002="Work type")*([2]JOE_DATA!$A$2:$A$20002="BAIF"),0.3,0)))
+
IF(LEN($CU36)=0,0.3,SUM(IF(([2]JOE_DATA!$C$2:$C$20002=$CU36)*([2]JOE_DATA!$B$2:$B$20002="Work type")*([2]JOE_DATA!$A$2:$A$20002="BAIF"),0.3,0)))</f>
        <v>1</v>
      </c>
      <c r="HG36" s="3">
        <f t="array" ref="HG36">IF(LEN($CQ36)=0,1,SUM(IF(([2]JOE_DATA!$C$2:$C$20002=$CQ36)*([2]JOE_DATA!$B$2:$B$20002="Client type")*([2]JOE_DATA!$A$2:$A$20002="BAIF"),1,0)))</f>
        <v>1</v>
      </c>
      <c r="HH36" s="3">
        <f t="array" ref="HH36">IF(LEN($CW36)=0,0.4,SUM(IF(([2]JOE_DATA!$C$2:$C$20002=$CW36)*([2]JOE_DATA!$B$2:$B$20002="Work type")*([2]JOE_DATA!$A$2:$A$20002="CRD"),0.4,0)))
+
IF(LEN($CX36)=0,0.3,SUM(IF(([2]JOE_DATA!$C$2:$C$20002=$CX36)*([2]JOE_DATA!$B$2:$B$20002="Work type")*([2]JOE_DATA!$A$2:$A$20002="CRD"),0.3,0)))
+
IF(LEN($CY36)=0,0.3,SUM(IF(([2]JOE_DATA!$C$2:$C$20002=$CY36)*([2]JOE_DATA!$B$2:$B$20002="Work type")*([2]JOE_DATA!$A$2:$A$20002="CRD"),0.3,0)))</f>
        <v>1</v>
      </c>
      <c r="HI36" s="3">
        <f t="array" ref="HI36">IF(LEN($CZ36)=0,0.4,SUM(IF(([2]JOE_DATA!$C$2:$C$20002=$CZ36)*([2]JOE_DATA!$B$2:$B$20002="Sub-work type")*([2]JOE_DATA!$A$2:$A$20002="CRD"),0.4,0)))
+
IF(LEN($DA36)=0,0.3,SUM(IF(([2]JOE_DATA!$C$2:$C$20002=$DA36)*([2]JOE_DATA!$B$2:$B$20002="Sub-work type")*([2]JOE_DATA!$A$2:$A$20002="CRD"),0.3,0)))
+
IF(LEN($DB36)=0,0.3,SUM(IF(([2]JOE_DATA!$C$2:$C$20002=$DB36)*([2]JOE_DATA!$B$2:$B$20002="Sub-work type")*([2]JOE_DATA!$A$2:$A$20002="CRD"),0.3,0)))</f>
        <v>1</v>
      </c>
      <c r="HJ36" s="3">
        <f t="array" ref="HJ36">IF(LEN($CV36)=0,1,SUM(IF(([2]JOE_DATA!$C$2:$C$20002=$CV36)*([2]JOE_DATA!$B$2:$B$20002="Client type")*([2]JOE_DATA!$A$2:$A$20002="CRD"),1,0)))</f>
        <v>1</v>
      </c>
      <c r="HK36" s="3">
        <f t="array" ref="HK36">IF(LEN($DC36)=0,0.4,SUM(IF(([2]JOE_DATA!$C$2:$C$20002=$DC36)*([2]JOE_DATA!$B$2:$B$20002="Work type")*([2]JOE_DATA!$A$2:$A$20002="Corporate"),0.4,0)))
+
IF(LEN($DD36)=0,0.3,SUM(IF(([2]JOE_DATA!$C$2:$C$20002=$DD36)*([2]JOE_DATA!$B$2:$B$20002="Work type")*([2]JOE_DATA!$A$2:$A$20002="Corporate"),0.3,0)))
+
IF(LEN($DE36)=0,0.3,SUM(IF(([2]JOE_DATA!$C$2:$C$20002=$DE36)*([2]JOE_DATA!$B$2:$B$20002="Work type")*([2]JOE_DATA!$A$2:$A$20002="Corporate"),0.3,0)))</f>
        <v>1</v>
      </c>
      <c r="HL36" s="3">
        <f t="array" ref="HL36">IF(LEN($DF36)=0,0.4,SUM(IF(([2]JOE_DATA!$C$2:$C$20002=$DF36)*([2]JOE_DATA!$B$2:$B$20002="Sub-work type")*([2]JOE_DATA!$A$2:$A$20002="Corporate"),0.4,0)))
+
IF(LEN($DG36)=0,0.3,SUM(IF(([2]JOE_DATA!$C$2:$C$20002=$DG36)*([2]JOE_DATA!$B$2:$B$20002="Sub-work type")*([2]JOE_DATA!$A$2:$A$20002="Corporate"),0.3,0)))
+
IF(LEN($DH36)=0,0.3,SUM(IF(([2]JOE_DATA!$C$2:$C$20002=$DH36)*([2]JOE_DATA!$B$2:$B$20002="Sub-work type")*([2]JOE_DATA!$A$2:$A$20002="Corporate"),0.3,0)))</f>
        <v>1</v>
      </c>
      <c r="HM36" s="3">
        <f t="array" ref="HM36">IF(LEN($DI36)=0,0.4,SUM(IF(([2]JOE_DATA!$C$2:$C$20002=$DI36)*([2]JOE_DATA!$B$2:$B$20002="Acting for")*([2]JOE_DATA!$A$2:$A$20002="Corporate"),0.4,0)))
+
IF(LEN($DJ36)=0,0.3,SUM(IF(([2]JOE_DATA!$C$2:$C$20002=$DJ36)*([2]JOE_DATA!$B$2:$B$20002="Acting for")*([2]JOE_DATA!$A$2:$A$20002="Corporate"),0.3,0)))
+
IF(LEN($DK36)=0,0.3,SUM(IF(([2]JOE_DATA!$C$2:$C$20002=$DK36)*([2]JOE_DATA!$B$2:$B$20002="Acting for")*([2]JOE_DATA!$A$2:$A$20002="Corporate"),0.3,0)))</f>
        <v>1</v>
      </c>
      <c r="HN36" s="3">
        <f t="array" ref="HN36">IF(LEN($DM36)=0,0.4,SUM(IF(([2]JOE_DATA!$C$2:$C$20002=$DM36)*([2]JOE_DATA!$B$2:$B$20002="Country of buyer")*([2]JOE_DATA!$A$2:$A$20002="Corporate"),0.4,0)))
+
IF(LEN($DN36)=0,0.3,SUM(IF(([2]JOE_DATA!$C$2:$C$20002=$DN36)*([2]JOE_DATA!$B$2:$B$20002="Country of buyer")*([2]JOE_DATA!$A$2:$A$20002="Corporate"),0.3,0)))
+
IF(LEN($DL36)=0,0.3,SUM(IF(([2]JOE_DATA!$C$2:$C$20002=$DL36)*([2]JOE_DATA!$B$2:$B$20002="Country of buyer")*([2]JOE_DATA!$A$2:$A$20002="Corporate"),0.3,0)))</f>
        <v>1</v>
      </c>
      <c r="HO36" s="3">
        <f t="array" ref="HO36">IF(LEN($DO36)=0,0.4,SUM(IF(([2]JOE_DATA!$C$2:$C$20002=$DO36)*([2]JOE_DATA!$B$2:$B$20002="Country of seller")*([2]JOE_DATA!$A$2:$A$20002="Corporate"),0.4,0)))
+
IF(LEN($DP36)=0,0.3,SUM(IF(([2]JOE_DATA!$C$2:$C$20002=$DP36)*([2]JOE_DATA!$B$2:$B$20002="Country of seller")*([2]JOE_DATA!$A$2:$A$20002="Corporate"),0.3,0)))
+
IF(LEN($DQ36)=0,0.3,SUM(IF(([2]JOE_DATA!$C$2:$C$20002=$DQ36)*([2]JOE_DATA!$B$2:$B$20002="Country of seller")*([2]JOE_DATA!$A$2:$A$20002="Corporate"),0.3,0)))</f>
        <v>1</v>
      </c>
      <c r="HP36" s="3">
        <f t="array" ref="HP36">IF(LEN($DR36)=0,0.4,SUM(IF(([2]JOE_DATA!$C$2:$C$20002=$DR36)*([2]JOE_DATA!$B$2:$B$20002="Country of target")*([2]JOE_DATA!$A$2:$A$20002="Corporate"),0.4,0)))
+
IF(LEN($DS36)=0,0.3,SUM(IF(([2]JOE_DATA!$C$2:$C$20002=$DS36)*([2]JOE_DATA!$B$2:$B$20002="Country of target")*([2]JOE_DATA!$A$2:$A$20002="Corporate"),0.3,0)))
+
IF(LEN($DT36)=0,0.3,SUM(IF(([2]JOE_DATA!$C$2:$C$20002=$DT36)*([2]JOE_DATA!$B$2:$B$20002="Country of target")*([2]JOE_DATA!$A$2:$A$20002="Corporate"),0.3,0)))</f>
        <v>1</v>
      </c>
      <c r="HQ36" s="3">
        <f t="array" ref="HQ36">IF(LEN($DU36)=0,1,SUM(IF(([2]JOE_DATA!$C$2:$C$20002=$DU36)*([2]JOE_DATA!$B$2:$B$20002="Value over US $5m")*([2]JOE_DATA!$A$2:$A$20002="Corporate"),1,0)))</f>
        <v>1</v>
      </c>
      <c r="HR36" s="3">
        <f t="array" ref="HR36">IF(LEN($DV36)=0,1,SUM(IF(([2]JOE_DATA!$C$2:$C$20002=$DV36)*([2]JOE_DATA!$B$2:$B$20002="Value over £500,000")*([2]JOE_DATA!$A$2:$A$20002="Corporate"),1,0)))</f>
        <v>1</v>
      </c>
      <c r="HS36" s="3">
        <f t="array" ref="HS36">IF(LEN($DW36)=0,1,SUM(IF(([2]JOE_DATA!$C$2:$C$20002=$DW36)*([2]JOE_DATA!$B$2:$B$20002="Value over Euro 5m")*([2]JOE_DATA!$A$2:$A$20002="Corporate"),1,0)))</f>
        <v>1</v>
      </c>
      <c r="HT36" s="3">
        <f t="array" ref="HT36">IF(LEN($DX36)=0,1,SUM(IF(([2]JOE_DATA!$C$2:$C$20002=$DX36)*([2]JOE_DATA!$B$2:$B$20002="Value range in euros")*([2]JOE_DATA!$A$2:$A$20002="Corporate"),1,0)))</f>
        <v>1</v>
      </c>
      <c r="HU36" s="3">
        <f t="array" ref="HU36">IF(LEN($DY36)=0,1,SUM(IF(([2]JOE_DATA!$C$2:$C$20002=$DY36)*([2]JOE_DATA!$B$2:$B$20002="Is the deal relevant for M&amp;A study")*([2]JOE_DATA!$A$2:$A$20002="Corporate"),1,0)))</f>
        <v>1</v>
      </c>
      <c r="HV36" s="3">
        <f t="array" ref="HV36">IF(LEN($DZ36)=0,1,SUM(IF(([2]JOE_DATA!$C$2:$C$20002=$DZ36)*([2]JOE_DATA!$B$2:$B$20002="Does the deal involve PE clients")*([2]JOE_DATA!$A$2:$A$20002="Corporate"),1,0)))</f>
        <v>1</v>
      </c>
      <c r="HW36" s="3">
        <f t="array" ref="HW36">IF(LEN($EA36)=0,1,SUM(IF(([2]JOE_DATA!$C$2:$C$20002=$EA36)*([2]JOE_DATA!$B$2:$B$20002="Quarter deal announced/signed")*([2]JOE_DATA!$A$2:$A$20002="Corporate"),1,0)))</f>
        <v>1</v>
      </c>
      <c r="HX36" s="3">
        <f t="array" ref="HX36">IF(LEN($EB36)=0,1,SUM(IF(([2]JOE_DATA!$C$2:$C$20002=$EB36)*([2]JOE_DATA!$B$2:$B$20002="Quarter deal completed")*([2]JOE_DATA!$A$2:$A$20002="Corporate"),1,0)))</f>
        <v>1</v>
      </c>
      <c r="HY36" s="3">
        <f t="array" ref="HY36">IF(LEN($EC36)=0,1,SUM(IF(([2]JOE_DATA!$C$2:$C$20002=$EC36)*([2]JOE_DATA!$B$2:$B$20002="Year deal announced/signed")*([2]JOE_DATA!$A$2:$A$20002="Corporate"),1,0)))</f>
        <v>1</v>
      </c>
      <c r="HZ36" s="3">
        <f t="array" ref="HZ36">IF(LEN($ED36)=0,1,SUM(IF(([2]JOE_DATA!$C$2:$C$20002=$ED36)*([2]JOE_DATA!$B$2:$B$20002="Year deal completed")*([2]JOE_DATA!$A$2:$A$20002="Corporate"),1,0)))</f>
        <v>1</v>
      </c>
      <c r="IA36" s="3">
        <v>1</v>
      </c>
      <c r="IB36" s="3">
        <f t="array" ref="IB36">IF(LEN($EF36)=0,1,SUM(IF(([2]JOE_DATA!$C$2:$C$20002=$EF36)*([2]JOE_DATA!$B$2:$B$20002="Work type")*([2]JOE_DATA!$A$2:$A$20002="Corporate Tax"),1,0)))</f>
        <v>1</v>
      </c>
      <c r="IC36" s="3">
        <f t="array" ref="IC36">IF(LEN($EG36)=0,0.4,SUM(IF(([2]JOE_DATA!$C$2:$C$20002=$EG36)*([2]JOE_DATA!$B$2:$B$20002="Work type")*([2]JOE_DATA!$A$2:$A$20002="EPC Construction"),0.4,0)))
+
IF(LEN($EH36)=0,0.3,SUM(IF(([2]JOE_DATA!$C$2:$C$20002=$EH36)*([2]JOE_DATA!$B$2:$B$20002="Work type")*([2]JOE_DATA!$A$2:$A$20002="EPC Construction"),0.3,0)))
+
IF(LEN($EI36)=0,0.3,SUM(IF(([2]JOE_DATA!$C$2:$C$20002=$EI36)*([2]JOE_DATA!$B$2:$B$20002="Work type")*([2]JOE_DATA!$A$2:$A$20002="EPC Construction"),0.3,0)))</f>
        <v>1</v>
      </c>
      <c r="ID36" s="3">
        <f t="array" ref="ID36">IF(LEN($EJ36)=0,0.4,SUM(IF(([2]JOE_DATA!$C$2:$C$20002=$EJ36)*([2]JOE_DATA!$B$2:$B$20002="Contract type")*([2]JOE_DATA!$A$2:$A$20002="EPC Construction"),0.4,0)))
+
IF(LEN($EK36)=0,0.3,SUM(IF(([2]JOE_DATA!$C$2:$C$20002=$EK36)*([2]JOE_DATA!$B$2:$B$20002="Contract type")*([2]JOE_DATA!$A$2:$A$20002="EPC Construction"),0.3,0)))
+
IF(LEN($EL36)=0,0.3,SUM(IF(([2]JOE_DATA!$C$2:$C$20002=$EL36)*([2]JOE_DATA!$B$2:$B$20002="Contract type")*([2]JOE_DATA!$A$2:$A$20002="EPC Construction"),0.3,0)))</f>
        <v>1</v>
      </c>
      <c r="IE36" s="3">
        <f t="array" ref="IE36">IF(LEN($EP36)=0,1,SUM(IF(([2]JOE_DATA!$C$2:$C$20002=$EP36)*([2]JOE_DATA!$B$2:$B$20002="Client type")*([2]JOE_DATA!$A$2:$A$20002="EPC Construction"),1,0)))</f>
        <v>1</v>
      </c>
      <c r="IF36" s="3">
        <f t="array" ref="IF36">IF(LEN($EN36)=0,1,SUM(IF(([2]JOE_DATA!$C$2:$C$20002=$EN36)*([2]JOE_DATA!$B$2:$B$20002="Subject matter")*([2]JOE_DATA!$A$2:$A$20002="EPC Construction"),1,0)))</f>
        <v>1</v>
      </c>
      <c r="IG36" s="3">
        <f t="array" ref="IG36">IF(LEN($ER36)=0,1,SUM(IF(([2]JOE_DATA!$C$2:$C$20002=$ER36)*([2]JOE_DATA!$B$2:$B$20002="Client scope")*([2]JOE_DATA!$A$2:$A$20002="EPC Construction"),1,0)))</f>
        <v>1</v>
      </c>
      <c r="IH36" s="3">
        <f t="array" ref="IH36">IF(LEN($ES36)=0,0.4,SUM(IF(([2]JOE_DATA!$C$2:$C$20002=$ES36)*([2]JOE_DATA!$B$2:$B$20002="Work type")*([2]JOE_DATA!$A$2:$A$20002="EPC Energy"),0.4,0)))
+
IF(LEN($ET36)=0,0.3,SUM(IF(([2]JOE_DATA!$C$2:$C$20002=$ET36)*([2]JOE_DATA!$B$2:$B$20002="Work type")*([2]JOE_DATA!$A$2:$A$20002="EPC Energy"),0.3,0)))
+
IF(LEN($EU36)=0,0.3,SUM(IF(([2]JOE_DATA!$C$2:$C$20002=$EU36)*([2]JOE_DATA!$B$2:$B$20002="Work type")*([2]JOE_DATA!$A$2:$A$20002="EPC Energy"),0.3,0)))</f>
        <v>1</v>
      </c>
      <c r="II36" s="3">
        <f t="array" ref="II36">IF(LEN($EV36)=0,1,SUM(IF(([2]JOE_DATA!$C$2:$C$20002=$EV36)*([2]JOE_DATA!$B$2:$B$20002="Work type")*([2]JOE_DATA!$A$2:$A$20002="EPC Energy"),1,0)))</f>
        <v>1</v>
      </c>
      <c r="IJ36" s="3">
        <f t="array" ref="IJ36">IF(LEN($EW36)=0,1,SUM(IF(([2]JOE_DATA!$C$2:$C$20002=$EW36)*([2]JOE_DATA!$B$2:$B$20002="Client type")*([2]JOE_DATA!$A$2:$A$20002="EPC Projects"),1,0)))</f>
        <v>1</v>
      </c>
      <c r="IK36" s="3">
        <f t="array" ref="IK36">IF(LEN($FE36)=0,0.4,SUM(IF(([2]JOE_DATA!$C$2:$C$20002=$FE36)*([2]JOE_DATA!$B$2:$B$20002="Client type")*([2]JOE_DATA!$A$2:$A$20002="Real Estate"),0.4,0)))
+
IF(LEN($FF36)=0,0.3,SUM(IF(([2]JOE_DATA!$C$2:$C$20002=$FF36)*([2]JOE_DATA!$B$2:$B$20002="Client type")*([2]JOE_DATA!$A$2:$A$20002="Real Estate"),0.3,0)))
+
IF(LEN($FG36)=0,0.3,SUM(IF(([2]JOE_DATA!$C$2:$C$20002=$FG36)*([2]JOE_DATA!$B$2:$B$20002="Client type")*([2]JOE_DATA!$A$2:$A$20002="Real Estate"),0.3,0)))</f>
        <v>1</v>
      </c>
      <c r="IL36" s="3">
        <f t="array" ref="IL36">IF(LEN($FH36)=0,0.4,SUM(IF(([2]JOE_DATA!$C$2:$C$20002=$FH36)*([2]JOE_DATA!$B$2:$B$20002="Work type")*([2]JOE_DATA!$A$2:$A$20002="Real Estate"),0.4,0)))
+
IF(LEN($FI36)=0,0.3,SUM(IF(([2]JOE_DATA!$C$2:$C$20002=$FI36)*([2]JOE_DATA!$B$2:$B$20002="Work type")*([2]JOE_DATA!$A$2:$A$20002="Real Estate"),0.3,0)))
+
IF(LEN($FJ36)=0,0.3,SUM(IF(([2]JOE_DATA!$C$2:$C$20002=$FJ36)*([2]JOE_DATA!$B$2:$B$20002="Work type")*([2]JOE_DATA!$A$2:$A$20002="Real Estate"),0.3,0)))</f>
        <v>1</v>
      </c>
      <c r="IM36" s="3">
        <f t="array" ref="IM36">IF(LEN($EX36)=0,0.4,SUM(IF(([2]JOE_DATA!$C$2:$C$20002=$EX36)*([2]JOE_DATA!$B$2:$B$20002="Work type")*([2]JOE_DATA!$A$2:$A$20002="Human Capital"),0.4,0)))
+
IF(LEN($EY36)=0,0.3,SUM(IF(([2]JOE_DATA!$C$2:$C$20002=$EY36)*([2]JOE_DATA!$B$2:$B$20002="Work type")*([2]JOE_DATA!$A$2:$A$20002="Human Capital"),0.3,0)))
+
IF(LEN($EZ36)=0,0.3,SUM(IF(([2]JOE_DATA!$C$2:$C$20002=$EZ36)*([2]JOE_DATA!$B$2:$B$20002="Work type")*([2]JOE_DATA!$A$2:$A$20002="Human Capital"),0.3,0)))</f>
        <v>1</v>
      </c>
      <c r="IN36" s="3">
        <f t="array" ref="IN36">IF(LEN($FA36)=0,0.4,SUM(IF(([2]JOE_DATA!$C$2:$C$20002=$FA36)*([2]JOE_DATA!$B$2:$B$20002="Sub-work types")*([2]JOE_DATA!$A$2:$A$20002="Human Capital"),0.4,0)))
+
IF(LEN($FB36)=0,0.3,SUM(IF(([2]JOE_DATA!$C$2:$C$20002=$FB36)*([2]JOE_DATA!$B$2:$B$20002="Sub-work types")*([2]JOE_DATA!$A$2:$A$20002="Human Capital"),0.3,0)))
+
IF(LEN($FC36)=0,0.3,SUM(IF(([2]JOE_DATA!$C$2:$C$20002=$FC36)*([2]JOE_DATA!$B$2:$B$20002="Sub-work types")*([2]JOE_DATA!$A$2:$A$20002="Human Capital"),0.3,0)))</f>
        <v>1</v>
      </c>
      <c r="IO36" s="15">
        <f t="array" ref="IO36">IF(LEN($FD36)=0,1,SUM(IF(([2]JOE_DATA!$C$2:$C$20002=$FD36)*([2]JOE_DATA!$B$2:$B$20002="Pension scheme")*([2]JOE_DATA!$A$2:$A$20002="Human Capital"),1,0)))</f>
        <v>1</v>
      </c>
      <c r="IP36" s="3">
        <f t="array" ref="IP36">IF(LEN($BT36)=0,0.4,SUM(IF(([2]JOE_DATA!$C$2:$C$20002=$BT36)*([2]JOE_DATA!$B$2:$B$20002="Other Matter Executive"),0.4,0)))
+
IF(LEN($BU36)=0,0.3,SUM(IF(([2]JOE_DATA!$C$2:$C$20002=$BU36)*([2]JOE_DATA!$B$2:$B$20002="Other Matter Executive"),0.3,0)))
+
IF(LEN($BV36)=0,0.3,SUM(IF(([2]JOE_DATA!$C$2:$C$20002=$BV36)*([2]JOE_DATA!$B$2:$B$20002="Other Matter Executive"),0.3,0)))</f>
        <v>1</v>
      </c>
    </row>
    <row r="37" spans="1:250" ht="38.25">
      <c r="A37" s="34" t="s">
        <v>246</v>
      </c>
      <c r="B37" s="35" t="s">
        <v>392</v>
      </c>
      <c r="C37" s="34" t="s">
        <v>285</v>
      </c>
      <c r="D37" s="34"/>
      <c r="E37" s="34" t="s">
        <v>285</v>
      </c>
      <c r="F37" s="36" t="s">
        <v>291</v>
      </c>
      <c r="G37" s="3"/>
      <c r="H37" s="3"/>
      <c r="I37" s="34" t="s">
        <v>318</v>
      </c>
      <c r="J37" s="3"/>
      <c r="K37" s="3"/>
      <c r="L37" s="34"/>
      <c r="M37" s="3"/>
      <c r="N37" s="3"/>
      <c r="O37" s="36" t="s">
        <v>99</v>
      </c>
      <c r="P37" s="34"/>
      <c r="Q37" s="34"/>
      <c r="R37" s="3"/>
      <c r="S37" s="37"/>
      <c r="T37" s="37">
        <v>40908</v>
      </c>
      <c r="U37" s="34" t="s">
        <v>294</v>
      </c>
      <c r="V37" s="3"/>
      <c r="W37" s="3"/>
      <c r="X37" s="34" t="s">
        <v>318</v>
      </c>
      <c r="Y37" s="38"/>
      <c r="Z37" s="3"/>
      <c r="AA37" s="34" t="s">
        <v>393</v>
      </c>
      <c r="AB37" s="34"/>
      <c r="AC37" s="3" t="s">
        <v>352</v>
      </c>
      <c r="AD37" s="34"/>
      <c r="AE37" s="3"/>
      <c r="AF37" s="3"/>
      <c r="AG37" s="39"/>
      <c r="AH37" s="3"/>
      <c r="AI37" s="34"/>
      <c r="AJ37" s="3"/>
      <c r="AK37" s="3"/>
      <c r="AL37" s="34" t="s">
        <v>254</v>
      </c>
      <c r="AM37" s="3"/>
      <c r="AN37" s="3"/>
      <c r="AO37" s="34" t="s">
        <v>133</v>
      </c>
      <c r="AP37" s="3"/>
      <c r="AQ37" s="3"/>
      <c r="AR37" s="3"/>
      <c r="AS37" s="3"/>
      <c r="AT37" s="3"/>
      <c r="AU37" s="3"/>
      <c r="AV37" s="3"/>
      <c r="AW37" s="3"/>
      <c r="AX37" s="3"/>
      <c r="AY37" s="3"/>
      <c r="AZ37" s="3"/>
      <c r="BA37" s="3"/>
      <c r="BB37" s="3"/>
      <c r="BC37" s="3"/>
      <c r="BD37" s="3"/>
      <c r="BE37" s="40"/>
      <c r="BF37" s="34"/>
      <c r="BG37" s="34"/>
      <c r="BH37" s="3"/>
      <c r="BI37" s="41" t="s">
        <v>255</v>
      </c>
      <c r="BJ37" s="34"/>
      <c r="BK37" s="3"/>
      <c r="BL37" s="42" t="s">
        <v>256</v>
      </c>
      <c r="BM37" s="42"/>
      <c r="BN37" s="34"/>
      <c r="BO37" s="3"/>
      <c r="BP37" s="3"/>
      <c r="BQ37" s="3"/>
      <c r="BR37" s="3"/>
      <c r="BS37" s="3"/>
      <c r="BT37" s="34"/>
      <c r="BU37" s="34"/>
      <c r="BV37" s="34"/>
      <c r="BW37" s="3"/>
      <c r="BX37" s="3"/>
      <c r="BY37" s="3"/>
      <c r="BZ37" s="3"/>
      <c r="CA37" s="3"/>
      <c r="CB37" s="3"/>
      <c r="CC37" s="3"/>
      <c r="CD37" s="36"/>
      <c r="CE37" s="34"/>
      <c r="CF37" s="3"/>
      <c r="CG37" s="36"/>
      <c r="CH37" s="34"/>
      <c r="CI37" s="3"/>
      <c r="CJ37" s="3"/>
      <c r="CK37" s="36"/>
      <c r="CL37" s="3"/>
      <c r="CM37" s="3"/>
      <c r="CN37" s="3"/>
      <c r="CO37" s="3"/>
      <c r="CP37" s="3"/>
      <c r="CQ37" s="34"/>
      <c r="CR37" s="34"/>
      <c r="CT37" s="34"/>
      <c r="CU37" s="34"/>
      <c r="CV37" s="3"/>
      <c r="CW37" s="3"/>
      <c r="CX37" s="3"/>
      <c r="CY37" s="3"/>
      <c r="CZ37" s="3"/>
      <c r="DA37" s="3"/>
      <c r="DB37" s="3"/>
      <c r="DC37" s="34" t="s">
        <v>394</v>
      </c>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6"/>
      <c r="EH37" s="3"/>
      <c r="EI37" s="3"/>
      <c r="EJ37" s="3"/>
      <c r="EK37" s="3"/>
      <c r="EL37" s="3"/>
      <c r="EM37" s="3"/>
      <c r="EN37" s="3"/>
      <c r="EO37" s="3"/>
      <c r="EP37" s="3"/>
      <c r="EQ37" s="3"/>
      <c r="ER37" s="3"/>
      <c r="ES37" s="3"/>
      <c r="ET37" s="3"/>
      <c r="EU37" s="3"/>
      <c r="EV37" s="3"/>
      <c r="EW37" s="3"/>
      <c r="EX37" s="3"/>
      <c r="EY37" s="3"/>
      <c r="EZ37" s="3"/>
      <c r="FA37" s="3"/>
      <c r="FB37" s="3"/>
      <c r="FC37" s="3"/>
      <c r="FD37" s="3"/>
      <c r="FE37" s="34"/>
      <c r="FF37" s="34"/>
      <c r="FG37" s="34"/>
      <c r="FH37" s="34"/>
      <c r="FI37" s="34"/>
      <c r="FJ37" s="3"/>
      <c r="FK37" s="3"/>
      <c r="FL37" s="3"/>
      <c r="FM37" s="3"/>
      <c r="FO37" s="3"/>
      <c r="FP37" s="3"/>
      <c r="FQ37" s="3" t="e">
        <f t="array" ref="FQ37">IF(SUM($FU37:$IP37)=74,"PASS","FAIL")</f>
        <v>#REF!</v>
      </c>
      <c r="FR37" s="3">
        <f t="shared" si="5"/>
        <v>2</v>
      </c>
      <c r="FS37" s="3">
        <f t="shared" si="6"/>
        <v>1</v>
      </c>
      <c r="FT37" s="3"/>
      <c r="FU37" s="3">
        <f t="array" ref="FU37">SUM(IF(([2]JOE_DATA!$C$2:$C$20002=$C37)*([2]JOE_DATA!$B$2:$B$20002="Client Name Confidential"),1,0))</f>
        <v>1</v>
      </c>
      <c r="FV37" s="3">
        <f t="array" ref="FV37">IF(ISBLANK($E37),1,SUM(IF(([2]JOE_DATA!$C$2:$C$20002=$E37)*([2]JOE_DATA!$B$2:$B$20002="Client name confidential on completion"),1,0)))</f>
        <v>1</v>
      </c>
      <c r="FW37" s="3">
        <f t="array" ref="FW37">IF(LEN($F37)=0,0.5,SUM(IF(([2]JOE_DATA!$C$2:$C$20002=$F37)*([2]JOE_DATA!$B$2:$B$20002="Client sector group"),0.5,0)))
+
IF(LEN($G37)=0,0.25,SUM(IF(([2]JOE_DATA!$C$2:$C$20002=$G37)*([2]JOE_DATA!$B$2:$B$20002="Client sector group"),0.25,0)))
+
IF(LEN($H37)=0,0.25,SUM(IF(([2]JOE_DATA!$C$2:$C$20002=$H37)*([2]JOE_DATA!$B$2:$B$20002="Client sector group"),0.25,0)))</f>
        <v>1</v>
      </c>
      <c r="FX37" s="3">
        <f t="array" ref="FX37">IF(ISBLANK($I37),0.5,SUM(IF(([2]JOE_DATA!$C$2:$C$20002=$I37)*([2]JOE_DATA!$B$2:$B$20002="Client sub-sector group"),0.5,0)))
+
IF(ISBLANK($J37),0.25,SUM(IF(([2]JOE_DATA!$C$2:$C$20002=$J37)*([2]JOE_DATA!$B$2:$B$20002="Client sub-sector group"),0.25,0)))
+
IF(ISBLANK($K37),0.25,SUM(IF(([2]JOE_DATA!$C$2:$C$20002=$K37)*([2]JOE_DATA!$B$2:$B$20002="Client sub-sector group"),0.25,0)))</f>
        <v>1</v>
      </c>
      <c r="FY37" s="3">
        <f t="array" ref="FY37">IF(LEN($L37)=0,0.4,SUM(IF(([2]JOE_DATA!$C$2:$C$20002=$L37)*([2]JOE_DATA!$B$2:$B$20002="Predominant Country of Client"),0.4,0)))
+
IF(LEN($M37)=0,0.3,SUM(IF(([2]JOE_DATA!$C$2:$C$20002=$M37)*([2]JOE_DATA!$B$2:$B$20002="Predominant Country of Client"),0.3,0)))
+
IF(LEN($N37)=0,0.3,SUM(IF(([2]JOE_DATA!$C$2:$C$20002=$N37)*([2]JOE_DATA!$B$2:$B$20002="Predominant Country of Client"),0.3,0)))</f>
        <v>1</v>
      </c>
      <c r="FZ37" s="3">
        <f t="array" ref="FZ37">IF(LEN($O37)=0,0.4,SUM(IF(([2]JOE_DATA!$C$2:$C$20002=$O37)*([2]JOE_DATA!$B$2:$B$20002="Main practice group"),0.4,0)))
+
IF(LEN($P37)=0,0.3,SUM(IF(([2]JOE_DATA!$C$2:$C$20002=$P37)*([2]JOE_DATA!$B$2:$B$20002="Main practice group"),0.3,0)))
+
IF(LEN($Q37)=0,0.3,SUM(IF(([2]JOE_DATA!$C$2:$C$20002=$Q37)*([2]JOE_DATA!$B$2:$B$20002="Main practice group"),0.3,0)))</f>
        <v>1</v>
      </c>
      <c r="GA37" s="3">
        <f t="shared" si="7"/>
        <v>1</v>
      </c>
      <c r="GB37" s="3">
        <f t="shared" si="8"/>
        <v>1</v>
      </c>
      <c r="GC37" s="3">
        <f t="array" ref="GC37">IF(LEN($U37)=0,0.4,SUM(IF(([2]JOE_DATA!$C$2:$C$20002=$U37)*([2]JOE_DATA!$B$2:$B$20002="Matter sector group"),0.4,0)))
+
IF(LEN($V37)=0,0.3,SUM(IF(([2]JOE_DATA!$C$2:$C$20002=$V37)*([2]JOE_DATA!$B$2:$B$20002="Matter sector group"),0.3,0)))
+
IF(LEN($W37)=0,0.3,SUM(IF(([2]JOE_DATA!$C$2:$C$20002=$W37)*([2]JOE_DATA!$B$2:$B$20002="Matter sector group"),0.3,0)))</f>
        <v>1</v>
      </c>
      <c r="GD37" s="3">
        <f t="array" ref="GD37">IF(LEN($X37)=0,0.4,SUM(IF(([2]JOE_DATA!$C$2:$C$20002=$X37)*([2]JOE_DATA!$B$2:$B$20002="Matter sub-sector group"),0.4,0)))
+
IF(LEN($Y37)=0,0.3,SUM(IF(([2]JOE_DATA!$C$2:$C$20002=$Y37)*([2]JOE_DATA!$B$2:$B$20002="Matter sub-sector group"),0.3,0)))
+
IF(LEN($Z37)=0,0.3,SUM(IF(([2]JOE_DATA!$C$2:$C$20002=$Z37)*([2]JOE_DATA!$B$2:$B$20002="Matter sub-sector group"),0.3,0)))</f>
        <v>1</v>
      </c>
      <c r="GE37" s="3">
        <f t="array" ref="GE37">IF(ISBLANK($AD37),1,SUM(IF(([2]JOE_DATA!$C$2:$C$20002=$AD37)*([2]JOE_DATA!$B$2:$B$20002="Matter confidential"),1,0)))</f>
        <v>1</v>
      </c>
      <c r="GF37" s="3">
        <f t="array" ref="GF37">IF(ISBLANK($AE37),1,SUM(IF(([2]JOE_DATA!$C$2:$C$20002=$AE37)*([2]JOE_DATA!$B$2:$B$20002="Matter confidential on completion"),1,0)))</f>
        <v>1</v>
      </c>
      <c r="GG37" s="3">
        <f t="array" ref="GG37">IF(ISBLANK($AG37),1,SUM(IF(([2]JOE_DATA!$C$2:$C$20002=$AG37)*([2]JOE_DATA!$B$2:$B$20002="Applicable law"),1,0)))</f>
        <v>1</v>
      </c>
      <c r="GH37" s="3">
        <f t="array" ref="GH37">IF(ISBLANK($AO37),1,SUM(IF(([2]JOE_DATA!$C$2:$C$20002=$AO37)*([2]JOE_DATA!$B$2:$B$20002="Contentious"),1,0)))</f>
        <v>1</v>
      </c>
      <c r="GI37" s="3">
        <f t="array" ref="GI37">IF(ISBLANK($AP37),1,SUM(IF(([2]JOE_DATA!$C$2:$C$20002=$AP37)*([2]JOE_DATA!$B$2:$B$20002="Dispute resolution"),1,0)))</f>
        <v>1</v>
      </c>
      <c r="GJ37" s="3">
        <f t="array" ref="GJ37">IF(ISBLANK($AQ37),1,SUM(IF(([2]JOE_DATA!$C$2:$C$20002=$AQ37)*([2]JOE_DATA!$B$2:$B$20002="Language of dispute"),1,0)))</f>
        <v>1</v>
      </c>
      <c r="GK37" s="3">
        <f t="array" ref="GK37">IF(LEN($AW37)=0,0.4,SUM(IF(([2]JOE_DATA!$C$2:$C$20002=$AW37)*([2]JOE_DATA!$B$2:$B$20002="Country Of Arbitration"),0.4,0)))
+
IF(LEN($AX37)=0,0.3,SUM(IF(([2]JOE_DATA!$C$2:$C$20002=$AX37)*([2]JOE_DATA!$B$2:$B$20002="Country Of Arbitration"),0.3,0)))
+
IF(LEN($AY37)=0,0.3,SUM(IF(([2]JOE_DATA!$C$2:$C$20002=$AY37)*([2]JOE_DATA!$B$2:$B$20002="Country Of Arbitration"),0.3,0)))</f>
        <v>1</v>
      </c>
      <c r="GL37" s="3">
        <f t="array" ref="GL37">IF(LEN($AT37)=0,0.4,SUM(IF(([2]JOE_DATA!$C$2:$C$20002=$AT37)*([2]JOE_DATA!$B$2:$B$20002="Jurisdiction of dispute"),0.4,0)))
+
IF(LEN($AU37)=0,0.3,SUM(IF(([2]JOE_DATA!$C$2:$C$20002=$AU37)*([2]JOE_DATA!$B$2:$B$20002="Jurisdiction of dispute"),0.3,0)))
+
IF(LEN($AV37)=0,0.3,SUM(IF(([2]JOE_DATA!$C$2:$C$20002=$AV37)*([2]JOE_DATA!$B$2:$B$20002="Jurisdiction of dispute"),0.3,0)))</f>
        <v>1</v>
      </c>
      <c r="GM37" s="3">
        <f t="array" ref="GM37">IF(LEN($AZ37)=0,0.6,SUM(IF(([2]JOE_DATA!$C$2:$C$20002=$AZ37)*([2]JOE_DATA!$B$2:$B$20002="Seat of arbitration"),0.6,0)))
+
IF(LEN($BA37)=0,0.4,SUM(IF(([2]JOE_DATA!$C$2:$C$20002=$BA37)*([2]JOE_DATA!$B$2:$B$20002="Seat of arbitration"),0.4,0)))</f>
        <v>1</v>
      </c>
      <c r="GN37" s="3">
        <f t="array" ref="GN37">IF(ISBLANK($BB37),1,SUM(IF(([2]JOE_DATA!$C$2:$C$20002=$BB37)*([2]JOE_DATA!$B$2:$B$20002="Arbitral rules"),1,0)))</f>
        <v>1</v>
      </c>
      <c r="GO37" s="3">
        <f t="array" ref="GO37">IF(ISBLANK($BC37),1,SUM(IF(([2]JOE_DATA!$C$2:$C$20002=$BC37)*([2]JOE_DATA!$B$2:$B$20002="Investment treaty"),1,0)))</f>
        <v>1</v>
      </c>
      <c r="GP37" s="3">
        <f t="array" ref="GP37">IF(ISBLANK($BD37),1,SUM(IF(([2]JOE_DATA!$C$2:$C$20002=$BD37)*([2]JOE_DATA!$B$2:$B$20002="Investigation type"),1,0)))</f>
        <v>1</v>
      </c>
      <c r="GQ37" s="3">
        <f t="array" ref="GQ37">IF(ISBLANK($BF37),1,SUM(IF(([2]JOE_DATA!$C$2:$C$20002=$BF37)*([2]JOE_DATA!$B$2:$B$20002="Currency of deal"),1,0)))</f>
        <v>1</v>
      </c>
      <c r="GR37" s="3">
        <f t="array" ref="GR37">IF(ISBLANK($BG37),1,SUM(IF(([2]JOE_DATA!$C$2:$C$20002=$BG37)*([2]JOE_DATA!$B$2:$B$20002="Value confidential"),1,0)))</f>
        <v>1</v>
      </c>
      <c r="GS37" s="3">
        <f t="array" ref="GS37">IF(ISBLANK($BH37),1,SUM(IF(([2]JOE_DATA!$C$2:$C$20002=$BH37)*([2]JOE_DATA!$B$2:$B$20002="Value confidential on completion"),1,0)))</f>
        <v>1</v>
      </c>
      <c r="GT37" s="3">
        <f t="array" ref="GT37">IF(LEN($BI37)=0,0.4,SUM(IF(([2]JOE_DATA!$C$2:$C$20002=$BI37)*([2]JOE_DATA!$B$2:$B$20002="Teams"),0.4,0)))
+
IF(LEN($BJ37)=0,0.3,SUM(IF(([2]JOE_DATA!$C$2:$C$20002=$BJ37)*([2]JOE_DATA!$B$2:$B$20002="Teams"),0.3,0)))
+
IF(LEN($BK37)=0,0.3,SUM(IF(([2]JOE_DATA!$C$2:$C$20002=$BK37)*([2]JOE_DATA!$B$2:$B$20002="Teams"),0.3,0)))</f>
        <v>1</v>
      </c>
      <c r="GU37" s="3">
        <f t="array" ref="GU37">IF(LEN($BL37)=0,0.4,SUM(IF(([2]JOE_DATA!$C$2:$C$20002=$BL37)*([2]JOE_DATA!$B$2:$B$20002="Lead Matter Partner"),0.4,0)))
+
IF(LEN($BM37)=0,0.3,SUM(IF(([2]JOE_DATA!$C$2:$C$20002=$BM37)*([2]JOE_DATA!$B$2:$B$20002="Lead Matter Partner"),0.3,0)))
+
IF(LEN($BN37)=0,0.3,SUM(IF(([2]JOE_DATA!$C$2:$C$20002=$BN37)*([2]JOE_DATA!$B$2:$B$20002="Lead Matter Partner"),0.3,0)))</f>
        <v>1</v>
      </c>
      <c r="GV37" s="3">
        <f t="array" ref="GV37">IF(LEN($BP37)=0,0.4,SUM(IF(([2]JOE_DATA!$C$2:$C$20002=$BP37)*([2]JOE_DATA!$B$2:$B$20002="Source of credential"),0.4,0)))
+
IF(LEN($BQ37)=0,0.3,SUM(IF(([2]JOE_DATA!$C$2:$C$20002=$BQ37)*([2]JOE_DATA!$B$2:$B$20002="Source of credential"),0.3,0)))
+
IF(LEN($BR37)=0,0.3,SUM(IF(([2]JOE_DATA!$C$2:$C$20002=$BR37)*([2]JOE_DATA!$B$2:$B$20002="Source of credential"),0.3,0)))</f>
        <v>1</v>
      </c>
      <c r="GW37" s="3">
        <f t="array" ref="GW37">IF(LEN($BX37)=0,0.4,SUM(IF(([2]JOE_DATA!$C$2:$C$20002=$BX37)*([2]JOE_DATA!$B$2:$B$20002="CMS firms involved"),0.4,0)))
+
IF(LEN($BY37)=0,0.6,SUM(IF(([2]JOE_DATA!$C$2:$C$20002=$BY37)*([2]JOE_DATA!$B$2:$B$20002="CMS firms involved"),0.6,0)))</f>
        <v>1</v>
      </c>
      <c r="GX37" s="3">
        <f t="array" ref="GX37">IF(ISBLANK($BZ37),1,SUM(IF(([2]JOE_DATA!$C$2:$C$20002=$BZ37)*([2]JOE_DATA!$B$2:$B$20002="Lead CMS firm"),1,0)))</f>
        <v>1</v>
      </c>
      <c r="GY37" s="3">
        <f t="array" ref="GY37">IF(LEN($CA37)=0,0.4,SUM(IF(([2]JOE_DATA!$C$2:$C$20002=$CA37)*([2]JOE_DATA!$B$2:$B$20002="Countries of other CMS firms"),0.4,0)))
+
IF(LEN($CB37)=0,0.3,SUM(IF(([2]JOE_DATA!$C$2:$C$20002=$CB37)*([2]JOE_DATA!$B$2:$B$20002="Countries of other CMS firms"),0.3,0)))
+
IF(LEN($CC37)=0,0.3,SUM(IF(([2]JOE_DATA!$C$2:$C$20002=$CC37)*([2]JOE_DATA!$B$2:$B$20002="Countries of other CMS firms"),0.3,0)))</f>
        <v>1</v>
      </c>
      <c r="GZ37" s="3">
        <f t="array" ref="GZ37">IF(ISBLANK($CD37),1,SUM(IF(([2]JOE_DATA!$C$2:$C$20002=$CD37)*([2]JOE_DATA!$B$2:$B$20002="Credential status"),1,0)))</f>
        <v>1</v>
      </c>
      <c r="HA37" s="3">
        <f t="array" ref="HA37">IF(ISBLANK($CE37),1,SUM(IF(([2]JOE_DATA!$C$2:$C$20002=$CE37)*([2]JOE_DATA!$B$2:$B$20002="Credential version"),1,0)))</f>
        <v>1</v>
      </c>
      <c r="HB37" s="3">
        <f t="array" ref="HB37">IF(ISBLANK($CG37),1,SUM(IF(([2]JOE_DATA!$C$2:$C$20002=$CG37)*([2]JOE_DATA!$B$2:$B$20002="Credential type "),1,0)))</f>
        <v>1</v>
      </c>
      <c r="HC37" s="3">
        <f t="array" ref="HC37">IF(ISBLANK($CH37),1,SUM(IF(([2]JOE_DATA!$C$2:$C$20002=$CH37)*([2]JOE_DATA!$B$2:$B$20002="Other uses"),1,0)))</f>
        <v>1</v>
      </c>
      <c r="HD37" s="3">
        <f t="array" ref="HD37">IF(ISBLANK($CK37),1,SUM(IF(([2]JOE_DATA!$C$2:$C$20002=$CK37)*([2]JOE_DATA!$B$2:$B$20002="Priority"),1,0)))</f>
        <v>1</v>
      </c>
      <c r="HE37" s="3">
        <f t="array" ref="HE37">IF(LEN($CM37)=0,0.4,SUM(IF(([2]JOE_DATA!$C$2:$C$20002=$CM37)*([2]JOE_DATA!$B$2:$B$20002="Know how"),0.4,0)))
+
IF(LEN($CN37)=0,0.3,SUM(IF(([2]JOE_DATA!$C$2:$C$20002=$CN37)*([2]JOE_DATA!$B$2:$B$20002="Know how"),0.3,0)))
+
IF(LEN($CO37)=0,0.3,SUM(IF(([2]JOE_DATA!$C$2:$C$20002=$CO37)*([2]JOE_DATA!$B$2:$B$20002="Know how"),0.3,0)))</f>
        <v>1</v>
      </c>
      <c r="HF37" s="3">
        <f t="array" ref="HF37">IF(LEN($DC37)=0,0.4,SUM(IF(([2]JOE_DATA!$C$2:$C$20002=$DC37)*([2]JOE_DATA!$B$2:$B$20002="Work type")*([2]JOE_DATA!$A$2:$A$20002="BAIF"),0.4,0)))
+
IF(LEN($CT37)=0,0.3,SUM(IF(([2]JOE_DATA!$C$2:$C$20002=$CT37)*([2]JOE_DATA!$B$2:$B$20002="Work type")*([2]JOE_DATA!$A$2:$A$20002="BAIF"),0.3,0)))
+
IF(LEN($CU37)=0,0.3,SUM(IF(([2]JOE_DATA!$C$2:$C$20002=$CU37)*([2]JOE_DATA!$B$2:$B$20002="Work type")*([2]JOE_DATA!$A$2:$A$20002="BAIF"),0.3,0)))</f>
        <v>0.6</v>
      </c>
      <c r="HG37" s="3">
        <f t="array" ref="HG37">IF(LEN($CQ37)=0,1,SUM(IF(([2]JOE_DATA!$C$2:$C$20002=$CQ37)*([2]JOE_DATA!$B$2:$B$20002="Client type")*([2]JOE_DATA!$A$2:$A$20002="BAIF"),1,0)))</f>
        <v>1</v>
      </c>
      <c r="HH37" s="3">
        <f t="array" ref="HH37">IF(LEN($CW37)=0,0.4,SUM(IF(([2]JOE_DATA!$C$2:$C$20002=$CW37)*([2]JOE_DATA!$B$2:$B$20002="Work type")*([2]JOE_DATA!$A$2:$A$20002="CRD"),0.4,0)))
+
IF(LEN($CX37)=0,0.3,SUM(IF(([2]JOE_DATA!$C$2:$C$20002=$CX37)*([2]JOE_DATA!$B$2:$B$20002="Work type")*([2]JOE_DATA!$A$2:$A$20002="CRD"),0.3,0)))
+
IF(LEN($CY37)=0,0.3,SUM(IF(([2]JOE_DATA!$C$2:$C$20002=$CY37)*([2]JOE_DATA!$B$2:$B$20002="Work type")*([2]JOE_DATA!$A$2:$A$20002="CRD"),0.3,0)))</f>
        <v>1</v>
      </c>
      <c r="HI37" s="3">
        <f t="array" ref="HI37">IF(LEN($CZ37)=0,0.4,SUM(IF(([2]JOE_DATA!$C$2:$C$20002=$CZ37)*([2]JOE_DATA!$B$2:$B$20002="Sub-work type")*([2]JOE_DATA!$A$2:$A$20002="CRD"),0.4,0)))
+
IF(LEN($DA37)=0,0.3,SUM(IF(([2]JOE_DATA!$C$2:$C$20002=$DA37)*([2]JOE_DATA!$B$2:$B$20002="Sub-work type")*([2]JOE_DATA!$A$2:$A$20002="CRD"),0.3,0)))
+
IF(LEN($DB37)=0,0.3,SUM(IF(([2]JOE_DATA!$C$2:$C$20002=$DB37)*([2]JOE_DATA!$B$2:$B$20002="Sub-work type")*([2]JOE_DATA!$A$2:$A$20002="CRD"),0.3,0)))</f>
        <v>1</v>
      </c>
      <c r="HJ37" s="3">
        <f t="array" ref="HJ37">IF(LEN($CV37)=0,1,SUM(IF(([2]JOE_DATA!$C$2:$C$20002=$CV37)*([2]JOE_DATA!$B$2:$B$20002="Client type")*([2]JOE_DATA!$A$2:$A$20002="CRD"),1,0)))</f>
        <v>1</v>
      </c>
      <c r="HK37" s="3" t="e">
        <f t="array" ref="HK37">IF(LEN(#REF!)=0,0.4,SUM(IF(([2]JOE_DATA!$C$2:$C$20002=#REF!)*([2]JOE_DATA!$B$2:$B$20002="Work type")*([2]JOE_DATA!$A$2:$A$20002="Corporate"),0.4,0)))
+
IF(LEN($DD37)=0,0.3,SUM(IF(([2]JOE_DATA!$C$2:$C$20002=$DD37)*([2]JOE_DATA!$B$2:$B$20002="Work type")*([2]JOE_DATA!$A$2:$A$20002="Corporate"),0.3,0)))
+
IF(LEN($DE37)=0,0.3,SUM(IF(([2]JOE_DATA!$C$2:$C$20002=$DE37)*([2]JOE_DATA!$B$2:$B$20002="Work type")*([2]JOE_DATA!$A$2:$A$20002="Corporate"),0.3,0)))</f>
        <v>#REF!</v>
      </c>
      <c r="HL37" s="3">
        <f t="array" ref="HL37">IF(LEN($DF37)=0,0.4,SUM(IF(([2]JOE_DATA!$C$2:$C$20002=$DF37)*([2]JOE_DATA!$B$2:$B$20002="Sub-work type")*([2]JOE_DATA!$A$2:$A$20002="Corporate"),0.4,0)))
+
IF(LEN($DG37)=0,0.3,SUM(IF(([2]JOE_DATA!$C$2:$C$20002=$DG37)*([2]JOE_DATA!$B$2:$B$20002="Sub-work type")*([2]JOE_DATA!$A$2:$A$20002="Corporate"),0.3,0)))
+
IF(LEN($DH37)=0,0.3,SUM(IF(([2]JOE_DATA!$C$2:$C$20002=$DH37)*([2]JOE_DATA!$B$2:$B$20002="Sub-work type")*([2]JOE_DATA!$A$2:$A$20002="Corporate"),0.3,0)))</f>
        <v>1</v>
      </c>
      <c r="HM37" s="3">
        <f t="array" ref="HM37">IF(LEN($DI37)=0,0.4,SUM(IF(([2]JOE_DATA!$C$2:$C$20002=$DI37)*([2]JOE_DATA!$B$2:$B$20002="Acting for")*([2]JOE_DATA!$A$2:$A$20002="Corporate"),0.4,0)))
+
IF(LEN($DJ37)=0,0.3,SUM(IF(([2]JOE_DATA!$C$2:$C$20002=$DJ37)*([2]JOE_DATA!$B$2:$B$20002="Acting for")*([2]JOE_DATA!$A$2:$A$20002="Corporate"),0.3,0)))
+
IF(LEN($DK37)=0,0.3,SUM(IF(([2]JOE_DATA!$C$2:$C$20002=$DK37)*([2]JOE_DATA!$B$2:$B$20002="Acting for")*([2]JOE_DATA!$A$2:$A$20002="Corporate"),0.3,0)))</f>
        <v>1</v>
      </c>
      <c r="HN37" s="3">
        <f t="array" ref="HN37">IF(LEN($DM37)=0,0.4,SUM(IF(([2]JOE_DATA!$C$2:$C$20002=$DM37)*([2]JOE_DATA!$B$2:$B$20002="Country of buyer")*([2]JOE_DATA!$A$2:$A$20002="Corporate"),0.4,0)))
+
IF(LEN($DN37)=0,0.3,SUM(IF(([2]JOE_DATA!$C$2:$C$20002=$DN37)*([2]JOE_DATA!$B$2:$B$20002="Country of buyer")*([2]JOE_DATA!$A$2:$A$20002="Corporate"),0.3,0)))
+
IF(LEN($DL37)=0,0.3,SUM(IF(([2]JOE_DATA!$C$2:$C$20002=$DL37)*([2]JOE_DATA!$B$2:$B$20002="Country of buyer")*([2]JOE_DATA!$A$2:$A$20002="Corporate"),0.3,0)))</f>
        <v>1</v>
      </c>
      <c r="HO37" s="3">
        <f t="array" ref="HO37">IF(LEN($DO37)=0,0.4,SUM(IF(([2]JOE_DATA!$C$2:$C$20002=$DO37)*([2]JOE_DATA!$B$2:$B$20002="Country of seller")*([2]JOE_DATA!$A$2:$A$20002="Corporate"),0.4,0)))
+
IF(LEN($DP37)=0,0.3,SUM(IF(([2]JOE_DATA!$C$2:$C$20002=$DP37)*([2]JOE_DATA!$B$2:$B$20002="Country of seller")*([2]JOE_DATA!$A$2:$A$20002="Corporate"),0.3,0)))
+
IF(LEN($DQ37)=0,0.3,SUM(IF(([2]JOE_DATA!$C$2:$C$20002=$DQ37)*([2]JOE_DATA!$B$2:$B$20002="Country of seller")*([2]JOE_DATA!$A$2:$A$20002="Corporate"),0.3,0)))</f>
        <v>1</v>
      </c>
      <c r="HP37" s="3">
        <f t="array" ref="HP37">IF(LEN($DR37)=0,0.4,SUM(IF(([2]JOE_DATA!$C$2:$C$20002=$DR37)*([2]JOE_DATA!$B$2:$B$20002="Country of target")*([2]JOE_DATA!$A$2:$A$20002="Corporate"),0.4,0)))
+
IF(LEN($DS37)=0,0.3,SUM(IF(([2]JOE_DATA!$C$2:$C$20002=$DS37)*([2]JOE_DATA!$B$2:$B$20002="Country of target")*([2]JOE_DATA!$A$2:$A$20002="Corporate"),0.3,0)))
+
IF(LEN($DT37)=0,0.3,SUM(IF(([2]JOE_DATA!$C$2:$C$20002=$DT37)*([2]JOE_DATA!$B$2:$B$20002="Country of target")*([2]JOE_DATA!$A$2:$A$20002="Corporate"),0.3,0)))</f>
        <v>1</v>
      </c>
      <c r="HQ37" s="3">
        <f t="array" ref="HQ37">IF(LEN($DU37)=0,1,SUM(IF(([2]JOE_DATA!$C$2:$C$20002=$DU37)*([2]JOE_DATA!$B$2:$B$20002="Value over US $5m")*([2]JOE_DATA!$A$2:$A$20002="Corporate"),1,0)))</f>
        <v>1</v>
      </c>
      <c r="HR37" s="3">
        <f t="array" ref="HR37">IF(LEN($DV37)=0,1,SUM(IF(([2]JOE_DATA!$C$2:$C$20002=$DV37)*([2]JOE_DATA!$B$2:$B$20002="Value over £500,000")*([2]JOE_DATA!$A$2:$A$20002="Corporate"),1,0)))</f>
        <v>1</v>
      </c>
      <c r="HS37" s="3">
        <f t="array" ref="HS37">IF(LEN($DW37)=0,1,SUM(IF(([2]JOE_DATA!$C$2:$C$20002=$DW37)*([2]JOE_DATA!$B$2:$B$20002="Value over Euro 5m")*([2]JOE_DATA!$A$2:$A$20002="Corporate"),1,0)))</f>
        <v>1</v>
      </c>
      <c r="HT37" s="3">
        <f t="array" ref="HT37">IF(LEN($DX37)=0,1,SUM(IF(([2]JOE_DATA!$C$2:$C$20002=$DX37)*([2]JOE_DATA!$B$2:$B$20002="Value range in euros")*([2]JOE_DATA!$A$2:$A$20002="Corporate"),1,0)))</f>
        <v>1</v>
      </c>
      <c r="HU37" s="3">
        <f t="array" ref="HU37">IF(LEN($DY37)=0,1,SUM(IF(([2]JOE_DATA!$C$2:$C$20002=$DY37)*([2]JOE_DATA!$B$2:$B$20002="Is the deal relevant for M&amp;A study")*([2]JOE_DATA!$A$2:$A$20002="Corporate"),1,0)))</f>
        <v>1</v>
      </c>
      <c r="HV37" s="3">
        <f t="array" ref="HV37">IF(LEN($DZ37)=0,1,SUM(IF(([2]JOE_DATA!$C$2:$C$20002=$DZ37)*([2]JOE_DATA!$B$2:$B$20002="Does the deal involve PE clients")*([2]JOE_DATA!$A$2:$A$20002="Corporate"),1,0)))</f>
        <v>1</v>
      </c>
      <c r="HW37" s="3">
        <f t="array" ref="HW37">IF(LEN($EA37)=0,1,SUM(IF(([2]JOE_DATA!$C$2:$C$20002=$EA37)*([2]JOE_DATA!$B$2:$B$20002="Quarter deal announced/signed")*([2]JOE_DATA!$A$2:$A$20002="Corporate"),1,0)))</f>
        <v>1</v>
      </c>
      <c r="HX37" s="3">
        <f t="array" ref="HX37">IF(LEN($EB37)=0,1,SUM(IF(([2]JOE_DATA!$C$2:$C$20002=$EB37)*([2]JOE_DATA!$B$2:$B$20002="Quarter deal completed")*([2]JOE_DATA!$A$2:$A$20002="Corporate"),1,0)))</f>
        <v>1</v>
      </c>
      <c r="HY37" s="3">
        <f t="array" ref="HY37">IF(LEN($EC37)=0,1,SUM(IF(([2]JOE_DATA!$C$2:$C$20002=$EC37)*([2]JOE_DATA!$B$2:$B$20002="Year deal announced/signed")*([2]JOE_DATA!$A$2:$A$20002="Corporate"),1,0)))</f>
        <v>1</v>
      </c>
      <c r="HZ37" s="3">
        <f t="array" ref="HZ37">IF(LEN($ED37)=0,1,SUM(IF(([2]JOE_DATA!$C$2:$C$20002=$ED37)*([2]JOE_DATA!$B$2:$B$20002="Year deal completed")*([2]JOE_DATA!$A$2:$A$20002="Corporate"),1,0)))</f>
        <v>1</v>
      </c>
      <c r="IA37" s="3">
        <v>1</v>
      </c>
      <c r="IB37" s="3">
        <f t="array" ref="IB37">IF(LEN($EF37)=0,1,SUM(IF(([2]JOE_DATA!$C$2:$C$20002=$EF37)*([2]JOE_DATA!$B$2:$B$20002="Work type")*([2]JOE_DATA!$A$2:$A$20002="Corporate Tax"),1,0)))</f>
        <v>1</v>
      </c>
      <c r="IC37" s="3">
        <f t="array" ref="IC37">IF(LEN($EG37)=0,0.4,SUM(IF(([2]JOE_DATA!$C$2:$C$20002=$EG37)*([2]JOE_DATA!$B$2:$B$20002="Work type")*([2]JOE_DATA!$A$2:$A$20002="EPC Construction"),0.4,0)))
+
IF(LEN($EH37)=0,0.3,SUM(IF(([2]JOE_DATA!$C$2:$C$20002=$EH37)*([2]JOE_DATA!$B$2:$B$20002="Work type")*([2]JOE_DATA!$A$2:$A$20002="EPC Construction"),0.3,0)))
+
IF(LEN($EI37)=0,0.3,SUM(IF(([2]JOE_DATA!$C$2:$C$20002=$EI37)*([2]JOE_DATA!$B$2:$B$20002="Work type")*([2]JOE_DATA!$A$2:$A$20002="EPC Construction"),0.3,0)))</f>
        <v>1</v>
      </c>
      <c r="ID37" s="3">
        <f t="array" ref="ID37">IF(LEN($EJ37)=0,0.4,SUM(IF(([2]JOE_DATA!$C$2:$C$20002=$EJ37)*([2]JOE_DATA!$B$2:$B$20002="Contract type")*([2]JOE_DATA!$A$2:$A$20002="EPC Construction"),0.4,0)))
+
IF(LEN($EK37)=0,0.3,SUM(IF(([2]JOE_DATA!$C$2:$C$20002=$EK37)*([2]JOE_DATA!$B$2:$B$20002="Contract type")*([2]JOE_DATA!$A$2:$A$20002="EPC Construction"),0.3,0)))
+
IF(LEN($EL37)=0,0.3,SUM(IF(([2]JOE_DATA!$C$2:$C$20002=$EL37)*([2]JOE_DATA!$B$2:$B$20002="Contract type")*([2]JOE_DATA!$A$2:$A$20002="EPC Construction"),0.3,0)))</f>
        <v>1</v>
      </c>
      <c r="IE37" s="3">
        <f t="array" ref="IE37">IF(LEN($EP37)=0,1,SUM(IF(([2]JOE_DATA!$C$2:$C$20002=$EP37)*([2]JOE_DATA!$B$2:$B$20002="Client type")*([2]JOE_DATA!$A$2:$A$20002="EPC Construction"),1,0)))</f>
        <v>1</v>
      </c>
      <c r="IF37" s="3">
        <f t="array" ref="IF37">IF(LEN($EN37)=0,1,SUM(IF(([2]JOE_DATA!$C$2:$C$20002=$EN37)*([2]JOE_DATA!$B$2:$B$20002="Subject matter")*([2]JOE_DATA!$A$2:$A$20002="EPC Construction"),1,0)))</f>
        <v>1</v>
      </c>
      <c r="IG37" s="3">
        <f t="array" ref="IG37">IF(LEN($ER37)=0,1,SUM(IF(([2]JOE_DATA!$C$2:$C$20002=$ER37)*([2]JOE_DATA!$B$2:$B$20002="Client scope")*([2]JOE_DATA!$A$2:$A$20002="EPC Construction"),1,0)))</f>
        <v>1</v>
      </c>
      <c r="IH37" s="3">
        <f t="array" ref="IH37">IF(LEN($ES37)=0,0.4,SUM(IF(([2]JOE_DATA!$C$2:$C$20002=$ES37)*([2]JOE_DATA!$B$2:$B$20002="Work type")*([2]JOE_DATA!$A$2:$A$20002="EPC Energy"),0.4,0)))
+
IF(LEN($ET37)=0,0.3,SUM(IF(([2]JOE_DATA!$C$2:$C$20002=$ET37)*([2]JOE_DATA!$B$2:$B$20002="Work type")*([2]JOE_DATA!$A$2:$A$20002="EPC Energy"),0.3,0)))
+
IF(LEN($EU37)=0,0.3,SUM(IF(([2]JOE_DATA!$C$2:$C$20002=$EU37)*([2]JOE_DATA!$B$2:$B$20002="Work type")*([2]JOE_DATA!$A$2:$A$20002="EPC Energy"),0.3,0)))</f>
        <v>1</v>
      </c>
      <c r="II37" s="3">
        <f t="array" ref="II37">IF(LEN($EV37)=0,1,SUM(IF(([2]JOE_DATA!$C$2:$C$20002=$EV37)*([2]JOE_DATA!$B$2:$B$20002="Work type")*([2]JOE_DATA!$A$2:$A$20002="EPC Energy"),1,0)))</f>
        <v>1</v>
      </c>
      <c r="IJ37" s="3">
        <f t="array" ref="IJ37">IF(LEN($EW37)=0,1,SUM(IF(([2]JOE_DATA!$C$2:$C$20002=$EW37)*([2]JOE_DATA!$B$2:$B$20002="Client type")*([2]JOE_DATA!$A$2:$A$20002="EPC Projects"),1,0)))</f>
        <v>1</v>
      </c>
      <c r="IK37" s="3">
        <f t="array" ref="IK37">IF(LEN($FE37)=0,0.4,SUM(IF(([2]JOE_DATA!$C$2:$C$20002=$FE37)*([2]JOE_DATA!$B$2:$B$20002="Client type")*([2]JOE_DATA!$A$2:$A$20002="Real Estate"),0.4,0)))
+
IF(LEN($FF37)=0,0.3,SUM(IF(([2]JOE_DATA!$C$2:$C$20002=$FF37)*([2]JOE_DATA!$B$2:$B$20002="Client type")*([2]JOE_DATA!$A$2:$A$20002="Real Estate"),0.3,0)))
+
IF(LEN($FG37)=0,0.3,SUM(IF(([2]JOE_DATA!$C$2:$C$20002=$FG37)*([2]JOE_DATA!$B$2:$B$20002="Client type")*([2]JOE_DATA!$A$2:$A$20002="Real Estate"),0.3,0)))</f>
        <v>1</v>
      </c>
      <c r="IL37" s="3">
        <f t="array" ref="IL37">IF(LEN($FH37)=0,0.4,SUM(IF(([2]JOE_DATA!$C$2:$C$20002=$FH37)*([2]JOE_DATA!$B$2:$B$20002="Work type")*([2]JOE_DATA!$A$2:$A$20002="Real Estate"),0.4,0)))
+
IF(LEN($FI37)=0,0.3,SUM(IF(([2]JOE_DATA!$C$2:$C$20002=$FI37)*([2]JOE_DATA!$B$2:$B$20002="Work type")*([2]JOE_DATA!$A$2:$A$20002="Real Estate"),0.3,0)))
+
IF(LEN($FJ37)=0,0.3,SUM(IF(([2]JOE_DATA!$C$2:$C$20002=$FJ37)*([2]JOE_DATA!$B$2:$B$20002="Work type")*([2]JOE_DATA!$A$2:$A$20002="Real Estate"),0.3,0)))</f>
        <v>1</v>
      </c>
      <c r="IM37" s="3">
        <f t="array" ref="IM37">IF(LEN($EX37)=0,0.4,SUM(IF(([2]JOE_DATA!$C$2:$C$20002=$EX37)*([2]JOE_DATA!$B$2:$B$20002="Work type")*([2]JOE_DATA!$A$2:$A$20002="Human Capital"),0.4,0)))
+
IF(LEN($EY37)=0,0.3,SUM(IF(([2]JOE_DATA!$C$2:$C$20002=$EY37)*([2]JOE_DATA!$B$2:$B$20002="Work type")*([2]JOE_DATA!$A$2:$A$20002="Human Capital"),0.3,0)))
+
IF(LEN($EZ37)=0,0.3,SUM(IF(([2]JOE_DATA!$C$2:$C$20002=$EZ37)*([2]JOE_DATA!$B$2:$B$20002="Work type")*([2]JOE_DATA!$A$2:$A$20002="Human Capital"),0.3,0)))</f>
        <v>1</v>
      </c>
      <c r="IN37" s="3">
        <f t="array" ref="IN37">IF(LEN($FA37)=0,0.4,SUM(IF(([2]JOE_DATA!$C$2:$C$20002=$FA37)*([2]JOE_DATA!$B$2:$B$20002="Sub-work types")*([2]JOE_DATA!$A$2:$A$20002="Human Capital"),0.4,0)))
+
IF(LEN($FB37)=0,0.3,SUM(IF(([2]JOE_DATA!$C$2:$C$20002=$FB37)*([2]JOE_DATA!$B$2:$B$20002="Sub-work types")*([2]JOE_DATA!$A$2:$A$20002="Human Capital"),0.3,0)))
+
IF(LEN($FC37)=0,0.3,SUM(IF(([2]JOE_DATA!$C$2:$C$20002=$FC37)*([2]JOE_DATA!$B$2:$B$20002="Sub-work types")*([2]JOE_DATA!$A$2:$A$20002="Human Capital"),0.3,0)))</f>
        <v>1</v>
      </c>
      <c r="IO37" s="15">
        <f t="array" ref="IO37">IF(LEN($FD37)=0,1,SUM(IF(([2]JOE_DATA!$C$2:$C$20002=$FD37)*([2]JOE_DATA!$B$2:$B$20002="Pension scheme")*([2]JOE_DATA!$A$2:$A$20002="Human Capital"),1,0)))</f>
        <v>1</v>
      </c>
      <c r="IP37" s="3">
        <f t="array" ref="IP37">IF(LEN($BT37)=0,0.4,SUM(IF(([2]JOE_DATA!$C$2:$C$20002=$BT37)*([2]JOE_DATA!$B$2:$B$20002="Other Matter Executive"),0.4,0)))
+
IF(LEN($BU37)=0,0.3,SUM(IF(([2]JOE_DATA!$C$2:$C$20002=$BU37)*([2]JOE_DATA!$B$2:$B$20002="Other Matter Executive"),0.3,0)))
+
IF(LEN($BV37)=0,0.3,SUM(IF(([2]JOE_DATA!$C$2:$C$20002=$BV37)*([2]JOE_DATA!$B$2:$B$20002="Other Matter Executive"),0.3,0)))</f>
        <v>1</v>
      </c>
    </row>
    <row r="38" spans="1:250" ht="63.75">
      <c r="A38" s="34" t="s">
        <v>246</v>
      </c>
      <c r="B38" s="35" t="s">
        <v>395</v>
      </c>
      <c r="C38" s="34" t="s">
        <v>285</v>
      </c>
      <c r="D38" s="34"/>
      <c r="E38" s="34" t="s">
        <v>285</v>
      </c>
      <c r="F38" s="36" t="s">
        <v>396</v>
      </c>
      <c r="G38" s="3"/>
      <c r="H38" s="3"/>
      <c r="I38" s="34" t="s">
        <v>317</v>
      </c>
      <c r="J38" s="3"/>
      <c r="K38" s="3"/>
      <c r="L38" s="34"/>
      <c r="M38" s="3"/>
      <c r="N38" s="3"/>
      <c r="O38" s="36" t="s">
        <v>99</v>
      </c>
      <c r="P38" s="34" t="s">
        <v>110</v>
      </c>
      <c r="Q38" s="34"/>
      <c r="R38" s="3"/>
      <c r="S38" s="37"/>
      <c r="T38" s="37">
        <v>41274</v>
      </c>
      <c r="U38" s="36" t="s">
        <v>396</v>
      </c>
      <c r="V38" s="3"/>
      <c r="W38" s="3"/>
      <c r="X38" s="34"/>
      <c r="Y38" s="38"/>
      <c r="Z38" s="3"/>
      <c r="AA38" s="34" t="s">
        <v>397</v>
      </c>
      <c r="AB38" s="34"/>
      <c r="AC38" s="3"/>
      <c r="AD38" s="34"/>
      <c r="AE38" s="3"/>
      <c r="AF38" s="3"/>
      <c r="AG38" s="39"/>
      <c r="AH38" s="3"/>
      <c r="AI38" s="34"/>
      <c r="AJ38" s="3"/>
      <c r="AK38" s="3"/>
      <c r="AL38" s="34" t="s">
        <v>254</v>
      </c>
      <c r="AM38" s="3"/>
      <c r="AN38" s="3"/>
      <c r="AO38" s="34" t="s">
        <v>133</v>
      </c>
      <c r="AP38" s="3" t="s">
        <v>267</v>
      </c>
      <c r="AQ38" s="3"/>
      <c r="AR38" s="3"/>
      <c r="AS38" s="3"/>
      <c r="AT38" s="3"/>
      <c r="AU38" s="3"/>
      <c r="AV38" s="3"/>
      <c r="AW38" s="3"/>
      <c r="AX38" s="3"/>
      <c r="AY38" s="3"/>
      <c r="AZ38" s="3"/>
      <c r="BA38" s="3"/>
      <c r="BB38" s="3"/>
      <c r="BC38" s="3"/>
      <c r="BD38" s="3"/>
      <c r="BE38" s="40"/>
      <c r="BF38" s="34"/>
      <c r="BG38" s="34"/>
      <c r="BH38" s="3"/>
      <c r="BI38" s="41" t="s">
        <v>255</v>
      </c>
      <c r="BJ38" s="34"/>
      <c r="BK38" s="3"/>
      <c r="BL38" s="42" t="s">
        <v>256</v>
      </c>
      <c r="BM38" s="42"/>
      <c r="BN38" s="34"/>
      <c r="BO38" s="3"/>
      <c r="BP38" s="3"/>
      <c r="BQ38" s="3"/>
      <c r="BR38" s="3"/>
      <c r="BS38" s="3"/>
      <c r="BT38" s="34"/>
      <c r="BU38" s="34"/>
      <c r="BV38" s="34"/>
      <c r="BW38" s="3"/>
      <c r="BX38" s="3"/>
      <c r="BY38" s="3"/>
      <c r="BZ38" s="3"/>
      <c r="CA38" s="3"/>
      <c r="CB38" s="3"/>
      <c r="CC38" s="3"/>
      <c r="CD38" s="36"/>
      <c r="CE38" s="34"/>
      <c r="CF38" s="3"/>
      <c r="CG38" s="36"/>
      <c r="CH38" s="34"/>
      <c r="CI38" s="3"/>
      <c r="CJ38" s="3"/>
      <c r="CK38" s="36"/>
      <c r="CL38" s="3"/>
      <c r="CM38" s="3"/>
      <c r="CN38" s="3"/>
      <c r="CO38" s="3"/>
      <c r="CP38" s="3"/>
      <c r="CQ38" s="34"/>
      <c r="CR38" s="34"/>
      <c r="CT38" s="34"/>
      <c r="CU38" s="34"/>
      <c r="CV38" s="3"/>
      <c r="CW38" s="3"/>
      <c r="CX38" s="3"/>
      <c r="CY38" s="3"/>
      <c r="CZ38" s="3"/>
      <c r="DA38" s="3"/>
      <c r="DB38" s="3"/>
      <c r="DC38" s="34" t="s">
        <v>394</v>
      </c>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6"/>
      <c r="EH38" s="3"/>
      <c r="EI38" s="3"/>
      <c r="EJ38" s="3"/>
      <c r="EK38" s="3"/>
      <c r="EL38" s="3"/>
      <c r="EM38" s="3"/>
      <c r="EN38" s="3"/>
      <c r="EO38" s="3"/>
      <c r="EP38" s="3"/>
      <c r="EQ38" s="3"/>
      <c r="ER38" s="3"/>
      <c r="ES38" s="3"/>
      <c r="ET38" s="3"/>
      <c r="EU38" s="3"/>
      <c r="EV38" s="3"/>
      <c r="EW38" s="3"/>
      <c r="EX38" s="3"/>
      <c r="EY38" s="3"/>
      <c r="EZ38" s="3"/>
      <c r="FA38" s="3"/>
      <c r="FB38" s="3"/>
      <c r="FC38" s="3"/>
      <c r="FD38" s="3"/>
      <c r="FE38" s="34"/>
      <c r="FF38" s="34"/>
      <c r="FG38" s="34"/>
      <c r="FH38" s="34"/>
      <c r="FI38" s="34"/>
      <c r="FJ38" s="3"/>
      <c r="FK38" s="3"/>
      <c r="FL38" s="3"/>
      <c r="FM38" s="3"/>
      <c r="FO38" s="3"/>
      <c r="FP38" s="3"/>
      <c r="FQ38" s="3" t="e">
        <f t="array" ref="FQ38">IF(SUM($FU38:$IP38)=74,"PASS","FAIL")</f>
        <v>#REF!</v>
      </c>
      <c r="FR38" s="3">
        <f t="shared" si="5"/>
        <v>2</v>
      </c>
      <c r="FS38" s="3">
        <f t="shared" si="6"/>
        <v>1</v>
      </c>
      <c r="FT38" s="3"/>
      <c r="FU38" s="3">
        <f t="array" ref="FU38">SUM(IF(([2]JOE_DATA!$C$2:$C$20002=$C38)*([2]JOE_DATA!$B$2:$B$20002="Client Name Confidential"),1,0))</f>
        <v>1</v>
      </c>
      <c r="FV38" s="3">
        <f t="array" ref="FV38">IF(ISBLANK($E38),1,SUM(IF(([2]JOE_DATA!$C$2:$C$20002=$E38)*([2]JOE_DATA!$B$2:$B$20002="Client name confidential on completion"),1,0)))</f>
        <v>1</v>
      </c>
      <c r="FW38" s="3">
        <f t="array" ref="FW38">IF(LEN($F38)=0,0.5,SUM(IF(([2]JOE_DATA!$C$2:$C$20002=$F38)*([2]JOE_DATA!$B$2:$B$20002="Client sector group"),0.5,0)))
+
IF(LEN($G38)=0,0.25,SUM(IF(([2]JOE_DATA!$C$2:$C$20002=$G38)*([2]JOE_DATA!$B$2:$B$20002="Client sector group"),0.25,0)))
+
IF(LEN($H38)=0,0.25,SUM(IF(([2]JOE_DATA!$C$2:$C$20002=$H38)*([2]JOE_DATA!$B$2:$B$20002="Client sector group"),0.25,0)))</f>
        <v>1</v>
      </c>
      <c r="FX38" s="3">
        <f t="array" ref="FX38">IF(ISBLANK($I38),0.5,SUM(IF(([2]JOE_DATA!$C$2:$C$20002=$I38)*([2]JOE_DATA!$B$2:$B$20002="Client sub-sector group"),0.5,0)))
+
IF(ISBLANK($J38),0.25,SUM(IF(([2]JOE_DATA!$C$2:$C$20002=$J38)*([2]JOE_DATA!$B$2:$B$20002="Client sub-sector group"),0.25,0)))
+
IF(ISBLANK($K38),0.25,SUM(IF(([2]JOE_DATA!$C$2:$C$20002=$K38)*([2]JOE_DATA!$B$2:$B$20002="Client sub-sector group"),0.25,0)))</f>
        <v>1</v>
      </c>
      <c r="FY38" s="3">
        <f t="array" ref="FY38">IF(LEN($L38)=0,0.4,SUM(IF(([2]JOE_DATA!$C$2:$C$20002=$L38)*([2]JOE_DATA!$B$2:$B$20002="Predominant Country of Client"),0.4,0)))
+
IF(LEN($M38)=0,0.3,SUM(IF(([2]JOE_DATA!$C$2:$C$20002=$M38)*([2]JOE_DATA!$B$2:$B$20002="Predominant Country of Client"),0.3,0)))
+
IF(LEN($N38)=0,0.3,SUM(IF(([2]JOE_DATA!$C$2:$C$20002=$N38)*([2]JOE_DATA!$B$2:$B$20002="Predominant Country of Client"),0.3,0)))</f>
        <v>1</v>
      </c>
      <c r="FZ38" s="3">
        <f t="array" ref="FZ38">IF(LEN($O38)=0,0.4,SUM(IF(([2]JOE_DATA!$C$2:$C$20002=$O38)*([2]JOE_DATA!$B$2:$B$20002="Main practice group"),0.4,0)))
+
IF(LEN($P38)=0,0.3,SUM(IF(([2]JOE_DATA!$C$2:$C$20002=$P38)*([2]JOE_DATA!$B$2:$B$20002="Main practice group"),0.3,0)))
+
IF(LEN($Q38)=0,0.3,SUM(IF(([2]JOE_DATA!$C$2:$C$20002=$Q38)*([2]JOE_DATA!$B$2:$B$20002="Main practice group"),0.3,0)))</f>
        <v>1</v>
      </c>
      <c r="GA38" s="3">
        <f t="shared" si="7"/>
        <v>1</v>
      </c>
      <c r="GB38" s="3">
        <f t="shared" si="8"/>
        <v>1</v>
      </c>
      <c r="GC38" s="3">
        <f t="array" ref="GC38">IF(LEN($U38)=0,0.4,SUM(IF(([2]JOE_DATA!$C$2:$C$20002=$U38)*([2]JOE_DATA!$B$2:$B$20002="Matter sector group"),0.4,0)))
+
IF(LEN($V38)=0,0.3,SUM(IF(([2]JOE_DATA!$C$2:$C$20002=$V38)*([2]JOE_DATA!$B$2:$B$20002="Matter sector group"),0.3,0)))
+
IF(LEN($W38)=0,0.3,SUM(IF(([2]JOE_DATA!$C$2:$C$20002=$W38)*([2]JOE_DATA!$B$2:$B$20002="Matter sector group"),0.3,0)))</f>
        <v>1</v>
      </c>
      <c r="GD38" s="3">
        <f t="array" ref="GD38">IF(LEN($X38)=0,0.4,SUM(IF(([2]JOE_DATA!$C$2:$C$20002=$X38)*([2]JOE_DATA!$B$2:$B$20002="Matter sub-sector group"),0.4,0)))
+
IF(LEN($Y38)=0,0.3,SUM(IF(([2]JOE_DATA!$C$2:$C$20002=$Y38)*([2]JOE_DATA!$B$2:$B$20002="Matter sub-sector group"),0.3,0)))
+
IF(LEN($Z38)=0,0.3,SUM(IF(([2]JOE_DATA!$C$2:$C$20002=$Z38)*([2]JOE_DATA!$B$2:$B$20002="Matter sub-sector group"),0.3,0)))</f>
        <v>1</v>
      </c>
      <c r="GE38" s="3">
        <f t="array" ref="GE38">IF(ISBLANK($AD38),1,SUM(IF(([2]JOE_DATA!$C$2:$C$20002=$AD38)*([2]JOE_DATA!$B$2:$B$20002="Matter confidential"),1,0)))</f>
        <v>1</v>
      </c>
      <c r="GF38" s="3">
        <f t="array" ref="GF38">IF(ISBLANK($AE38),1,SUM(IF(([2]JOE_DATA!$C$2:$C$20002=$AE38)*([2]JOE_DATA!$B$2:$B$20002="Matter confidential on completion"),1,0)))</f>
        <v>1</v>
      </c>
      <c r="GG38" s="3">
        <f t="array" ref="GG38">IF(ISBLANK($AG38),1,SUM(IF(([2]JOE_DATA!$C$2:$C$20002=$AG38)*([2]JOE_DATA!$B$2:$B$20002="Applicable law"),1,0)))</f>
        <v>1</v>
      </c>
      <c r="GH38" s="3">
        <f t="array" ref="GH38">IF(ISBLANK($AO38),1,SUM(IF(([2]JOE_DATA!$C$2:$C$20002=$AO38)*([2]JOE_DATA!$B$2:$B$20002="Contentious"),1,0)))</f>
        <v>1</v>
      </c>
      <c r="GI38" s="3">
        <f t="array" ref="GI38">IF(ISBLANK($AP38),1,SUM(IF(([2]JOE_DATA!$C$2:$C$20002=$AP38)*([2]JOE_DATA!$B$2:$B$20002="Dispute resolution"),1,0)))</f>
        <v>1</v>
      </c>
      <c r="GJ38" s="3">
        <f t="array" ref="GJ38">IF(ISBLANK($AQ38),1,SUM(IF(([2]JOE_DATA!$C$2:$C$20002=$AQ38)*([2]JOE_DATA!$B$2:$B$20002="Language of dispute"),1,0)))</f>
        <v>1</v>
      </c>
      <c r="GK38" s="3">
        <f t="array" ref="GK38">IF(LEN($AW38)=0,0.4,SUM(IF(([2]JOE_DATA!$C$2:$C$20002=$AW38)*([2]JOE_DATA!$B$2:$B$20002="Country Of Arbitration"),0.4,0)))
+
IF(LEN($AX38)=0,0.3,SUM(IF(([2]JOE_DATA!$C$2:$C$20002=$AX38)*([2]JOE_DATA!$B$2:$B$20002="Country Of Arbitration"),0.3,0)))
+
IF(LEN($AY38)=0,0.3,SUM(IF(([2]JOE_DATA!$C$2:$C$20002=$AY38)*([2]JOE_DATA!$B$2:$B$20002="Country Of Arbitration"),0.3,0)))</f>
        <v>1</v>
      </c>
      <c r="GL38" s="3">
        <f t="array" ref="GL38">IF(LEN($AT38)=0,0.4,SUM(IF(([2]JOE_DATA!$C$2:$C$20002=$AT38)*([2]JOE_DATA!$B$2:$B$20002="Jurisdiction of dispute"),0.4,0)))
+
IF(LEN($AU38)=0,0.3,SUM(IF(([2]JOE_DATA!$C$2:$C$20002=$AU38)*([2]JOE_DATA!$B$2:$B$20002="Jurisdiction of dispute"),0.3,0)))
+
IF(LEN($AV38)=0,0.3,SUM(IF(([2]JOE_DATA!$C$2:$C$20002=$AV38)*([2]JOE_DATA!$B$2:$B$20002="Jurisdiction of dispute"),0.3,0)))</f>
        <v>1</v>
      </c>
      <c r="GM38" s="3">
        <f t="array" ref="GM38">IF(LEN($AZ38)=0,0.6,SUM(IF(([2]JOE_DATA!$C$2:$C$20002=$AZ38)*([2]JOE_DATA!$B$2:$B$20002="Seat of arbitration"),0.6,0)))
+
IF(LEN($BA38)=0,0.4,SUM(IF(([2]JOE_DATA!$C$2:$C$20002=$BA38)*([2]JOE_DATA!$B$2:$B$20002="Seat of arbitration"),0.4,0)))</f>
        <v>1</v>
      </c>
      <c r="GN38" s="3">
        <f t="array" ref="GN38">IF(ISBLANK($BB38),1,SUM(IF(([2]JOE_DATA!$C$2:$C$20002=$BB38)*([2]JOE_DATA!$B$2:$B$20002="Arbitral rules"),1,0)))</f>
        <v>1</v>
      </c>
      <c r="GO38" s="3">
        <f t="array" ref="GO38">IF(ISBLANK($BC38),1,SUM(IF(([2]JOE_DATA!$C$2:$C$20002=$BC38)*([2]JOE_DATA!$B$2:$B$20002="Investment treaty"),1,0)))</f>
        <v>1</v>
      </c>
      <c r="GP38" s="3">
        <f t="array" ref="GP38">IF(ISBLANK($BD38),1,SUM(IF(([2]JOE_DATA!$C$2:$C$20002=$BD38)*([2]JOE_DATA!$B$2:$B$20002="Investigation type"),1,0)))</f>
        <v>1</v>
      </c>
      <c r="GQ38" s="3">
        <f t="array" ref="GQ38">IF(ISBLANK($BF38),1,SUM(IF(([2]JOE_DATA!$C$2:$C$20002=$BF38)*([2]JOE_DATA!$B$2:$B$20002="Currency of deal"),1,0)))</f>
        <v>1</v>
      </c>
      <c r="GR38" s="3">
        <f t="array" ref="GR38">IF(ISBLANK($BG38),1,SUM(IF(([2]JOE_DATA!$C$2:$C$20002=$BG38)*([2]JOE_DATA!$B$2:$B$20002="Value confidential"),1,0)))</f>
        <v>1</v>
      </c>
      <c r="GS38" s="3">
        <f t="array" ref="GS38">IF(ISBLANK($BH38),1,SUM(IF(([2]JOE_DATA!$C$2:$C$20002=$BH38)*([2]JOE_DATA!$B$2:$B$20002="Value confidential on completion"),1,0)))</f>
        <v>1</v>
      </c>
      <c r="GT38" s="3">
        <f t="array" ref="GT38">IF(LEN($BI38)=0,0.4,SUM(IF(([2]JOE_DATA!$C$2:$C$20002=$BI38)*([2]JOE_DATA!$B$2:$B$20002="Teams"),0.4,0)))
+
IF(LEN($BJ38)=0,0.3,SUM(IF(([2]JOE_DATA!$C$2:$C$20002=$BJ38)*([2]JOE_DATA!$B$2:$B$20002="Teams"),0.3,0)))
+
IF(LEN($BK38)=0,0.3,SUM(IF(([2]JOE_DATA!$C$2:$C$20002=$BK38)*([2]JOE_DATA!$B$2:$B$20002="Teams"),0.3,0)))</f>
        <v>1</v>
      </c>
      <c r="GU38" s="3">
        <f t="array" ref="GU38">IF(LEN($BL38)=0,0.4,SUM(IF(([2]JOE_DATA!$C$2:$C$20002=$BL38)*([2]JOE_DATA!$B$2:$B$20002="Lead Matter Partner"),0.4,0)))
+
IF(LEN($BM38)=0,0.3,SUM(IF(([2]JOE_DATA!$C$2:$C$20002=$BM38)*([2]JOE_DATA!$B$2:$B$20002="Lead Matter Partner"),0.3,0)))
+
IF(LEN($BN38)=0,0.3,SUM(IF(([2]JOE_DATA!$C$2:$C$20002=$BN38)*([2]JOE_DATA!$B$2:$B$20002="Lead Matter Partner"),0.3,0)))</f>
        <v>1</v>
      </c>
      <c r="GV38" s="3">
        <f t="array" ref="GV38">IF(LEN($BP38)=0,0.4,SUM(IF(([2]JOE_DATA!$C$2:$C$20002=$BP38)*([2]JOE_DATA!$B$2:$B$20002="Source of credential"),0.4,0)))
+
IF(LEN($BQ38)=0,0.3,SUM(IF(([2]JOE_DATA!$C$2:$C$20002=$BQ38)*([2]JOE_DATA!$B$2:$B$20002="Source of credential"),0.3,0)))
+
IF(LEN($BR38)=0,0.3,SUM(IF(([2]JOE_DATA!$C$2:$C$20002=$BR38)*([2]JOE_DATA!$B$2:$B$20002="Source of credential"),0.3,0)))</f>
        <v>1</v>
      </c>
      <c r="GW38" s="3">
        <f t="array" ref="GW38">IF(LEN($BX38)=0,0.4,SUM(IF(([2]JOE_DATA!$C$2:$C$20002=$BX38)*([2]JOE_DATA!$B$2:$B$20002="CMS firms involved"),0.4,0)))
+
IF(LEN($BY38)=0,0.6,SUM(IF(([2]JOE_DATA!$C$2:$C$20002=$BY38)*([2]JOE_DATA!$B$2:$B$20002="CMS firms involved"),0.6,0)))</f>
        <v>1</v>
      </c>
      <c r="GX38" s="3">
        <f t="array" ref="GX38">IF(ISBLANK($BZ38),1,SUM(IF(([2]JOE_DATA!$C$2:$C$20002=$BZ38)*([2]JOE_DATA!$B$2:$B$20002="Lead CMS firm"),1,0)))</f>
        <v>1</v>
      </c>
      <c r="GY38" s="3">
        <f t="array" ref="GY38">IF(LEN($CA38)=0,0.4,SUM(IF(([2]JOE_DATA!$C$2:$C$20002=$CA38)*([2]JOE_DATA!$B$2:$B$20002="Countries of other CMS firms"),0.4,0)))
+
IF(LEN($CB38)=0,0.3,SUM(IF(([2]JOE_DATA!$C$2:$C$20002=$CB38)*([2]JOE_DATA!$B$2:$B$20002="Countries of other CMS firms"),0.3,0)))
+
IF(LEN($CC38)=0,0.3,SUM(IF(([2]JOE_DATA!$C$2:$C$20002=$CC38)*([2]JOE_DATA!$B$2:$B$20002="Countries of other CMS firms"),0.3,0)))</f>
        <v>1</v>
      </c>
      <c r="GZ38" s="3">
        <f t="array" ref="GZ38">IF(ISBLANK($CD38),1,SUM(IF(([2]JOE_DATA!$C$2:$C$20002=$CD38)*([2]JOE_DATA!$B$2:$B$20002="Credential status"),1,0)))</f>
        <v>1</v>
      </c>
      <c r="HA38" s="3">
        <f t="array" ref="HA38">IF(ISBLANK($CE38),1,SUM(IF(([2]JOE_DATA!$C$2:$C$20002=$CE38)*([2]JOE_DATA!$B$2:$B$20002="Credential version"),1,0)))</f>
        <v>1</v>
      </c>
      <c r="HB38" s="3">
        <f t="array" ref="HB38">IF(ISBLANK($CG38),1,SUM(IF(([2]JOE_DATA!$C$2:$C$20002=$CG38)*([2]JOE_DATA!$B$2:$B$20002="Credential type "),1,0)))</f>
        <v>1</v>
      </c>
      <c r="HC38" s="3">
        <f t="array" ref="HC38">IF(ISBLANK($CH38),1,SUM(IF(([2]JOE_DATA!$C$2:$C$20002=$CH38)*([2]JOE_DATA!$B$2:$B$20002="Other uses"),1,0)))</f>
        <v>1</v>
      </c>
      <c r="HD38" s="3">
        <f t="array" ref="HD38">IF(ISBLANK($CK38),1,SUM(IF(([2]JOE_DATA!$C$2:$C$20002=$CK38)*([2]JOE_DATA!$B$2:$B$20002="Priority"),1,0)))</f>
        <v>1</v>
      </c>
      <c r="HE38" s="3">
        <f t="array" ref="HE38">IF(LEN($CM38)=0,0.4,SUM(IF(([2]JOE_DATA!$C$2:$C$20002=$CM38)*([2]JOE_DATA!$B$2:$B$20002="Know how"),0.4,0)))
+
IF(LEN($CN38)=0,0.3,SUM(IF(([2]JOE_DATA!$C$2:$C$20002=$CN38)*([2]JOE_DATA!$B$2:$B$20002="Know how"),0.3,0)))
+
IF(LEN($CO38)=0,0.3,SUM(IF(([2]JOE_DATA!$C$2:$C$20002=$CO38)*([2]JOE_DATA!$B$2:$B$20002="Know how"),0.3,0)))</f>
        <v>1</v>
      </c>
      <c r="HF38" s="3">
        <f t="array" ref="HF38">IF(LEN($DC38)=0,0.4,SUM(IF(([2]JOE_DATA!$C$2:$C$20002=$DC38)*([2]JOE_DATA!$B$2:$B$20002="Work type")*([2]JOE_DATA!$A$2:$A$20002="BAIF"),0.4,0)))
+
IF(LEN($CT38)=0,0.3,SUM(IF(([2]JOE_DATA!$C$2:$C$20002=$CT38)*([2]JOE_DATA!$B$2:$B$20002="Work type")*([2]JOE_DATA!$A$2:$A$20002="BAIF"),0.3,0)))
+
IF(LEN($CU38)=0,0.3,SUM(IF(([2]JOE_DATA!$C$2:$C$20002=$CU38)*([2]JOE_DATA!$B$2:$B$20002="Work type")*([2]JOE_DATA!$A$2:$A$20002="BAIF"),0.3,0)))</f>
        <v>0.6</v>
      </c>
      <c r="HG38" s="3">
        <f t="array" ref="HG38">IF(LEN($CQ38)=0,1,SUM(IF(([2]JOE_DATA!$C$2:$C$20002=$CQ38)*([2]JOE_DATA!$B$2:$B$20002="Client type")*([2]JOE_DATA!$A$2:$A$20002="BAIF"),1,0)))</f>
        <v>1</v>
      </c>
      <c r="HH38" s="3">
        <f t="array" ref="HH38">IF(LEN($CW38)=0,0.4,SUM(IF(([2]JOE_DATA!$C$2:$C$20002=$CW38)*([2]JOE_DATA!$B$2:$B$20002="Work type")*([2]JOE_DATA!$A$2:$A$20002="CRD"),0.4,0)))
+
IF(LEN($CX38)=0,0.3,SUM(IF(([2]JOE_DATA!$C$2:$C$20002=$CX38)*([2]JOE_DATA!$B$2:$B$20002="Work type")*([2]JOE_DATA!$A$2:$A$20002="CRD"),0.3,0)))
+
IF(LEN($CY38)=0,0.3,SUM(IF(([2]JOE_DATA!$C$2:$C$20002=$CY38)*([2]JOE_DATA!$B$2:$B$20002="Work type")*([2]JOE_DATA!$A$2:$A$20002="CRD"),0.3,0)))</f>
        <v>1</v>
      </c>
      <c r="HI38" s="3">
        <f t="array" ref="HI38">IF(LEN($CZ38)=0,0.4,SUM(IF(([2]JOE_DATA!$C$2:$C$20002=$CZ38)*([2]JOE_DATA!$B$2:$B$20002="Sub-work type")*([2]JOE_DATA!$A$2:$A$20002="CRD"),0.4,0)))
+
IF(LEN($DA38)=0,0.3,SUM(IF(([2]JOE_DATA!$C$2:$C$20002=$DA38)*([2]JOE_DATA!$B$2:$B$20002="Sub-work type")*([2]JOE_DATA!$A$2:$A$20002="CRD"),0.3,0)))
+
IF(LEN($DB38)=0,0.3,SUM(IF(([2]JOE_DATA!$C$2:$C$20002=$DB38)*([2]JOE_DATA!$B$2:$B$20002="Sub-work type")*([2]JOE_DATA!$A$2:$A$20002="CRD"),0.3,0)))</f>
        <v>1</v>
      </c>
      <c r="HJ38" s="3">
        <f t="array" ref="HJ38">IF(LEN($CV38)=0,1,SUM(IF(([2]JOE_DATA!$C$2:$C$20002=$CV38)*([2]JOE_DATA!$B$2:$B$20002="Client type")*([2]JOE_DATA!$A$2:$A$20002="CRD"),1,0)))</f>
        <v>1</v>
      </c>
      <c r="HK38" s="3" t="e">
        <f t="array" ref="HK38">IF(LEN(#REF!)=0,0.4,SUM(IF(([2]JOE_DATA!$C$2:$C$20002=#REF!)*([2]JOE_DATA!$B$2:$B$20002="Work type")*([2]JOE_DATA!$A$2:$A$20002="Corporate"),0.4,0)))
+
IF(LEN($DD38)=0,0.3,SUM(IF(([2]JOE_DATA!$C$2:$C$20002=$DD38)*([2]JOE_DATA!$B$2:$B$20002="Work type")*([2]JOE_DATA!$A$2:$A$20002="Corporate"),0.3,0)))
+
IF(LEN($DE38)=0,0.3,SUM(IF(([2]JOE_DATA!$C$2:$C$20002=$DE38)*([2]JOE_DATA!$B$2:$B$20002="Work type")*([2]JOE_DATA!$A$2:$A$20002="Corporate"),0.3,0)))</f>
        <v>#REF!</v>
      </c>
      <c r="HL38" s="3">
        <f t="array" ref="HL38">IF(LEN($DF38)=0,0.4,SUM(IF(([2]JOE_DATA!$C$2:$C$20002=$DF38)*([2]JOE_DATA!$B$2:$B$20002="Sub-work type")*([2]JOE_DATA!$A$2:$A$20002="Corporate"),0.4,0)))
+
IF(LEN($DG38)=0,0.3,SUM(IF(([2]JOE_DATA!$C$2:$C$20002=$DG38)*([2]JOE_DATA!$B$2:$B$20002="Sub-work type")*([2]JOE_DATA!$A$2:$A$20002="Corporate"),0.3,0)))
+
IF(LEN($DH38)=0,0.3,SUM(IF(([2]JOE_DATA!$C$2:$C$20002=$DH38)*([2]JOE_DATA!$B$2:$B$20002="Sub-work type")*([2]JOE_DATA!$A$2:$A$20002="Corporate"),0.3,0)))</f>
        <v>1</v>
      </c>
      <c r="HM38" s="3">
        <f t="array" ref="HM38">IF(LEN($DI38)=0,0.4,SUM(IF(([2]JOE_DATA!$C$2:$C$20002=$DI38)*([2]JOE_DATA!$B$2:$B$20002="Acting for")*([2]JOE_DATA!$A$2:$A$20002="Corporate"),0.4,0)))
+
IF(LEN($DJ38)=0,0.3,SUM(IF(([2]JOE_DATA!$C$2:$C$20002=$DJ38)*([2]JOE_DATA!$B$2:$B$20002="Acting for")*([2]JOE_DATA!$A$2:$A$20002="Corporate"),0.3,0)))
+
IF(LEN($DK38)=0,0.3,SUM(IF(([2]JOE_DATA!$C$2:$C$20002=$DK38)*([2]JOE_DATA!$B$2:$B$20002="Acting for")*([2]JOE_DATA!$A$2:$A$20002="Corporate"),0.3,0)))</f>
        <v>1</v>
      </c>
      <c r="HN38" s="3">
        <f t="array" ref="HN38">IF(LEN($DM38)=0,0.4,SUM(IF(([2]JOE_DATA!$C$2:$C$20002=$DM38)*([2]JOE_DATA!$B$2:$B$20002="Country of buyer")*([2]JOE_DATA!$A$2:$A$20002="Corporate"),0.4,0)))
+
IF(LEN($DN38)=0,0.3,SUM(IF(([2]JOE_DATA!$C$2:$C$20002=$DN38)*([2]JOE_DATA!$B$2:$B$20002="Country of buyer")*([2]JOE_DATA!$A$2:$A$20002="Corporate"),0.3,0)))
+
IF(LEN($DL38)=0,0.3,SUM(IF(([2]JOE_DATA!$C$2:$C$20002=$DL38)*([2]JOE_DATA!$B$2:$B$20002="Country of buyer")*([2]JOE_DATA!$A$2:$A$20002="Corporate"),0.3,0)))</f>
        <v>1</v>
      </c>
      <c r="HO38" s="3">
        <f t="array" ref="HO38">IF(LEN($DO38)=0,0.4,SUM(IF(([2]JOE_DATA!$C$2:$C$20002=$DO38)*([2]JOE_DATA!$B$2:$B$20002="Country of seller")*([2]JOE_DATA!$A$2:$A$20002="Corporate"),0.4,0)))
+
IF(LEN($DP38)=0,0.3,SUM(IF(([2]JOE_DATA!$C$2:$C$20002=$DP38)*([2]JOE_DATA!$B$2:$B$20002="Country of seller")*([2]JOE_DATA!$A$2:$A$20002="Corporate"),0.3,0)))
+
IF(LEN($DQ38)=0,0.3,SUM(IF(([2]JOE_DATA!$C$2:$C$20002=$DQ38)*([2]JOE_DATA!$B$2:$B$20002="Country of seller")*([2]JOE_DATA!$A$2:$A$20002="Corporate"),0.3,0)))</f>
        <v>1</v>
      </c>
      <c r="HP38" s="3">
        <f t="array" ref="HP38">IF(LEN($DR38)=0,0.4,SUM(IF(([2]JOE_DATA!$C$2:$C$20002=$DR38)*([2]JOE_DATA!$B$2:$B$20002="Country of target")*([2]JOE_DATA!$A$2:$A$20002="Corporate"),0.4,0)))
+
IF(LEN($DS38)=0,0.3,SUM(IF(([2]JOE_DATA!$C$2:$C$20002=$DS38)*([2]JOE_DATA!$B$2:$B$20002="Country of target")*([2]JOE_DATA!$A$2:$A$20002="Corporate"),0.3,0)))
+
IF(LEN($DT38)=0,0.3,SUM(IF(([2]JOE_DATA!$C$2:$C$20002=$DT38)*([2]JOE_DATA!$B$2:$B$20002="Country of target")*([2]JOE_DATA!$A$2:$A$20002="Corporate"),0.3,0)))</f>
        <v>1</v>
      </c>
      <c r="HQ38" s="3">
        <f t="array" ref="HQ38">IF(LEN($DU38)=0,1,SUM(IF(([2]JOE_DATA!$C$2:$C$20002=$DU38)*([2]JOE_DATA!$B$2:$B$20002="Value over US $5m")*([2]JOE_DATA!$A$2:$A$20002="Corporate"),1,0)))</f>
        <v>1</v>
      </c>
      <c r="HR38" s="3">
        <f t="array" ref="HR38">IF(LEN($DV38)=0,1,SUM(IF(([2]JOE_DATA!$C$2:$C$20002=$DV38)*([2]JOE_DATA!$B$2:$B$20002="Value over £500,000")*([2]JOE_DATA!$A$2:$A$20002="Corporate"),1,0)))</f>
        <v>1</v>
      </c>
      <c r="HS38" s="3">
        <f t="array" ref="HS38">IF(LEN($DW38)=0,1,SUM(IF(([2]JOE_DATA!$C$2:$C$20002=$DW38)*([2]JOE_DATA!$B$2:$B$20002="Value over Euro 5m")*([2]JOE_DATA!$A$2:$A$20002="Corporate"),1,0)))</f>
        <v>1</v>
      </c>
      <c r="HT38" s="3">
        <f t="array" ref="HT38">IF(LEN($DX38)=0,1,SUM(IF(([2]JOE_DATA!$C$2:$C$20002=$DX38)*([2]JOE_DATA!$B$2:$B$20002="Value range in euros")*([2]JOE_DATA!$A$2:$A$20002="Corporate"),1,0)))</f>
        <v>1</v>
      </c>
      <c r="HU38" s="3">
        <f t="array" ref="HU38">IF(LEN($DY38)=0,1,SUM(IF(([2]JOE_DATA!$C$2:$C$20002=$DY38)*([2]JOE_DATA!$B$2:$B$20002="Is the deal relevant for M&amp;A study")*([2]JOE_DATA!$A$2:$A$20002="Corporate"),1,0)))</f>
        <v>1</v>
      </c>
      <c r="HV38" s="3">
        <f t="array" ref="HV38">IF(LEN($DZ38)=0,1,SUM(IF(([2]JOE_DATA!$C$2:$C$20002=$DZ38)*([2]JOE_DATA!$B$2:$B$20002="Does the deal involve PE clients")*([2]JOE_DATA!$A$2:$A$20002="Corporate"),1,0)))</f>
        <v>1</v>
      </c>
      <c r="HW38" s="3">
        <f t="array" ref="HW38">IF(LEN($EA38)=0,1,SUM(IF(([2]JOE_DATA!$C$2:$C$20002=$EA38)*([2]JOE_DATA!$B$2:$B$20002="Quarter deal announced/signed")*([2]JOE_DATA!$A$2:$A$20002="Corporate"),1,0)))</f>
        <v>1</v>
      </c>
      <c r="HX38" s="3">
        <f t="array" ref="HX38">IF(LEN($EB38)=0,1,SUM(IF(([2]JOE_DATA!$C$2:$C$20002=$EB38)*([2]JOE_DATA!$B$2:$B$20002="Quarter deal completed")*([2]JOE_DATA!$A$2:$A$20002="Corporate"),1,0)))</f>
        <v>1</v>
      </c>
      <c r="HY38" s="3">
        <f t="array" ref="HY38">IF(LEN($EC38)=0,1,SUM(IF(([2]JOE_DATA!$C$2:$C$20002=$EC38)*([2]JOE_DATA!$B$2:$B$20002="Year deal announced/signed")*([2]JOE_DATA!$A$2:$A$20002="Corporate"),1,0)))</f>
        <v>1</v>
      </c>
      <c r="HZ38" s="3">
        <f t="array" ref="HZ38">IF(LEN($ED38)=0,1,SUM(IF(([2]JOE_DATA!$C$2:$C$20002=$ED38)*([2]JOE_DATA!$B$2:$B$20002="Year deal completed")*([2]JOE_DATA!$A$2:$A$20002="Corporate"),1,0)))</f>
        <v>1</v>
      </c>
      <c r="IA38" s="3">
        <v>1</v>
      </c>
      <c r="IB38" s="3">
        <f t="array" ref="IB38">IF(LEN($EF38)=0,1,SUM(IF(([2]JOE_DATA!$C$2:$C$20002=$EF38)*([2]JOE_DATA!$B$2:$B$20002="Work type")*([2]JOE_DATA!$A$2:$A$20002="Corporate Tax"),1,0)))</f>
        <v>1</v>
      </c>
      <c r="IC38" s="3">
        <f t="array" ref="IC38">IF(LEN($EG38)=0,0.4,SUM(IF(([2]JOE_DATA!$C$2:$C$20002=$EG38)*([2]JOE_DATA!$B$2:$B$20002="Work type")*([2]JOE_DATA!$A$2:$A$20002="EPC Construction"),0.4,0)))
+
IF(LEN($EH38)=0,0.3,SUM(IF(([2]JOE_DATA!$C$2:$C$20002=$EH38)*([2]JOE_DATA!$B$2:$B$20002="Work type")*([2]JOE_DATA!$A$2:$A$20002="EPC Construction"),0.3,0)))
+
IF(LEN($EI38)=0,0.3,SUM(IF(([2]JOE_DATA!$C$2:$C$20002=$EI38)*([2]JOE_DATA!$B$2:$B$20002="Work type")*([2]JOE_DATA!$A$2:$A$20002="EPC Construction"),0.3,0)))</f>
        <v>1</v>
      </c>
      <c r="ID38" s="3">
        <f t="array" ref="ID38">IF(LEN($EJ38)=0,0.4,SUM(IF(([2]JOE_DATA!$C$2:$C$20002=$EJ38)*([2]JOE_DATA!$B$2:$B$20002="Contract type")*([2]JOE_DATA!$A$2:$A$20002="EPC Construction"),0.4,0)))
+
IF(LEN($EK38)=0,0.3,SUM(IF(([2]JOE_DATA!$C$2:$C$20002=$EK38)*([2]JOE_DATA!$B$2:$B$20002="Contract type")*([2]JOE_DATA!$A$2:$A$20002="EPC Construction"),0.3,0)))
+
IF(LEN($EL38)=0,0.3,SUM(IF(([2]JOE_DATA!$C$2:$C$20002=$EL38)*([2]JOE_DATA!$B$2:$B$20002="Contract type")*([2]JOE_DATA!$A$2:$A$20002="EPC Construction"),0.3,0)))</f>
        <v>1</v>
      </c>
      <c r="IE38" s="3">
        <f t="array" ref="IE38">IF(LEN($EP38)=0,1,SUM(IF(([2]JOE_DATA!$C$2:$C$20002=$EP38)*([2]JOE_DATA!$B$2:$B$20002="Client type")*([2]JOE_DATA!$A$2:$A$20002="EPC Construction"),1,0)))</f>
        <v>1</v>
      </c>
      <c r="IF38" s="3">
        <f t="array" ref="IF38">IF(LEN($EN38)=0,1,SUM(IF(([2]JOE_DATA!$C$2:$C$20002=$EN38)*([2]JOE_DATA!$B$2:$B$20002="Subject matter")*([2]JOE_DATA!$A$2:$A$20002="EPC Construction"),1,0)))</f>
        <v>1</v>
      </c>
      <c r="IG38" s="3">
        <f t="array" ref="IG38">IF(LEN($ER38)=0,1,SUM(IF(([2]JOE_DATA!$C$2:$C$20002=$ER38)*([2]JOE_DATA!$B$2:$B$20002="Client scope")*([2]JOE_DATA!$A$2:$A$20002="EPC Construction"),1,0)))</f>
        <v>1</v>
      </c>
      <c r="IH38" s="3">
        <f t="array" ref="IH38">IF(LEN($ES38)=0,0.4,SUM(IF(([2]JOE_DATA!$C$2:$C$20002=$ES38)*([2]JOE_DATA!$B$2:$B$20002="Work type")*([2]JOE_DATA!$A$2:$A$20002="EPC Energy"),0.4,0)))
+
IF(LEN($ET38)=0,0.3,SUM(IF(([2]JOE_DATA!$C$2:$C$20002=$ET38)*([2]JOE_DATA!$B$2:$B$20002="Work type")*([2]JOE_DATA!$A$2:$A$20002="EPC Energy"),0.3,0)))
+
IF(LEN($EU38)=0,0.3,SUM(IF(([2]JOE_DATA!$C$2:$C$20002=$EU38)*([2]JOE_DATA!$B$2:$B$20002="Work type")*([2]JOE_DATA!$A$2:$A$20002="EPC Energy"),0.3,0)))</f>
        <v>1</v>
      </c>
      <c r="II38" s="3">
        <f t="array" ref="II38">IF(LEN($EV38)=0,1,SUM(IF(([2]JOE_DATA!$C$2:$C$20002=$EV38)*([2]JOE_DATA!$B$2:$B$20002="Work type")*([2]JOE_DATA!$A$2:$A$20002="EPC Energy"),1,0)))</f>
        <v>1</v>
      </c>
      <c r="IJ38" s="3">
        <f t="array" ref="IJ38">IF(LEN($EW38)=0,1,SUM(IF(([2]JOE_DATA!$C$2:$C$20002=$EW38)*([2]JOE_DATA!$B$2:$B$20002="Client type")*([2]JOE_DATA!$A$2:$A$20002="EPC Projects"),1,0)))</f>
        <v>1</v>
      </c>
      <c r="IK38" s="3">
        <f t="array" ref="IK38">IF(LEN($FE38)=0,0.4,SUM(IF(([2]JOE_DATA!$C$2:$C$20002=$FE38)*([2]JOE_DATA!$B$2:$B$20002="Client type")*([2]JOE_DATA!$A$2:$A$20002="Real Estate"),0.4,0)))
+
IF(LEN($FF38)=0,0.3,SUM(IF(([2]JOE_DATA!$C$2:$C$20002=$FF38)*([2]JOE_DATA!$B$2:$B$20002="Client type")*([2]JOE_DATA!$A$2:$A$20002="Real Estate"),0.3,0)))
+
IF(LEN($FG38)=0,0.3,SUM(IF(([2]JOE_DATA!$C$2:$C$20002=$FG38)*([2]JOE_DATA!$B$2:$B$20002="Client type")*([2]JOE_DATA!$A$2:$A$20002="Real Estate"),0.3,0)))</f>
        <v>1</v>
      </c>
      <c r="IL38" s="3">
        <f t="array" ref="IL38">IF(LEN($FH38)=0,0.4,SUM(IF(([2]JOE_DATA!$C$2:$C$20002=$FH38)*([2]JOE_DATA!$B$2:$B$20002="Work type")*([2]JOE_DATA!$A$2:$A$20002="Real Estate"),0.4,0)))
+
IF(LEN($FI38)=0,0.3,SUM(IF(([2]JOE_DATA!$C$2:$C$20002=$FI38)*([2]JOE_DATA!$B$2:$B$20002="Work type")*([2]JOE_DATA!$A$2:$A$20002="Real Estate"),0.3,0)))
+
IF(LEN($FJ38)=0,0.3,SUM(IF(([2]JOE_DATA!$C$2:$C$20002=$FJ38)*([2]JOE_DATA!$B$2:$B$20002="Work type")*([2]JOE_DATA!$A$2:$A$20002="Real Estate"),0.3,0)))</f>
        <v>1</v>
      </c>
      <c r="IM38" s="3">
        <f t="array" ref="IM38">IF(LEN($EX38)=0,0.4,SUM(IF(([2]JOE_DATA!$C$2:$C$20002=$EX38)*([2]JOE_DATA!$B$2:$B$20002="Work type")*([2]JOE_DATA!$A$2:$A$20002="Human Capital"),0.4,0)))
+
IF(LEN($EY38)=0,0.3,SUM(IF(([2]JOE_DATA!$C$2:$C$20002=$EY38)*([2]JOE_DATA!$B$2:$B$20002="Work type")*([2]JOE_DATA!$A$2:$A$20002="Human Capital"),0.3,0)))
+
IF(LEN($EZ38)=0,0.3,SUM(IF(([2]JOE_DATA!$C$2:$C$20002=$EZ38)*([2]JOE_DATA!$B$2:$B$20002="Work type")*([2]JOE_DATA!$A$2:$A$20002="Human Capital"),0.3,0)))</f>
        <v>1</v>
      </c>
      <c r="IN38" s="3">
        <f t="array" ref="IN38">IF(LEN($FA38)=0,0.4,SUM(IF(([2]JOE_DATA!$C$2:$C$20002=$FA38)*([2]JOE_DATA!$B$2:$B$20002="Sub-work types")*([2]JOE_DATA!$A$2:$A$20002="Human Capital"),0.4,0)))
+
IF(LEN($FB38)=0,0.3,SUM(IF(([2]JOE_DATA!$C$2:$C$20002=$FB38)*([2]JOE_DATA!$B$2:$B$20002="Sub-work types")*([2]JOE_DATA!$A$2:$A$20002="Human Capital"),0.3,0)))
+
IF(LEN($FC38)=0,0.3,SUM(IF(([2]JOE_DATA!$C$2:$C$20002=$FC38)*([2]JOE_DATA!$B$2:$B$20002="Sub-work types")*([2]JOE_DATA!$A$2:$A$20002="Human Capital"),0.3,0)))</f>
        <v>1</v>
      </c>
      <c r="IO38" s="15">
        <f t="array" ref="IO38">IF(LEN($FD38)=0,1,SUM(IF(([2]JOE_DATA!$C$2:$C$20002=$FD38)*([2]JOE_DATA!$B$2:$B$20002="Pension scheme")*([2]JOE_DATA!$A$2:$A$20002="Human Capital"),1,0)))</f>
        <v>1</v>
      </c>
      <c r="IP38" s="3">
        <f t="array" ref="IP38">IF(LEN($BT38)=0,0.4,SUM(IF(([2]JOE_DATA!$C$2:$C$20002=$BT38)*([2]JOE_DATA!$B$2:$B$20002="Other Matter Executive"),0.4,0)))
+
IF(LEN($BU38)=0,0.3,SUM(IF(([2]JOE_DATA!$C$2:$C$20002=$BU38)*([2]JOE_DATA!$B$2:$B$20002="Other Matter Executive"),0.3,0)))
+
IF(LEN($BV38)=0,0.3,SUM(IF(([2]JOE_DATA!$C$2:$C$20002=$BV38)*([2]JOE_DATA!$B$2:$B$20002="Other Matter Executive"),0.3,0)))</f>
        <v>1</v>
      </c>
    </row>
    <row r="39" spans="1:250" ht="38.25">
      <c r="A39" s="34" t="s">
        <v>246</v>
      </c>
      <c r="B39" s="35" t="s">
        <v>398</v>
      </c>
      <c r="C39" s="34" t="s">
        <v>248</v>
      </c>
      <c r="D39" s="34" t="s">
        <v>399</v>
      </c>
      <c r="E39" s="34" t="s">
        <v>248</v>
      </c>
      <c r="F39" s="36" t="s">
        <v>396</v>
      </c>
      <c r="G39" s="3"/>
      <c r="H39" s="3"/>
      <c r="I39" s="3" t="s">
        <v>293</v>
      </c>
      <c r="J39" s="3"/>
      <c r="K39" s="3"/>
      <c r="L39" s="34"/>
      <c r="M39" s="3"/>
      <c r="N39" s="3"/>
      <c r="O39" s="36" t="s">
        <v>99</v>
      </c>
      <c r="P39" s="34"/>
      <c r="Q39" s="34"/>
      <c r="R39" s="3"/>
      <c r="S39" s="37"/>
      <c r="T39" s="37">
        <v>40543</v>
      </c>
      <c r="U39" s="36" t="s">
        <v>396</v>
      </c>
      <c r="V39" s="3"/>
      <c r="W39" s="3"/>
      <c r="X39" s="34"/>
      <c r="Y39" s="38"/>
      <c r="Z39" s="3"/>
      <c r="AA39" s="34" t="s">
        <v>400</v>
      </c>
      <c r="AB39" s="34"/>
      <c r="AC39" s="3"/>
      <c r="AD39" s="34"/>
      <c r="AE39" s="3"/>
      <c r="AF39" s="3"/>
      <c r="AG39" s="39"/>
      <c r="AH39" s="3"/>
      <c r="AI39" s="34"/>
      <c r="AJ39" s="3"/>
      <c r="AK39" s="3"/>
      <c r="AL39" s="34" t="s">
        <v>254</v>
      </c>
      <c r="AM39" s="3"/>
      <c r="AN39" s="3"/>
      <c r="AO39" s="34" t="s">
        <v>133</v>
      </c>
      <c r="AP39" s="3" t="s">
        <v>267</v>
      </c>
      <c r="AQ39" s="3"/>
      <c r="AR39" s="3"/>
      <c r="AS39" s="3"/>
      <c r="AT39" s="3"/>
      <c r="AU39" s="3"/>
      <c r="AV39" s="3"/>
      <c r="AW39" s="3"/>
      <c r="AX39" s="3"/>
      <c r="AY39" s="3"/>
      <c r="AZ39" s="3"/>
      <c r="BA39" s="3"/>
      <c r="BB39" s="3"/>
      <c r="BC39" s="3"/>
      <c r="BD39" s="3"/>
      <c r="BE39" s="40"/>
      <c r="BF39" s="34"/>
      <c r="BG39" s="34"/>
      <c r="BH39" s="3"/>
      <c r="BI39" s="41" t="s">
        <v>255</v>
      </c>
      <c r="BJ39" s="34"/>
      <c r="BK39" s="3"/>
      <c r="BL39" s="42" t="s">
        <v>256</v>
      </c>
      <c r="BM39" s="42"/>
      <c r="BN39" s="34"/>
      <c r="BO39" s="3"/>
      <c r="BP39" s="3"/>
      <c r="BQ39" s="3"/>
      <c r="BR39" s="3"/>
      <c r="BS39" s="3"/>
      <c r="BT39" s="34"/>
      <c r="BU39" s="34"/>
      <c r="BV39" s="34"/>
      <c r="BW39" s="3"/>
      <c r="BX39" s="3"/>
      <c r="BY39" s="3"/>
      <c r="BZ39" s="3"/>
      <c r="CA39" s="3"/>
      <c r="CB39" s="3"/>
      <c r="CC39" s="3"/>
      <c r="CD39" s="36"/>
      <c r="CE39" s="34"/>
      <c r="CF39" s="3"/>
      <c r="CG39" s="36"/>
      <c r="CH39" s="34"/>
      <c r="CI39" s="3"/>
      <c r="CJ39" s="3"/>
      <c r="CK39" s="36"/>
      <c r="CL39" s="3"/>
      <c r="CM39" s="3"/>
      <c r="CN39" s="3"/>
      <c r="CO39" s="3"/>
      <c r="CP39" s="3"/>
      <c r="CQ39" s="34"/>
      <c r="CR39" s="34"/>
      <c r="CS39" s="34"/>
      <c r="CT39" s="34"/>
      <c r="CU39" s="34"/>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6"/>
      <c r="EH39" s="3"/>
      <c r="EI39" s="3"/>
      <c r="EJ39" s="3"/>
      <c r="EK39" s="3"/>
      <c r="EL39" s="3"/>
      <c r="EM39" s="3"/>
      <c r="EN39" s="3"/>
      <c r="EO39" s="3"/>
      <c r="EP39" s="3"/>
      <c r="EQ39" s="3"/>
      <c r="ER39" s="3"/>
      <c r="ES39" s="3"/>
      <c r="ET39" s="3"/>
      <c r="EU39" s="3"/>
      <c r="EV39" s="3"/>
      <c r="EW39" s="3"/>
      <c r="EX39" s="3"/>
      <c r="EY39" s="3"/>
      <c r="EZ39" s="3"/>
      <c r="FA39" s="3"/>
      <c r="FB39" s="3"/>
      <c r="FC39" s="3"/>
      <c r="FD39" s="3"/>
      <c r="FE39" s="34"/>
      <c r="FF39" s="34"/>
      <c r="FG39" s="34"/>
      <c r="FH39" s="34"/>
      <c r="FI39" s="34"/>
      <c r="FJ39" s="3"/>
      <c r="FK39" s="3"/>
      <c r="FL39" s="3"/>
      <c r="FM39" s="3"/>
      <c r="FO39" s="3"/>
      <c r="FP39" s="3"/>
      <c r="FQ39" s="3" t="str">
        <f t="array" ref="FQ39">IF(SUM($FU39:$IP39)=74,"PASS","FAIL")</f>
        <v>PASS</v>
      </c>
      <c r="FR39" s="3">
        <f t="shared" si="5"/>
        <v>0</v>
      </c>
      <c r="FS39" s="3">
        <f t="shared" si="6"/>
        <v>1</v>
      </c>
      <c r="FT39" s="3"/>
      <c r="FU39" s="3">
        <f t="array" ref="FU39">SUM(IF(([2]JOE_DATA!$C$2:$C$20002=$C39)*([2]JOE_DATA!$B$2:$B$20002="Client Name Confidential"),1,0))</f>
        <v>1</v>
      </c>
      <c r="FV39" s="3">
        <f t="array" ref="FV39">IF(ISBLANK($E39),1,SUM(IF(([2]JOE_DATA!$C$2:$C$20002=$E39)*([2]JOE_DATA!$B$2:$B$20002="Client name confidential on completion"),1,0)))</f>
        <v>1</v>
      </c>
      <c r="FW39" s="3">
        <f t="array" ref="FW39">IF(LEN($F39)=0,0.5,SUM(IF(([2]JOE_DATA!$C$2:$C$20002=$F39)*([2]JOE_DATA!$B$2:$B$20002="Client sector group"),0.5,0)))
+
IF(LEN($G39)=0,0.25,SUM(IF(([2]JOE_DATA!$C$2:$C$20002=$G39)*([2]JOE_DATA!$B$2:$B$20002="Client sector group"),0.25,0)))
+
IF(LEN($H39)=0,0.25,SUM(IF(([2]JOE_DATA!$C$2:$C$20002=$H39)*([2]JOE_DATA!$B$2:$B$20002="Client sector group"),0.25,0)))</f>
        <v>1</v>
      </c>
      <c r="FX39" s="3">
        <f t="array" ref="FX39">IF(ISBLANK($I39),0.5,SUM(IF(([2]JOE_DATA!$C$2:$C$20002=$I39)*([2]JOE_DATA!$B$2:$B$20002="Client sub-sector group"),0.5,0)))
+
IF(ISBLANK($J39),0.25,SUM(IF(([2]JOE_DATA!$C$2:$C$20002=$J39)*([2]JOE_DATA!$B$2:$B$20002="Client sub-sector group"),0.25,0)))
+
IF(ISBLANK($K39),0.25,SUM(IF(([2]JOE_DATA!$C$2:$C$20002=$K39)*([2]JOE_DATA!$B$2:$B$20002="Client sub-sector group"),0.25,0)))</f>
        <v>1</v>
      </c>
      <c r="FY39" s="3">
        <f t="array" ref="FY39">IF(LEN($L39)=0,0.4,SUM(IF(([2]JOE_DATA!$C$2:$C$20002=$L39)*([2]JOE_DATA!$B$2:$B$20002="Predominant Country of Client"),0.4,0)))
+
IF(LEN($M39)=0,0.3,SUM(IF(([2]JOE_DATA!$C$2:$C$20002=$M39)*([2]JOE_DATA!$B$2:$B$20002="Predominant Country of Client"),0.3,0)))
+
IF(LEN($N39)=0,0.3,SUM(IF(([2]JOE_DATA!$C$2:$C$20002=$N39)*([2]JOE_DATA!$B$2:$B$20002="Predominant Country of Client"),0.3,0)))</f>
        <v>1</v>
      </c>
      <c r="FZ39" s="3">
        <f t="array" ref="FZ39">IF(LEN($O39)=0,0.4,SUM(IF(([2]JOE_DATA!$C$2:$C$20002=$O39)*([2]JOE_DATA!$B$2:$B$20002="Main practice group"),0.4,0)))
+
IF(LEN($P39)=0,0.3,SUM(IF(([2]JOE_DATA!$C$2:$C$20002=$P39)*([2]JOE_DATA!$B$2:$B$20002="Main practice group"),0.3,0)))
+
IF(LEN($Q39)=0,0.3,SUM(IF(([2]JOE_DATA!$C$2:$C$20002=$Q39)*([2]JOE_DATA!$B$2:$B$20002="Main practice group"),0.3,0)))</f>
        <v>1</v>
      </c>
      <c r="GA39" s="3">
        <f t="shared" si="7"/>
        <v>1</v>
      </c>
      <c r="GB39" s="3">
        <f t="shared" si="8"/>
        <v>1</v>
      </c>
      <c r="GC39" s="3">
        <f t="array" ref="GC39">IF(LEN($U39)=0,0.4,SUM(IF(([2]JOE_DATA!$C$2:$C$20002=$U39)*([2]JOE_DATA!$B$2:$B$20002="Matter sector group"),0.4,0)))
+
IF(LEN($V39)=0,0.3,SUM(IF(([2]JOE_DATA!$C$2:$C$20002=$V39)*([2]JOE_DATA!$B$2:$B$20002="Matter sector group"),0.3,0)))
+
IF(LEN($W39)=0,0.3,SUM(IF(([2]JOE_DATA!$C$2:$C$20002=$W39)*([2]JOE_DATA!$B$2:$B$20002="Matter sector group"),0.3,0)))</f>
        <v>1</v>
      </c>
      <c r="GD39" s="3">
        <f t="array" ref="GD39">IF(LEN($X39)=0,0.4,SUM(IF(([2]JOE_DATA!$C$2:$C$20002=$X39)*([2]JOE_DATA!$B$2:$B$20002="Matter sub-sector group"),0.4,0)))
+
IF(LEN($Y39)=0,0.3,SUM(IF(([2]JOE_DATA!$C$2:$C$20002=$Y39)*([2]JOE_DATA!$B$2:$B$20002="Matter sub-sector group"),0.3,0)))
+
IF(LEN($Z39)=0,0.3,SUM(IF(([2]JOE_DATA!$C$2:$C$20002=$Z39)*([2]JOE_DATA!$B$2:$B$20002="Matter sub-sector group"),0.3,0)))</f>
        <v>1</v>
      </c>
      <c r="GE39" s="3">
        <f t="array" ref="GE39">IF(ISBLANK($AD39),1,SUM(IF(([2]JOE_DATA!$C$2:$C$20002=$AD39)*([2]JOE_DATA!$B$2:$B$20002="Matter confidential"),1,0)))</f>
        <v>1</v>
      </c>
      <c r="GF39" s="3">
        <f t="array" ref="GF39">IF(ISBLANK($AE39),1,SUM(IF(([2]JOE_DATA!$C$2:$C$20002=$AE39)*([2]JOE_DATA!$B$2:$B$20002="Matter confidential on completion"),1,0)))</f>
        <v>1</v>
      </c>
      <c r="GG39" s="3">
        <f t="array" ref="GG39">IF(ISBLANK($AG39),1,SUM(IF(([2]JOE_DATA!$C$2:$C$20002=$AG39)*([2]JOE_DATA!$B$2:$B$20002="Applicable law"),1,0)))</f>
        <v>1</v>
      </c>
      <c r="GH39" s="3">
        <f t="array" ref="GH39">IF(ISBLANK($AO39),1,SUM(IF(([2]JOE_DATA!$C$2:$C$20002=$AO39)*([2]JOE_DATA!$B$2:$B$20002="Contentious"),1,0)))</f>
        <v>1</v>
      </c>
      <c r="GI39" s="3">
        <f t="array" ref="GI39">IF(ISBLANK($AP39),1,SUM(IF(([2]JOE_DATA!$C$2:$C$20002=$AP39)*([2]JOE_DATA!$B$2:$B$20002="Dispute resolution"),1,0)))</f>
        <v>1</v>
      </c>
      <c r="GJ39" s="3">
        <f t="array" ref="GJ39">IF(ISBLANK($AQ39),1,SUM(IF(([2]JOE_DATA!$C$2:$C$20002=$AQ39)*([2]JOE_DATA!$B$2:$B$20002="Language of dispute"),1,0)))</f>
        <v>1</v>
      </c>
      <c r="GK39" s="3">
        <f t="array" ref="GK39">IF(LEN($AW39)=0,0.4,SUM(IF(([2]JOE_DATA!$C$2:$C$20002=$AW39)*([2]JOE_DATA!$B$2:$B$20002="Country Of Arbitration"),0.4,0)))
+
IF(LEN($AX39)=0,0.3,SUM(IF(([2]JOE_DATA!$C$2:$C$20002=$AX39)*([2]JOE_DATA!$B$2:$B$20002="Country Of Arbitration"),0.3,0)))
+
IF(LEN($AY39)=0,0.3,SUM(IF(([2]JOE_DATA!$C$2:$C$20002=$AY39)*([2]JOE_DATA!$B$2:$B$20002="Country Of Arbitration"),0.3,0)))</f>
        <v>1</v>
      </c>
      <c r="GL39" s="3">
        <f t="array" ref="GL39">IF(LEN($AT39)=0,0.4,SUM(IF(([2]JOE_DATA!$C$2:$C$20002=$AT39)*([2]JOE_DATA!$B$2:$B$20002="Jurisdiction of dispute"),0.4,0)))
+
IF(LEN($AU39)=0,0.3,SUM(IF(([2]JOE_DATA!$C$2:$C$20002=$AU39)*([2]JOE_DATA!$B$2:$B$20002="Jurisdiction of dispute"),0.3,0)))
+
IF(LEN($AV39)=0,0.3,SUM(IF(([2]JOE_DATA!$C$2:$C$20002=$AV39)*([2]JOE_DATA!$B$2:$B$20002="Jurisdiction of dispute"),0.3,0)))</f>
        <v>1</v>
      </c>
      <c r="GM39" s="3">
        <f t="array" ref="GM39">IF(LEN($AZ39)=0,0.6,SUM(IF(([2]JOE_DATA!$C$2:$C$20002=$AZ39)*([2]JOE_DATA!$B$2:$B$20002="Seat of arbitration"),0.6,0)))
+
IF(LEN($BA39)=0,0.4,SUM(IF(([2]JOE_DATA!$C$2:$C$20002=$BA39)*([2]JOE_DATA!$B$2:$B$20002="Seat of arbitration"),0.4,0)))</f>
        <v>1</v>
      </c>
      <c r="GN39" s="3">
        <f t="array" ref="GN39">IF(ISBLANK($BB39),1,SUM(IF(([2]JOE_DATA!$C$2:$C$20002=$BB39)*([2]JOE_DATA!$B$2:$B$20002="Arbitral rules"),1,0)))</f>
        <v>1</v>
      </c>
      <c r="GO39" s="3">
        <f t="array" ref="GO39">IF(ISBLANK($BC39),1,SUM(IF(([2]JOE_DATA!$C$2:$C$20002=$BC39)*([2]JOE_DATA!$B$2:$B$20002="Investment treaty"),1,0)))</f>
        <v>1</v>
      </c>
      <c r="GP39" s="3">
        <f t="array" ref="GP39">IF(ISBLANK($BD39),1,SUM(IF(([2]JOE_DATA!$C$2:$C$20002=$BD39)*([2]JOE_DATA!$B$2:$B$20002="Investigation type"),1,0)))</f>
        <v>1</v>
      </c>
      <c r="GQ39" s="3">
        <f t="array" ref="GQ39">IF(ISBLANK($BF39),1,SUM(IF(([2]JOE_DATA!$C$2:$C$20002=$BF39)*([2]JOE_DATA!$B$2:$B$20002="Currency of deal"),1,0)))</f>
        <v>1</v>
      </c>
      <c r="GR39" s="3">
        <f t="array" ref="GR39">IF(ISBLANK($BG39),1,SUM(IF(([2]JOE_DATA!$C$2:$C$20002=$BG39)*([2]JOE_DATA!$B$2:$B$20002="Value confidential"),1,0)))</f>
        <v>1</v>
      </c>
      <c r="GS39" s="3">
        <f t="array" ref="GS39">IF(ISBLANK($BH39),1,SUM(IF(([2]JOE_DATA!$C$2:$C$20002=$BH39)*([2]JOE_DATA!$B$2:$B$20002="Value confidential on completion"),1,0)))</f>
        <v>1</v>
      </c>
      <c r="GT39" s="3">
        <f t="array" ref="GT39">IF(LEN($BI39)=0,0.4,SUM(IF(([2]JOE_DATA!$C$2:$C$20002=$BI39)*([2]JOE_DATA!$B$2:$B$20002="Teams"),0.4,0)))
+
IF(LEN($BJ39)=0,0.3,SUM(IF(([2]JOE_DATA!$C$2:$C$20002=$BJ39)*([2]JOE_DATA!$B$2:$B$20002="Teams"),0.3,0)))
+
IF(LEN($BK39)=0,0.3,SUM(IF(([2]JOE_DATA!$C$2:$C$20002=$BK39)*([2]JOE_DATA!$B$2:$B$20002="Teams"),0.3,0)))</f>
        <v>1</v>
      </c>
      <c r="GU39" s="3">
        <f t="array" ref="GU39">IF(LEN($BL39)=0,0.4,SUM(IF(([2]JOE_DATA!$C$2:$C$20002=$BL39)*([2]JOE_DATA!$B$2:$B$20002="Lead Matter Partner"),0.4,0)))
+
IF(LEN($BM39)=0,0.3,SUM(IF(([2]JOE_DATA!$C$2:$C$20002=$BM39)*([2]JOE_DATA!$B$2:$B$20002="Lead Matter Partner"),0.3,0)))
+
IF(LEN($BN39)=0,0.3,SUM(IF(([2]JOE_DATA!$C$2:$C$20002=$BN39)*([2]JOE_DATA!$B$2:$B$20002="Lead Matter Partner"),0.3,0)))</f>
        <v>1</v>
      </c>
      <c r="GV39" s="3">
        <f t="array" ref="GV39">IF(LEN($BP39)=0,0.4,SUM(IF(([2]JOE_DATA!$C$2:$C$20002=$BP39)*([2]JOE_DATA!$B$2:$B$20002="Source of credential"),0.4,0)))
+
IF(LEN($BQ39)=0,0.3,SUM(IF(([2]JOE_DATA!$C$2:$C$20002=$BQ39)*([2]JOE_DATA!$B$2:$B$20002="Source of credential"),0.3,0)))
+
IF(LEN($BR39)=0,0.3,SUM(IF(([2]JOE_DATA!$C$2:$C$20002=$BR39)*([2]JOE_DATA!$B$2:$B$20002="Source of credential"),0.3,0)))</f>
        <v>1</v>
      </c>
      <c r="GW39" s="3">
        <f t="array" ref="GW39">IF(LEN($BX39)=0,0.4,SUM(IF(([2]JOE_DATA!$C$2:$C$20002=$BX39)*([2]JOE_DATA!$B$2:$B$20002="CMS firms involved"),0.4,0)))
+
IF(LEN($BY39)=0,0.6,SUM(IF(([2]JOE_DATA!$C$2:$C$20002=$BY39)*([2]JOE_DATA!$B$2:$B$20002="CMS firms involved"),0.6,0)))</f>
        <v>1</v>
      </c>
      <c r="GX39" s="3">
        <f t="array" ref="GX39">IF(ISBLANK($BZ39),1,SUM(IF(([2]JOE_DATA!$C$2:$C$20002=$BZ39)*([2]JOE_DATA!$B$2:$B$20002="Lead CMS firm"),1,0)))</f>
        <v>1</v>
      </c>
      <c r="GY39" s="3">
        <f t="array" ref="GY39">IF(LEN($CA39)=0,0.4,SUM(IF(([2]JOE_DATA!$C$2:$C$20002=$CA39)*([2]JOE_DATA!$B$2:$B$20002="Countries of other CMS firms"),0.4,0)))
+
IF(LEN($CB39)=0,0.3,SUM(IF(([2]JOE_DATA!$C$2:$C$20002=$CB39)*([2]JOE_DATA!$B$2:$B$20002="Countries of other CMS firms"),0.3,0)))
+
IF(LEN($CC39)=0,0.3,SUM(IF(([2]JOE_DATA!$C$2:$C$20002=$CC39)*([2]JOE_DATA!$B$2:$B$20002="Countries of other CMS firms"),0.3,0)))</f>
        <v>1</v>
      </c>
      <c r="GZ39" s="3">
        <f t="array" ref="GZ39">IF(ISBLANK($CD39),1,SUM(IF(([2]JOE_DATA!$C$2:$C$20002=$CD39)*([2]JOE_DATA!$B$2:$B$20002="Credential status"),1,0)))</f>
        <v>1</v>
      </c>
      <c r="HA39" s="3">
        <f t="array" ref="HA39">IF(ISBLANK($CE39),1,SUM(IF(([2]JOE_DATA!$C$2:$C$20002=$CE39)*([2]JOE_DATA!$B$2:$B$20002="Credential version"),1,0)))</f>
        <v>1</v>
      </c>
      <c r="HB39" s="3">
        <f t="array" ref="HB39">IF(ISBLANK($CG39),1,SUM(IF(([2]JOE_DATA!$C$2:$C$20002=$CG39)*([2]JOE_DATA!$B$2:$B$20002="Credential type "),1,0)))</f>
        <v>1</v>
      </c>
      <c r="HC39" s="3">
        <f t="array" ref="HC39">IF(ISBLANK($CH39),1,SUM(IF(([2]JOE_DATA!$C$2:$C$20002=$CH39)*([2]JOE_DATA!$B$2:$B$20002="Other uses"),1,0)))</f>
        <v>1</v>
      </c>
      <c r="HD39" s="3">
        <f t="array" ref="HD39">IF(ISBLANK($CK39),1,SUM(IF(([2]JOE_DATA!$C$2:$C$20002=$CK39)*([2]JOE_DATA!$B$2:$B$20002="Priority"),1,0)))</f>
        <v>1</v>
      </c>
      <c r="HE39" s="3">
        <f t="array" ref="HE39">IF(LEN($CM39)=0,0.4,SUM(IF(([2]JOE_DATA!$C$2:$C$20002=$CM39)*([2]JOE_DATA!$B$2:$B$20002="Know how"),0.4,0)))
+
IF(LEN($CN39)=0,0.3,SUM(IF(([2]JOE_DATA!$C$2:$C$20002=$CN39)*([2]JOE_DATA!$B$2:$B$20002="Know how"),0.3,0)))
+
IF(LEN($CO39)=0,0.3,SUM(IF(([2]JOE_DATA!$C$2:$C$20002=$CO39)*([2]JOE_DATA!$B$2:$B$20002="Know how"),0.3,0)))</f>
        <v>1</v>
      </c>
      <c r="HF39" s="3">
        <f t="array" ref="HF39">IF(LEN($CS39)=0,0.4,SUM(IF(([2]JOE_DATA!$C$2:$C$20002=$CS39)*([2]JOE_DATA!$B$2:$B$20002="Work type")*([2]JOE_DATA!$A$2:$A$20002="BAIF"),0.4,0)))
+
IF(LEN($CT39)=0,0.3,SUM(IF(([2]JOE_DATA!$C$2:$C$20002=$CT39)*([2]JOE_DATA!$B$2:$B$20002="Work type")*([2]JOE_DATA!$A$2:$A$20002="BAIF"),0.3,0)))
+
IF(LEN($CU39)=0,0.3,SUM(IF(([2]JOE_DATA!$C$2:$C$20002=$CU39)*([2]JOE_DATA!$B$2:$B$20002="Work type")*([2]JOE_DATA!$A$2:$A$20002="BAIF"),0.3,0)))</f>
        <v>1</v>
      </c>
      <c r="HG39" s="3">
        <f t="array" ref="HG39">IF(LEN($CQ39)=0,1,SUM(IF(([2]JOE_DATA!$C$2:$C$20002=$CQ39)*([2]JOE_DATA!$B$2:$B$20002="Client type")*([2]JOE_DATA!$A$2:$A$20002="BAIF"),1,0)))</f>
        <v>1</v>
      </c>
      <c r="HH39" s="3">
        <f t="array" ref="HH39">IF(LEN($CW39)=0,0.4,SUM(IF(([2]JOE_DATA!$C$2:$C$20002=$CW39)*([2]JOE_DATA!$B$2:$B$20002="Work type")*([2]JOE_DATA!$A$2:$A$20002="CRD"),0.4,0)))
+
IF(LEN($CX39)=0,0.3,SUM(IF(([2]JOE_DATA!$C$2:$C$20002=$CX39)*([2]JOE_DATA!$B$2:$B$20002="Work type")*([2]JOE_DATA!$A$2:$A$20002="CRD"),0.3,0)))
+
IF(LEN($CY39)=0,0.3,SUM(IF(([2]JOE_DATA!$C$2:$C$20002=$CY39)*([2]JOE_DATA!$B$2:$B$20002="Work type")*([2]JOE_DATA!$A$2:$A$20002="CRD"),0.3,0)))</f>
        <v>1</v>
      </c>
      <c r="HI39" s="3">
        <f t="array" ref="HI39">IF(LEN($CZ39)=0,0.4,SUM(IF(([2]JOE_DATA!$C$2:$C$20002=$CZ39)*([2]JOE_DATA!$B$2:$B$20002="Sub-work type")*([2]JOE_DATA!$A$2:$A$20002="CRD"),0.4,0)))
+
IF(LEN($DA39)=0,0.3,SUM(IF(([2]JOE_DATA!$C$2:$C$20002=$DA39)*([2]JOE_DATA!$B$2:$B$20002="Sub-work type")*([2]JOE_DATA!$A$2:$A$20002="CRD"),0.3,0)))
+
IF(LEN($DB39)=0,0.3,SUM(IF(([2]JOE_DATA!$C$2:$C$20002=$DB39)*([2]JOE_DATA!$B$2:$B$20002="Sub-work type")*([2]JOE_DATA!$A$2:$A$20002="CRD"),0.3,0)))</f>
        <v>1</v>
      </c>
      <c r="HJ39" s="3">
        <f t="array" ref="HJ39">IF(LEN($CV39)=0,1,SUM(IF(([2]JOE_DATA!$C$2:$C$20002=$CV39)*([2]JOE_DATA!$B$2:$B$20002="Client type")*([2]JOE_DATA!$A$2:$A$20002="CRD"),1,0)))</f>
        <v>1</v>
      </c>
      <c r="HK39" s="3">
        <f t="array" ref="HK39">IF(LEN($DC39)=0,0.4,SUM(IF(([2]JOE_DATA!$C$2:$C$20002=$DC39)*([2]JOE_DATA!$B$2:$B$20002="Work type")*([2]JOE_DATA!$A$2:$A$20002="Corporate"),0.4,0)))
+
IF(LEN($DD39)=0,0.3,SUM(IF(([2]JOE_DATA!$C$2:$C$20002=$DD39)*([2]JOE_DATA!$B$2:$B$20002="Work type")*([2]JOE_DATA!$A$2:$A$20002="Corporate"),0.3,0)))
+
IF(LEN($DE39)=0,0.3,SUM(IF(([2]JOE_DATA!$C$2:$C$20002=$DE39)*([2]JOE_DATA!$B$2:$B$20002="Work type")*([2]JOE_DATA!$A$2:$A$20002="Corporate"),0.3,0)))</f>
        <v>1</v>
      </c>
      <c r="HL39" s="3">
        <f t="array" ref="HL39">IF(LEN($DF39)=0,0.4,SUM(IF(([2]JOE_DATA!$C$2:$C$20002=$DF39)*([2]JOE_DATA!$B$2:$B$20002="Sub-work type")*([2]JOE_DATA!$A$2:$A$20002="Corporate"),0.4,0)))
+
IF(LEN($DG39)=0,0.3,SUM(IF(([2]JOE_DATA!$C$2:$C$20002=$DG39)*([2]JOE_DATA!$B$2:$B$20002="Sub-work type")*([2]JOE_DATA!$A$2:$A$20002="Corporate"),0.3,0)))
+
IF(LEN($DH39)=0,0.3,SUM(IF(([2]JOE_DATA!$C$2:$C$20002=$DH39)*([2]JOE_DATA!$B$2:$B$20002="Sub-work type")*([2]JOE_DATA!$A$2:$A$20002="Corporate"),0.3,0)))</f>
        <v>1</v>
      </c>
      <c r="HM39" s="3">
        <f t="array" ref="HM39">IF(LEN($DI39)=0,0.4,SUM(IF(([2]JOE_DATA!$C$2:$C$20002=$DI39)*([2]JOE_DATA!$B$2:$B$20002="Acting for")*([2]JOE_DATA!$A$2:$A$20002="Corporate"),0.4,0)))
+
IF(LEN($DJ39)=0,0.3,SUM(IF(([2]JOE_DATA!$C$2:$C$20002=$DJ39)*([2]JOE_DATA!$B$2:$B$20002="Acting for")*([2]JOE_DATA!$A$2:$A$20002="Corporate"),0.3,0)))
+
IF(LEN($DK39)=0,0.3,SUM(IF(([2]JOE_DATA!$C$2:$C$20002=$DK39)*([2]JOE_DATA!$B$2:$B$20002="Acting for")*([2]JOE_DATA!$A$2:$A$20002="Corporate"),0.3,0)))</f>
        <v>1</v>
      </c>
      <c r="HN39" s="3">
        <f t="array" ref="HN39">IF(LEN($DM39)=0,0.4,SUM(IF(([2]JOE_DATA!$C$2:$C$20002=$DM39)*([2]JOE_DATA!$B$2:$B$20002="Country of buyer")*([2]JOE_DATA!$A$2:$A$20002="Corporate"),0.4,0)))
+
IF(LEN($DN39)=0,0.3,SUM(IF(([2]JOE_DATA!$C$2:$C$20002=$DN39)*([2]JOE_DATA!$B$2:$B$20002="Country of buyer")*([2]JOE_DATA!$A$2:$A$20002="Corporate"),0.3,0)))
+
IF(LEN($DL39)=0,0.3,SUM(IF(([2]JOE_DATA!$C$2:$C$20002=$DL39)*([2]JOE_DATA!$B$2:$B$20002="Country of buyer")*([2]JOE_DATA!$A$2:$A$20002="Corporate"),0.3,0)))</f>
        <v>1</v>
      </c>
      <c r="HO39" s="3">
        <f t="array" ref="HO39">IF(LEN($DO39)=0,0.4,SUM(IF(([2]JOE_DATA!$C$2:$C$20002=$DO39)*([2]JOE_DATA!$B$2:$B$20002="Country of seller")*([2]JOE_DATA!$A$2:$A$20002="Corporate"),0.4,0)))
+
IF(LEN($DP39)=0,0.3,SUM(IF(([2]JOE_DATA!$C$2:$C$20002=$DP39)*([2]JOE_DATA!$B$2:$B$20002="Country of seller")*([2]JOE_DATA!$A$2:$A$20002="Corporate"),0.3,0)))
+
IF(LEN($DQ39)=0,0.3,SUM(IF(([2]JOE_DATA!$C$2:$C$20002=$DQ39)*([2]JOE_DATA!$B$2:$B$20002="Country of seller")*([2]JOE_DATA!$A$2:$A$20002="Corporate"),0.3,0)))</f>
        <v>1</v>
      </c>
      <c r="HP39" s="3">
        <f t="array" ref="HP39">IF(LEN($DR39)=0,0.4,SUM(IF(([2]JOE_DATA!$C$2:$C$20002=$DR39)*([2]JOE_DATA!$B$2:$B$20002="Country of target")*([2]JOE_DATA!$A$2:$A$20002="Corporate"),0.4,0)))
+
IF(LEN($DS39)=0,0.3,SUM(IF(([2]JOE_DATA!$C$2:$C$20002=$DS39)*([2]JOE_DATA!$B$2:$B$20002="Country of target")*([2]JOE_DATA!$A$2:$A$20002="Corporate"),0.3,0)))
+
IF(LEN($DT39)=0,0.3,SUM(IF(([2]JOE_DATA!$C$2:$C$20002=$DT39)*([2]JOE_DATA!$B$2:$B$20002="Country of target")*([2]JOE_DATA!$A$2:$A$20002="Corporate"),0.3,0)))</f>
        <v>1</v>
      </c>
      <c r="HQ39" s="3">
        <f t="array" ref="HQ39">IF(LEN($DU39)=0,1,SUM(IF(([2]JOE_DATA!$C$2:$C$20002=$DU39)*([2]JOE_DATA!$B$2:$B$20002="Value over US $5m")*([2]JOE_DATA!$A$2:$A$20002="Corporate"),1,0)))</f>
        <v>1</v>
      </c>
      <c r="HR39" s="3">
        <f t="array" ref="HR39">IF(LEN($DV39)=0,1,SUM(IF(([2]JOE_DATA!$C$2:$C$20002=$DV39)*([2]JOE_DATA!$B$2:$B$20002="Value over £500,000")*([2]JOE_DATA!$A$2:$A$20002="Corporate"),1,0)))</f>
        <v>1</v>
      </c>
      <c r="HS39" s="3">
        <f t="array" ref="HS39">IF(LEN($DW39)=0,1,SUM(IF(([2]JOE_DATA!$C$2:$C$20002=$DW39)*([2]JOE_DATA!$B$2:$B$20002="Value over Euro 5m")*([2]JOE_DATA!$A$2:$A$20002="Corporate"),1,0)))</f>
        <v>1</v>
      </c>
      <c r="HT39" s="3">
        <f t="array" ref="HT39">IF(LEN($DX39)=0,1,SUM(IF(([2]JOE_DATA!$C$2:$C$20002=$DX39)*([2]JOE_DATA!$B$2:$B$20002="Value range in euros")*([2]JOE_DATA!$A$2:$A$20002="Corporate"),1,0)))</f>
        <v>1</v>
      </c>
      <c r="HU39" s="3">
        <f t="array" ref="HU39">IF(LEN($DY39)=0,1,SUM(IF(([2]JOE_DATA!$C$2:$C$20002=$DY39)*([2]JOE_DATA!$B$2:$B$20002="Is the deal relevant for M&amp;A study")*([2]JOE_DATA!$A$2:$A$20002="Corporate"),1,0)))</f>
        <v>1</v>
      </c>
      <c r="HV39" s="3">
        <f t="array" ref="HV39">IF(LEN($DZ39)=0,1,SUM(IF(([2]JOE_DATA!$C$2:$C$20002=$DZ39)*([2]JOE_DATA!$B$2:$B$20002="Does the deal involve PE clients")*([2]JOE_DATA!$A$2:$A$20002="Corporate"),1,0)))</f>
        <v>1</v>
      </c>
      <c r="HW39" s="3">
        <f t="array" ref="HW39">IF(LEN($EA39)=0,1,SUM(IF(([2]JOE_DATA!$C$2:$C$20002=$EA39)*([2]JOE_DATA!$B$2:$B$20002="Quarter deal announced/signed")*([2]JOE_DATA!$A$2:$A$20002="Corporate"),1,0)))</f>
        <v>1</v>
      </c>
      <c r="HX39" s="3">
        <f t="array" ref="HX39">IF(LEN($EB39)=0,1,SUM(IF(([2]JOE_DATA!$C$2:$C$20002=$EB39)*([2]JOE_DATA!$B$2:$B$20002="Quarter deal completed")*([2]JOE_DATA!$A$2:$A$20002="Corporate"),1,0)))</f>
        <v>1</v>
      </c>
      <c r="HY39" s="3">
        <f t="array" ref="HY39">IF(LEN($EC39)=0,1,SUM(IF(([2]JOE_DATA!$C$2:$C$20002=$EC39)*([2]JOE_DATA!$B$2:$B$20002="Year deal announced/signed")*([2]JOE_DATA!$A$2:$A$20002="Corporate"),1,0)))</f>
        <v>1</v>
      </c>
      <c r="HZ39" s="3">
        <f t="array" ref="HZ39">IF(LEN($ED39)=0,1,SUM(IF(([2]JOE_DATA!$C$2:$C$20002=$ED39)*([2]JOE_DATA!$B$2:$B$20002="Year deal completed")*([2]JOE_DATA!$A$2:$A$20002="Corporate"),1,0)))</f>
        <v>1</v>
      </c>
      <c r="IA39" s="3">
        <v>1</v>
      </c>
      <c r="IB39" s="3">
        <f t="array" ref="IB39">IF(LEN($EF39)=0,1,SUM(IF(([2]JOE_DATA!$C$2:$C$20002=$EF39)*([2]JOE_DATA!$B$2:$B$20002="Work type")*([2]JOE_DATA!$A$2:$A$20002="Corporate Tax"),1,0)))</f>
        <v>1</v>
      </c>
      <c r="IC39" s="3">
        <f t="array" ref="IC39">IF(LEN($EG39)=0,0.4,SUM(IF(([2]JOE_DATA!$C$2:$C$20002=$EG39)*([2]JOE_DATA!$B$2:$B$20002="Work type")*([2]JOE_DATA!$A$2:$A$20002="EPC Construction"),0.4,0)))
+
IF(LEN($EH39)=0,0.3,SUM(IF(([2]JOE_DATA!$C$2:$C$20002=$EH39)*([2]JOE_DATA!$B$2:$B$20002="Work type")*([2]JOE_DATA!$A$2:$A$20002="EPC Construction"),0.3,0)))
+
IF(LEN($EI39)=0,0.3,SUM(IF(([2]JOE_DATA!$C$2:$C$20002=$EI39)*([2]JOE_DATA!$B$2:$B$20002="Work type")*([2]JOE_DATA!$A$2:$A$20002="EPC Construction"),0.3,0)))</f>
        <v>1</v>
      </c>
      <c r="ID39" s="3">
        <f t="array" ref="ID39">IF(LEN($EJ39)=0,0.4,SUM(IF(([2]JOE_DATA!$C$2:$C$20002=$EJ39)*([2]JOE_DATA!$B$2:$B$20002="Contract type")*([2]JOE_DATA!$A$2:$A$20002="EPC Construction"),0.4,0)))
+
IF(LEN($EK39)=0,0.3,SUM(IF(([2]JOE_DATA!$C$2:$C$20002=$EK39)*([2]JOE_DATA!$B$2:$B$20002="Contract type")*([2]JOE_DATA!$A$2:$A$20002="EPC Construction"),0.3,0)))
+
IF(LEN($EL39)=0,0.3,SUM(IF(([2]JOE_DATA!$C$2:$C$20002=$EL39)*([2]JOE_DATA!$B$2:$B$20002="Contract type")*([2]JOE_DATA!$A$2:$A$20002="EPC Construction"),0.3,0)))</f>
        <v>1</v>
      </c>
      <c r="IE39" s="3">
        <f t="array" ref="IE39">IF(LEN($EP39)=0,1,SUM(IF(([2]JOE_DATA!$C$2:$C$20002=$EP39)*([2]JOE_DATA!$B$2:$B$20002="Client type")*([2]JOE_DATA!$A$2:$A$20002="EPC Construction"),1,0)))</f>
        <v>1</v>
      </c>
      <c r="IF39" s="3">
        <f t="array" ref="IF39">IF(LEN($EN39)=0,1,SUM(IF(([2]JOE_DATA!$C$2:$C$20002=$EN39)*([2]JOE_DATA!$B$2:$B$20002="Subject matter")*([2]JOE_DATA!$A$2:$A$20002="EPC Construction"),1,0)))</f>
        <v>1</v>
      </c>
      <c r="IG39" s="3">
        <f t="array" ref="IG39">IF(LEN($ER39)=0,1,SUM(IF(([2]JOE_DATA!$C$2:$C$20002=$ER39)*([2]JOE_DATA!$B$2:$B$20002="Client scope")*([2]JOE_DATA!$A$2:$A$20002="EPC Construction"),1,0)))</f>
        <v>1</v>
      </c>
      <c r="IH39" s="3">
        <f t="array" ref="IH39">IF(LEN($ES39)=0,0.4,SUM(IF(([2]JOE_DATA!$C$2:$C$20002=$ES39)*([2]JOE_DATA!$B$2:$B$20002="Work type")*([2]JOE_DATA!$A$2:$A$20002="EPC Energy"),0.4,0)))
+
IF(LEN($ET39)=0,0.3,SUM(IF(([2]JOE_DATA!$C$2:$C$20002=$ET39)*([2]JOE_DATA!$B$2:$B$20002="Work type")*([2]JOE_DATA!$A$2:$A$20002="EPC Energy"),0.3,0)))
+
IF(LEN($EU39)=0,0.3,SUM(IF(([2]JOE_DATA!$C$2:$C$20002=$EU39)*([2]JOE_DATA!$B$2:$B$20002="Work type")*([2]JOE_DATA!$A$2:$A$20002="EPC Energy"),0.3,0)))</f>
        <v>1</v>
      </c>
      <c r="II39" s="3">
        <f t="array" ref="II39">IF(LEN($EV39)=0,1,SUM(IF(([2]JOE_DATA!$C$2:$C$20002=$EV39)*([2]JOE_DATA!$B$2:$B$20002="Work type")*([2]JOE_DATA!$A$2:$A$20002="EPC Energy"),1,0)))</f>
        <v>1</v>
      </c>
      <c r="IJ39" s="3">
        <f t="array" ref="IJ39">IF(LEN($EW39)=0,1,SUM(IF(([2]JOE_DATA!$C$2:$C$20002=$EW39)*([2]JOE_DATA!$B$2:$B$20002="Client type")*([2]JOE_DATA!$A$2:$A$20002="EPC Projects"),1,0)))</f>
        <v>1</v>
      </c>
      <c r="IK39" s="3">
        <f t="array" ref="IK39">IF(LEN($FE39)=0,0.4,SUM(IF(([2]JOE_DATA!$C$2:$C$20002=$FE39)*([2]JOE_DATA!$B$2:$B$20002="Client type")*([2]JOE_DATA!$A$2:$A$20002="Real Estate"),0.4,0)))
+
IF(LEN($FF39)=0,0.3,SUM(IF(([2]JOE_DATA!$C$2:$C$20002=$FF39)*([2]JOE_DATA!$B$2:$B$20002="Client type")*([2]JOE_DATA!$A$2:$A$20002="Real Estate"),0.3,0)))
+
IF(LEN($FG39)=0,0.3,SUM(IF(([2]JOE_DATA!$C$2:$C$20002=$FG39)*([2]JOE_DATA!$B$2:$B$20002="Client type")*([2]JOE_DATA!$A$2:$A$20002="Real Estate"),0.3,0)))</f>
        <v>1</v>
      </c>
      <c r="IL39" s="3">
        <f t="array" ref="IL39">IF(LEN($FH39)=0,0.4,SUM(IF(([2]JOE_DATA!$C$2:$C$20002=$FH39)*([2]JOE_DATA!$B$2:$B$20002="Work type")*([2]JOE_DATA!$A$2:$A$20002="Real Estate"),0.4,0)))
+
IF(LEN($FI39)=0,0.3,SUM(IF(([2]JOE_DATA!$C$2:$C$20002=$FI39)*([2]JOE_DATA!$B$2:$B$20002="Work type")*([2]JOE_DATA!$A$2:$A$20002="Real Estate"),0.3,0)))
+
IF(LEN($FJ39)=0,0.3,SUM(IF(([2]JOE_DATA!$C$2:$C$20002=$FJ39)*([2]JOE_DATA!$B$2:$B$20002="Work type")*([2]JOE_DATA!$A$2:$A$20002="Real Estate"),0.3,0)))</f>
        <v>1</v>
      </c>
      <c r="IM39" s="3">
        <f t="array" ref="IM39">IF(LEN($EX39)=0,0.4,SUM(IF(([2]JOE_DATA!$C$2:$C$20002=$EX39)*([2]JOE_DATA!$B$2:$B$20002="Work type")*([2]JOE_DATA!$A$2:$A$20002="Human Capital"),0.4,0)))
+
IF(LEN($EY39)=0,0.3,SUM(IF(([2]JOE_DATA!$C$2:$C$20002=$EY39)*([2]JOE_DATA!$B$2:$B$20002="Work type")*([2]JOE_DATA!$A$2:$A$20002="Human Capital"),0.3,0)))
+
IF(LEN($EZ39)=0,0.3,SUM(IF(([2]JOE_DATA!$C$2:$C$20002=$EZ39)*([2]JOE_DATA!$B$2:$B$20002="Work type")*([2]JOE_DATA!$A$2:$A$20002="Human Capital"),0.3,0)))</f>
        <v>1</v>
      </c>
      <c r="IN39" s="3">
        <f t="array" ref="IN39">IF(LEN($FA39)=0,0.4,SUM(IF(([2]JOE_DATA!$C$2:$C$20002=$FA39)*([2]JOE_DATA!$B$2:$B$20002="Sub-work types")*([2]JOE_DATA!$A$2:$A$20002="Human Capital"),0.4,0)))
+
IF(LEN($FB39)=0,0.3,SUM(IF(([2]JOE_DATA!$C$2:$C$20002=$FB39)*([2]JOE_DATA!$B$2:$B$20002="Sub-work types")*([2]JOE_DATA!$A$2:$A$20002="Human Capital"),0.3,0)))
+
IF(LEN($FC39)=0,0.3,SUM(IF(([2]JOE_DATA!$C$2:$C$20002=$FC39)*([2]JOE_DATA!$B$2:$B$20002="Sub-work types")*([2]JOE_DATA!$A$2:$A$20002="Human Capital"),0.3,0)))</f>
        <v>1</v>
      </c>
      <c r="IO39" s="15">
        <f t="array" ref="IO39">IF(LEN($FD39)=0,1,SUM(IF(([2]JOE_DATA!$C$2:$C$20002=$FD39)*([2]JOE_DATA!$B$2:$B$20002="Pension scheme")*([2]JOE_DATA!$A$2:$A$20002="Human Capital"),1,0)))</f>
        <v>1</v>
      </c>
      <c r="IP39" s="3">
        <f t="array" ref="IP39">IF(LEN($BT39)=0,0.4,SUM(IF(([2]JOE_DATA!$C$2:$C$20002=$BT39)*([2]JOE_DATA!$B$2:$B$20002="Other Matter Executive"),0.4,0)))
+
IF(LEN($BU39)=0,0.3,SUM(IF(([2]JOE_DATA!$C$2:$C$20002=$BU39)*([2]JOE_DATA!$B$2:$B$20002="Other Matter Executive"),0.3,0)))
+
IF(LEN($BV39)=0,0.3,SUM(IF(([2]JOE_DATA!$C$2:$C$20002=$BV39)*([2]JOE_DATA!$B$2:$B$20002="Other Matter Executive"),0.3,0)))</f>
        <v>1</v>
      </c>
    </row>
    <row r="40" spans="1:250" ht="38.25">
      <c r="A40" s="34" t="s">
        <v>246</v>
      </c>
      <c r="B40" s="35" t="s">
        <v>401</v>
      </c>
      <c r="C40" s="34" t="s">
        <v>248</v>
      </c>
      <c r="D40" s="34" t="s">
        <v>402</v>
      </c>
      <c r="E40" s="34" t="s">
        <v>248</v>
      </c>
      <c r="F40" s="36" t="s">
        <v>270</v>
      </c>
      <c r="G40" s="3"/>
      <c r="H40" s="3"/>
      <c r="I40" s="34" t="s">
        <v>282</v>
      </c>
      <c r="J40" s="3"/>
      <c r="K40" s="3"/>
      <c r="L40" s="34"/>
      <c r="M40" s="3"/>
      <c r="N40" s="3"/>
      <c r="O40" s="36" t="s">
        <v>99</v>
      </c>
      <c r="P40" s="34"/>
      <c r="Q40" s="34"/>
      <c r="R40" s="3"/>
      <c r="S40" s="37"/>
      <c r="T40" s="37">
        <v>40908</v>
      </c>
      <c r="U40" s="34" t="s">
        <v>270</v>
      </c>
      <c r="V40" s="3"/>
      <c r="W40" s="3"/>
      <c r="X40" s="34" t="s">
        <v>130</v>
      </c>
      <c r="Y40" s="38"/>
      <c r="Z40" s="3"/>
      <c r="AA40" s="34" t="s">
        <v>403</v>
      </c>
      <c r="AB40" s="34"/>
      <c r="AC40" s="3" t="s">
        <v>352</v>
      </c>
      <c r="AD40" s="34"/>
      <c r="AE40" s="3"/>
      <c r="AF40" s="3"/>
      <c r="AG40" s="39"/>
      <c r="AH40" s="3"/>
      <c r="AI40" s="34"/>
      <c r="AJ40" s="3"/>
      <c r="AK40" s="3"/>
      <c r="AL40" s="34" t="s">
        <v>254</v>
      </c>
      <c r="AM40" s="3"/>
      <c r="AN40" s="3"/>
      <c r="AO40" s="34" t="s">
        <v>133</v>
      </c>
      <c r="AP40" s="3" t="s">
        <v>267</v>
      </c>
      <c r="AQ40" s="3"/>
      <c r="AR40" s="3"/>
      <c r="AS40" s="3"/>
      <c r="AT40" s="3"/>
      <c r="AU40" s="3"/>
      <c r="AV40" s="3"/>
      <c r="AW40" s="3"/>
      <c r="AX40" s="3"/>
      <c r="AY40" s="3"/>
      <c r="AZ40" s="3"/>
      <c r="BA40" s="3"/>
      <c r="BB40" s="3"/>
      <c r="BC40" s="3"/>
      <c r="BD40" s="3"/>
      <c r="BE40" s="40"/>
      <c r="BF40" s="34"/>
      <c r="BG40" s="34"/>
      <c r="BH40" s="3"/>
      <c r="BI40" s="41" t="s">
        <v>255</v>
      </c>
      <c r="BJ40" s="34"/>
      <c r="BK40" s="3"/>
      <c r="BL40" s="42" t="s">
        <v>256</v>
      </c>
      <c r="BM40" s="42"/>
      <c r="BN40" s="34"/>
      <c r="BO40" s="3"/>
      <c r="BP40" s="3"/>
      <c r="BQ40" s="3"/>
      <c r="BR40" s="3"/>
      <c r="BS40" s="3"/>
      <c r="BT40" s="34"/>
      <c r="BU40" s="34"/>
      <c r="BV40" s="34"/>
      <c r="BW40" s="3"/>
      <c r="BX40" s="3"/>
      <c r="BY40" s="3"/>
      <c r="BZ40" s="3"/>
      <c r="CA40" s="3"/>
      <c r="CB40" s="3"/>
      <c r="CC40" s="3"/>
      <c r="CD40" s="36"/>
      <c r="CE40" s="34"/>
      <c r="CF40" s="3"/>
      <c r="CG40" s="36"/>
      <c r="CH40" s="34"/>
      <c r="CI40" s="3"/>
      <c r="CJ40" s="3"/>
      <c r="CK40" s="36"/>
      <c r="CL40" s="3"/>
      <c r="CM40" s="3"/>
      <c r="CN40" s="3"/>
      <c r="CO40" s="3"/>
      <c r="CP40" s="3"/>
      <c r="CQ40" s="34"/>
      <c r="CR40" s="34"/>
      <c r="CS40" s="34"/>
      <c r="CT40" s="34"/>
      <c r="CU40" s="34"/>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6"/>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c r="FI40" s="34"/>
      <c r="FJ40" s="3"/>
      <c r="FK40" s="3"/>
      <c r="FL40" s="3"/>
      <c r="FM40" s="3"/>
      <c r="FO40" s="3"/>
      <c r="FP40" s="3"/>
      <c r="FQ40" s="3" t="str">
        <f t="array" ref="FQ40">IF(SUM($FU40:$IP40)=74,"PASS","FAIL")</f>
        <v>FAIL</v>
      </c>
      <c r="FR40" s="3">
        <f t="shared" si="5"/>
        <v>1</v>
      </c>
      <c r="FS40" s="3">
        <f t="shared" si="6"/>
        <v>1</v>
      </c>
      <c r="FT40" s="3"/>
      <c r="FU40" s="3">
        <f t="array" ref="FU40">SUM(IF(([2]JOE_DATA!$C$2:$C$20002=$C40)*([2]JOE_DATA!$B$2:$B$20002="Client Name Confidential"),1,0))</f>
        <v>1</v>
      </c>
      <c r="FV40" s="3">
        <f t="array" ref="FV40">IF(ISBLANK($E40),1,SUM(IF(([2]JOE_DATA!$C$2:$C$20002=$E40)*([2]JOE_DATA!$B$2:$B$20002="Client name confidential on completion"),1,0)))</f>
        <v>1</v>
      </c>
      <c r="FW40" s="3">
        <f t="array" ref="FW40">IF(LEN($F40)=0,0.5,SUM(IF(([2]JOE_DATA!$C$2:$C$20002=$F40)*([2]JOE_DATA!$B$2:$B$20002="Client sector group"),0.5,0)))
+
IF(LEN($G40)=0,0.25,SUM(IF(([2]JOE_DATA!$C$2:$C$20002=$G40)*([2]JOE_DATA!$B$2:$B$20002="Client sector group"),0.25,0)))
+
IF(LEN($H40)=0,0.25,SUM(IF(([2]JOE_DATA!$C$2:$C$20002=$H40)*([2]JOE_DATA!$B$2:$B$20002="Client sector group"),0.25,0)))</f>
        <v>1</v>
      </c>
      <c r="FX40" s="3">
        <f t="array" ref="FX40">IF(ISBLANK($I40),0.5,SUM(IF(([2]JOE_DATA!$C$2:$C$20002=$I40)*([2]JOE_DATA!$B$2:$B$20002="Client sub-sector group"),0.5,0)))
+
IF(ISBLANK($J40),0.25,SUM(IF(([2]JOE_DATA!$C$2:$C$20002=$J40)*([2]JOE_DATA!$B$2:$B$20002="Client sub-sector group"),0.25,0)))
+
IF(ISBLANK($K40),0.25,SUM(IF(([2]JOE_DATA!$C$2:$C$20002=$K40)*([2]JOE_DATA!$B$2:$B$20002="Client sub-sector group"),0.25,0)))</f>
        <v>1</v>
      </c>
      <c r="FY40" s="3">
        <f t="array" ref="FY40">IF(LEN($L40)=0,0.4,SUM(IF(([2]JOE_DATA!$C$2:$C$20002=$L40)*([2]JOE_DATA!$B$2:$B$20002="Predominant Country of Client"),0.4,0)))
+
IF(LEN($M40)=0,0.3,SUM(IF(([2]JOE_DATA!$C$2:$C$20002=$M40)*([2]JOE_DATA!$B$2:$B$20002="Predominant Country of Client"),0.3,0)))
+
IF(LEN($N40)=0,0.3,SUM(IF(([2]JOE_DATA!$C$2:$C$20002=$N40)*([2]JOE_DATA!$B$2:$B$20002="Predominant Country of Client"),0.3,0)))</f>
        <v>1</v>
      </c>
      <c r="FZ40" s="3">
        <f t="array" ref="FZ40">IF(LEN($O40)=0,0.4,SUM(IF(([2]JOE_DATA!$C$2:$C$20002=$O40)*([2]JOE_DATA!$B$2:$B$20002="Main practice group"),0.4,0)))
+
IF(LEN($P40)=0,0.3,SUM(IF(([2]JOE_DATA!$C$2:$C$20002=$P40)*([2]JOE_DATA!$B$2:$B$20002="Main practice group"),0.3,0)))
+
IF(LEN($Q40)=0,0.3,SUM(IF(([2]JOE_DATA!$C$2:$C$20002=$Q40)*([2]JOE_DATA!$B$2:$B$20002="Main practice group"),0.3,0)))</f>
        <v>1</v>
      </c>
      <c r="GA40" s="3">
        <f t="shared" si="7"/>
        <v>1</v>
      </c>
      <c r="GB40" s="3">
        <f t="shared" si="8"/>
        <v>1</v>
      </c>
      <c r="GC40" s="3">
        <f t="array" ref="GC40">IF(LEN($U40)=0,0.4,SUM(IF(([2]JOE_DATA!$C$2:$C$20002=$U40)*([2]JOE_DATA!$B$2:$B$20002="Matter sector group"),0.4,0)))
+
IF(LEN($V40)=0,0.3,SUM(IF(([2]JOE_DATA!$C$2:$C$20002=$V40)*([2]JOE_DATA!$B$2:$B$20002="Matter sector group"),0.3,0)))
+
IF(LEN($W40)=0,0.3,SUM(IF(([2]JOE_DATA!$C$2:$C$20002=$W40)*([2]JOE_DATA!$B$2:$B$20002="Matter sector group"),0.3,0)))</f>
        <v>1</v>
      </c>
      <c r="GD40" s="3">
        <f t="array" ref="GD40">IF(LEN($X40)=0,0.4,SUM(IF(([2]JOE_DATA!$C$2:$C$20002=$X40)*([2]JOE_DATA!$B$2:$B$20002="Matter sub-sector group"),0.4,0)))
+
IF(LEN($Y40)=0,0.3,SUM(IF(([2]JOE_DATA!$C$2:$C$20002=$Y40)*([2]JOE_DATA!$B$2:$B$20002="Matter sub-sector group"),0.3,0)))
+
IF(LEN($Z40)=0,0.3,SUM(IF(([2]JOE_DATA!$C$2:$C$20002=$Z40)*([2]JOE_DATA!$B$2:$B$20002="Matter sub-sector group"),0.3,0)))</f>
        <v>0.6</v>
      </c>
      <c r="GE40" s="3">
        <f t="array" ref="GE40">IF(ISBLANK($AD40),1,SUM(IF(([2]JOE_DATA!$C$2:$C$20002=$AD40)*([2]JOE_DATA!$B$2:$B$20002="Matter confidential"),1,0)))</f>
        <v>1</v>
      </c>
      <c r="GF40" s="3">
        <f t="array" ref="GF40">IF(ISBLANK($AE40),1,SUM(IF(([2]JOE_DATA!$C$2:$C$20002=$AE40)*([2]JOE_DATA!$B$2:$B$20002="Matter confidential on completion"),1,0)))</f>
        <v>1</v>
      </c>
      <c r="GG40" s="3">
        <f t="array" ref="GG40">IF(ISBLANK($AG40),1,SUM(IF(([2]JOE_DATA!$C$2:$C$20002=$AG40)*([2]JOE_DATA!$B$2:$B$20002="Applicable law"),1,0)))</f>
        <v>1</v>
      </c>
      <c r="GH40" s="3">
        <f t="array" ref="GH40">IF(ISBLANK($AO40),1,SUM(IF(([2]JOE_DATA!$C$2:$C$20002=$AO40)*([2]JOE_DATA!$B$2:$B$20002="Contentious"),1,0)))</f>
        <v>1</v>
      </c>
      <c r="GI40" s="3">
        <f t="array" ref="GI40">IF(ISBLANK($AP40),1,SUM(IF(([2]JOE_DATA!$C$2:$C$20002=$AP40)*([2]JOE_DATA!$B$2:$B$20002="Dispute resolution"),1,0)))</f>
        <v>1</v>
      </c>
      <c r="GJ40" s="3">
        <f t="array" ref="GJ40">IF(ISBLANK($AQ40),1,SUM(IF(([2]JOE_DATA!$C$2:$C$20002=$AQ40)*([2]JOE_DATA!$B$2:$B$20002="Language of dispute"),1,0)))</f>
        <v>1</v>
      </c>
      <c r="GK40" s="3">
        <f t="array" ref="GK40">IF(LEN($AW40)=0,0.4,SUM(IF(([2]JOE_DATA!$C$2:$C$20002=$AW40)*([2]JOE_DATA!$B$2:$B$20002="Country Of Arbitration"),0.4,0)))
+
IF(LEN($AX40)=0,0.3,SUM(IF(([2]JOE_DATA!$C$2:$C$20002=$AX40)*([2]JOE_DATA!$B$2:$B$20002="Country Of Arbitration"),0.3,0)))
+
IF(LEN($AY40)=0,0.3,SUM(IF(([2]JOE_DATA!$C$2:$C$20002=$AY40)*([2]JOE_DATA!$B$2:$B$20002="Country Of Arbitration"),0.3,0)))</f>
        <v>1</v>
      </c>
      <c r="GL40" s="3">
        <f t="array" ref="GL40">IF(LEN($AT40)=0,0.4,SUM(IF(([2]JOE_DATA!$C$2:$C$20002=$AT40)*([2]JOE_DATA!$B$2:$B$20002="Jurisdiction of dispute"),0.4,0)))
+
IF(LEN($AU40)=0,0.3,SUM(IF(([2]JOE_DATA!$C$2:$C$20002=$AU40)*([2]JOE_DATA!$B$2:$B$20002="Jurisdiction of dispute"),0.3,0)))
+
IF(LEN($AV40)=0,0.3,SUM(IF(([2]JOE_DATA!$C$2:$C$20002=$AV40)*([2]JOE_DATA!$B$2:$B$20002="Jurisdiction of dispute"),0.3,0)))</f>
        <v>1</v>
      </c>
      <c r="GM40" s="3">
        <f t="array" ref="GM40">IF(LEN($AZ40)=0,0.6,SUM(IF(([2]JOE_DATA!$C$2:$C$20002=$AZ40)*([2]JOE_DATA!$B$2:$B$20002="Seat of arbitration"),0.6,0)))
+
IF(LEN($BA40)=0,0.4,SUM(IF(([2]JOE_DATA!$C$2:$C$20002=$BA40)*([2]JOE_DATA!$B$2:$B$20002="Seat of arbitration"),0.4,0)))</f>
        <v>1</v>
      </c>
      <c r="GN40" s="3">
        <f t="array" ref="GN40">IF(ISBLANK($BB40),1,SUM(IF(([2]JOE_DATA!$C$2:$C$20002=$BB40)*([2]JOE_DATA!$B$2:$B$20002="Arbitral rules"),1,0)))</f>
        <v>1</v>
      </c>
      <c r="GO40" s="3">
        <f t="array" ref="GO40">IF(ISBLANK($BC40),1,SUM(IF(([2]JOE_DATA!$C$2:$C$20002=$BC40)*([2]JOE_DATA!$B$2:$B$20002="Investment treaty"),1,0)))</f>
        <v>1</v>
      </c>
      <c r="GP40" s="3">
        <f t="array" ref="GP40">IF(ISBLANK($BD40),1,SUM(IF(([2]JOE_DATA!$C$2:$C$20002=$BD40)*([2]JOE_DATA!$B$2:$B$20002="Investigation type"),1,0)))</f>
        <v>1</v>
      </c>
      <c r="GQ40" s="3">
        <f t="array" ref="GQ40">IF(ISBLANK($BF40),1,SUM(IF(([2]JOE_DATA!$C$2:$C$20002=$BF40)*([2]JOE_DATA!$B$2:$B$20002="Currency of deal"),1,0)))</f>
        <v>1</v>
      </c>
      <c r="GR40" s="3">
        <f t="array" ref="GR40">IF(ISBLANK($BG40),1,SUM(IF(([2]JOE_DATA!$C$2:$C$20002=$BG40)*([2]JOE_DATA!$B$2:$B$20002="Value confidential"),1,0)))</f>
        <v>1</v>
      </c>
      <c r="GS40" s="3">
        <f t="array" ref="GS40">IF(ISBLANK($BH40),1,SUM(IF(([2]JOE_DATA!$C$2:$C$20002=$BH40)*([2]JOE_DATA!$B$2:$B$20002="Value confidential on completion"),1,0)))</f>
        <v>1</v>
      </c>
      <c r="GT40" s="3">
        <f t="array" ref="GT40">IF(LEN($BI40)=0,0.4,SUM(IF(([2]JOE_DATA!$C$2:$C$20002=$BI40)*([2]JOE_DATA!$B$2:$B$20002="Teams"),0.4,0)))
+
IF(LEN($BJ40)=0,0.3,SUM(IF(([2]JOE_DATA!$C$2:$C$20002=$BJ40)*([2]JOE_DATA!$B$2:$B$20002="Teams"),0.3,0)))
+
IF(LEN($BK40)=0,0.3,SUM(IF(([2]JOE_DATA!$C$2:$C$20002=$BK40)*([2]JOE_DATA!$B$2:$B$20002="Teams"),0.3,0)))</f>
        <v>1</v>
      </c>
      <c r="GU40" s="3">
        <f t="array" ref="GU40">IF(LEN($BL40)=0,0.4,SUM(IF(([2]JOE_DATA!$C$2:$C$20002=$BL40)*([2]JOE_DATA!$B$2:$B$20002="Lead Matter Partner"),0.4,0)))
+
IF(LEN($BM40)=0,0.3,SUM(IF(([2]JOE_DATA!$C$2:$C$20002=$BM40)*([2]JOE_DATA!$B$2:$B$20002="Lead Matter Partner"),0.3,0)))
+
IF(LEN($BN40)=0,0.3,SUM(IF(([2]JOE_DATA!$C$2:$C$20002=$BN40)*([2]JOE_DATA!$B$2:$B$20002="Lead Matter Partner"),0.3,0)))</f>
        <v>1</v>
      </c>
      <c r="GV40" s="3">
        <f t="array" ref="GV40">IF(LEN($BP40)=0,0.4,SUM(IF(([2]JOE_DATA!$C$2:$C$20002=$BP40)*([2]JOE_DATA!$B$2:$B$20002="Source of credential"),0.4,0)))
+
IF(LEN($BQ40)=0,0.3,SUM(IF(([2]JOE_DATA!$C$2:$C$20002=$BQ40)*([2]JOE_DATA!$B$2:$B$20002="Source of credential"),0.3,0)))
+
IF(LEN($BR40)=0,0.3,SUM(IF(([2]JOE_DATA!$C$2:$C$20002=$BR40)*([2]JOE_DATA!$B$2:$B$20002="Source of credential"),0.3,0)))</f>
        <v>1</v>
      </c>
      <c r="GW40" s="3">
        <f t="array" ref="GW40">IF(LEN($BX40)=0,0.4,SUM(IF(([2]JOE_DATA!$C$2:$C$20002=$BX40)*([2]JOE_DATA!$B$2:$B$20002="CMS firms involved"),0.4,0)))
+
IF(LEN($BY40)=0,0.6,SUM(IF(([2]JOE_DATA!$C$2:$C$20002=$BY40)*([2]JOE_DATA!$B$2:$B$20002="CMS firms involved"),0.6,0)))</f>
        <v>1</v>
      </c>
      <c r="GX40" s="3">
        <f t="array" ref="GX40">IF(ISBLANK($BZ40),1,SUM(IF(([2]JOE_DATA!$C$2:$C$20002=$BZ40)*([2]JOE_DATA!$B$2:$B$20002="Lead CMS firm"),1,0)))</f>
        <v>1</v>
      </c>
      <c r="GY40" s="3">
        <f t="array" ref="GY40">IF(LEN($CA40)=0,0.4,SUM(IF(([2]JOE_DATA!$C$2:$C$20002=$CA40)*([2]JOE_DATA!$B$2:$B$20002="Countries of other CMS firms"),0.4,0)))
+
IF(LEN($CB40)=0,0.3,SUM(IF(([2]JOE_DATA!$C$2:$C$20002=$CB40)*([2]JOE_DATA!$B$2:$B$20002="Countries of other CMS firms"),0.3,0)))
+
IF(LEN($CC40)=0,0.3,SUM(IF(([2]JOE_DATA!$C$2:$C$20002=$CC40)*([2]JOE_DATA!$B$2:$B$20002="Countries of other CMS firms"),0.3,0)))</f>
        <v>1</v>
      </c>
      <c r="GZ40" s="3">
        <f t="array" ref="GZ40">IF(ISBLANK($CD40),1,SUM(IF(([2]JOE_DATA!$C$2:$C$20002=$CD40)*([2]JOE_DATA!$B$2:$B$20002="Credential status"),1,0)))</f>
        <v>1</v>
      </c>
      <c r="HA40" s="3">
        <f t="array" ref="HA40">IF(ISBLANK($CE40),1,SUM(IF(([2]JOE_DATA!$C$2:$C$20002=$CE40)*([2]JOE_DATA!$B$2:$B$20002="Credential version"),1,0)))</f>
        <v>1</v>
      </c>
      <c r="HB40" s="3">
        <f t="array" ref="HB40">IF(ISBLANK($CG40),1,SUM(IF(([2]JOE_DATA!$C$2:$C$20002=$CG40)*([2]JOE_DATA!$B$2:$B$20002="Credential type "),1,0)))</f>
        <v>1</v>
      </c>
      <c r="HC40" s="3">
        <f t="array" ref="HC40">IF(ISBLANK($CH40),1,SUM(IF(([2]JOE_DATA!$C$2:$C$20002=$CH40)*([2]JOE_DATA!$B$2:$B$20002="Other uses"),1,0)))</f>
        <v>1</v>
      </c>
      <c r="HD40" s="3">
        <f t="array" ref="HD40">IF(ISBLANK($CK40),1,SUM(IF(([2]JOE_DATA!$C$2:$C$20002=$CK40)*([2]JOE_DATA!$B$2:$B$20002="Priority"),1,0)))</f>
        <v>1</v>
      </c>
      <c r="HE40" s="3">
        <f t="array" ref="HE40">IF(LEN($CM40)=0,0.4,SUM(IF(([2]JOE_DATA!$C$2:$C$20002=$CM40)*([2]JOE_DATA!$B$2:$B$20002="Know how"),0.4,0)))
+
IF(LEN($CN40)=0,0.3,SUM(IF(([2]JOE_DATA!$C$2:$C$20002=$CN40)*([2]JOE_DATA!$B$2:$B$20002="Know how"),0.3,0)))
+
IF(LEN($CO40)=0,0.3,SUM(IF(([2]JOE_DATA!$C$2:$C$20002=$CO40)*([2]JOE_DATA!$B$2:$B$20002="Know how"),0.3,0)))</f>
        <v>1</v>
      </c>
      <c r="HF40" s="3">
        <f t="array" ref="HF40">IF(LEN($CS40)=0,0.4,SUM(IF(([2]JOE_DATA!$C$2:$C$20002=$CS40)*([2]JOE_DATA!$B$2:$B$20002="Work type")*([2]JOE_DATA!$A$2:$A$20002="BAIF"),0.4,0)))
+
IF(LEN($CT40)=0,0.3,SUM(IF(([2]JOE_DATA!$C$2:$C$20002=$CT40)*([2]JOE_DATA!$B$2:$B$20002="Work type")*([2]JOE_DATA!$A$2:$A$20002="BAIF"),0.3,0)))
+
IF(LEN($CU40)=0,0.3,SUM(IF(([2]JOE_DATA!$C$2:$C$20002=$CU40)*([2]JOE_DATA!$B$2:$B$20002="Work type")*([2]JOE_DATA!$A$2:$A$20002="BAIF"),0.3,0)))</f>
        <v>1</v>
      </c>
      <c r="HG40" s="3">
        <f t="array" ref="HG40">IF(LEN($CQ40)=0,1,SUM(IF(([2]JOE_DATA!$C$2:$C$20002=$CQ40)*([2]JOE_DATA!$B$2:$B$20002="Client type")*([2]JOE_DATA!$A$2:$A$20002="BAIF"),1,0)))</f>
        <v>1</v>
      </c>
      <c r="HH40" s="3">
        <f t="array" ref="HH40">IF(LEN($CW40)=0,0.4,SUM(IF(([2]JOE_DATA!$C$2:$C$20002=$CW40)*([2]JOE_DATA!$B$2:$B$20002="Work type")*([2]JOE_DATA!$A$2:$A$20002="CRD"),0.4,0)))
+
IF(LEN($CX40)=0,0.3,SUM(IF(([2]JOE_DATA!$C$2:$C$20002=$CX40)*([2]JOE_DATA!$B$2:$B$20002="Work type")*([2]JOE_DATA!$A$2:$A$20002="CRD"),0.3,0)))
+
IF(LEN($CY40)=0,0.3,SUM(IF(([2]JOE_DATA!$C$2:$C$20002=$CY40)*([2]JOE_DATA!$B$2:$B$20002="Work type")*([2]JOE_DATA!$A$2:$A$20002="CRD"),0.3,0)))</f>
        <v>1</v>
      </c>
      <c r="HI40" s="3">
        <f t="array" ref="HI40">IF(LEN($CZ40)=0,0.4,SUM(IF(([2]JOE_DATA!$C$2:$C$20002=$CZ40)*([2]JOE_DATA!$B$2:$B$20002="Sub-work type")*([2]JOE_DATA!$A$2:$A$20002="CRD"),0.4,0)))
+
IF(LEN($DA40)=0,0.3,SUM(IF(([2]JOE_DATA!$C$2:$C$20002=$DA40)*([2]JOE_DATA!$B$2:$B$20002="Sub-work type")*([2]JOE_DATA!$A$2:$A$20002="CRD"),0.3,0)))
+
IF(LEN($DB40)=0,0.3,SUM(IF(([2]JOE_DATA!$C$2:$C$20002=$DB40)*([2]JOE_DATA!$B$2:$B$20002="Sub-work type")*([2]JOE_DATA!$A$2:$A$20002="CRD"),0.3,0)))</f>
        <v>1</v>
      </c>
      <c r="HJ40" s="3">
        <f t="array" ref="HJ40">IF(LEN($CV40)=0,1,SUM(IF(([2]JOE_DATA!$C$2:$C$20002=$CV40)*([2]JOE_DATA!$B$2:$B$20002="Client type")*([2]JOE_DATA!$A$2:$A$20002="CRD"),1,0)))</f>
        <v>1</v>
      </c>
      <c r="HK40" s="3">
        <f t="array" ref="HK40">IF(LEN($DC40)=0,0.4,SUM(IF(([2]JOE_DATA!$C$2:$C$20002=$DC40)*([2]JOE_DATA!$B$2:$B$20002="Work type")*([2]JOE_DATA!$A$2:$A$20002="Corporate"),0.4,0)))
+
IF(LEN($DD40)=0,0.3,SUM(IF(([2]JOE_DATA!$C$2:$C$20002=$DD40)*([2]JOE_DATA!$B$2:$B$20002="Work type")*([2]JOE_DATA!$A$2:$A$20002="Corporate"),0.3,0)))
+
IF(LEN($DE40)=0,0.3,SUM(IF(([2]JOE_DATA!$C$2:$C$20002=$DE40)*([2]JOE_DATA!$B$2:$B$20002="Work type")*([2]JOE_DATA!$A$2:$A$20002="Corporate"),0.3,0)))</f>
        <v>1</v>
      </c>
      <c r="HL40" s="3">
        <f t="array" ref="HL40">IF(LEN($DF40)=0,0.4,SUM(IF(([2]JOE_DATA!$C$2:$C$20002=$DF40)*([2]JOE_DATA!$B$2:$B$20002="Sub-work type")*([2]JOE_DATA!$A$2:$A$20002="Corporate"),0.4,0)))
+
IF(LEN($DG40)=0,0.3,SUM(IF(([2]JOE_DATA!$C$2:$C$20002=$DG40)*([2]JOE_DATA!$B$2:$B$20002="Sub-work type")*([2]JOE_DATA!$A$2:$A$20002="Corporate"),0.3,0)))
+
IF(LEN($DH40)=0,0.3,SUM(IF(([2]JOE_DATA!$C$2:$C$20002=$DH40)*([2]JOE_DATA!$B$2:$B$20002="Sub-work type")*([2]JOE_DATA!$A$2:$A$20002="Corporate"),0.3,0)))</f>
        <v>1</v>
      </c>
      <c r="HM40" s="3">
        <f t="array" ref="HM40">IF(LEN($DI40)=0,0.4,SUM(IF(([2]JOE_DATA!$C$2:$C$20002=$DI40)*([2]JOE_DATA!$B$2:$B$20002="Acting for")*([2]JOE_DATA!$A$2:$A$20002="Corporate"),0.4,0)))
+
IF(LEN($DJ40)=0,0.3,SUM(IF(([2]JOE_DATA!$C$2:$C$20002=$DJ40)*([2]JOE_DATA!$B$2:$B$20002="Acting for")*([2]JOE_DATA!$A$2:$A$20002="Corporate"),0.3,0)))
+
IF(LEN($DK40)=0,0.3,SUM(IF(([2]JOE_DATA!$C$2:$C$20002=$DK40)*([2]JOE_DATA!$B$2:$B$20002="Acting for")*([2]JOE_DATA!$A$2:$A$20002="Corporate"),0.3,0)))</f>
        <v>1</v>
      </c>
      <c r="HN40" s="3">
        <f t="array" ref="HN40">IF(LEN($DM40)=0,0.4,SUM(IF(([2]JOE_DATA!$C$2:$C$20002=$DM40)*([2]JOE_DATA!$B$2:$B$20002="Country of buyer")*([2]JOE_DATA!$A$2:$A$20002="Corporate"),0.4,0)))
+
IF(LEN($DN40)=0,0.3,SUM(IF(([2]JOE_DATA!$C$2:$C$20002=$DN40)*([2]JOE_DATA!$B$2:$B$20002="Country of buyer")*([2]JOE_DATA!$A$2:$A$20002="Corporate"),0.3,0)))
+
IF(LEN($DL40)=0,0.3,SUM(IF(([2]JOE_DATA!$C$2:$C$20002=$DL40)*([2]JOE_DATA!$B$2:$B$20002="Country of buyer")*([2]JOE_DATA!$A$2:$A$20002="Corporate"),0.3,0)))</f>
        <v>1</v>
      </c>
      <c r="HO40" s="3">
        <f t="array" ref="HO40">IF(LEN($DO40)=0,0.4,SUM(IF(([2]JOE_DATA!$C$2:$C$20002=$DO40)*([2]JOE_DATA!$B$2:$B$20002="Country of seller")*([2]JOE_DATA!$A$2:$A$20002="Corporate"),0.4,0)))
+
IF(LEN($DP40)=0,0.3,SUM(IF(([2]JOE_DATA!$C$2:$C$20002=$DP40)*([2]JOE_DATA!$B$2:$B$20002="Country of seller")*([2]JOE_DATA!$A$2:$A$20002="Corporate"),0.3,0)))
+
IF(LEN($DQ40)=0,0.3,SUM(IF(([2]JOE_DATA!$C$2:$C$20002=$DQ40)*([2]JOE_DATA!$B$2:$B$20002="Country of seller")*([2]JOE_DATA!$A$2:$A$20002="Corporate"),0.3,0)))</f>
        <v>1</v>
      </c>
      <c r="HP40" s="3">
        <f t="array" ref="HP40">IF(LEN($DR40)=0,0.4,SUM(IF(([2]JOE_DATA!$C$2:$C$20002=$DR40)*([2]JOE_DATA!$B$2:$B$20002="Country of target")*([2]JOE_DATA!$A$2:$A$20002="Corporate"),0.4,0)))
+
IF(LEN($DS40)=0,0.3,SUM(IF(([2]JOE_DATA!$C$2:$C$20002=$DS40)*([2]JOE_DATA!$B$2:$B$20002="Country of target")*([2]JOE_DATA!$A$2:$A$20002="Corporate"),0.3,0)))
+
IF(LEN($DT40)=0,0.3,SUM(IF(([2]JOE_DATA!$C$2:$C$20002=$DT40)*([2]JOE_DATA!$B$2:$B$20002="Country of target")*([2]JOE_DATA!$A$2:$A$20002="Corporate"),0.3,0)))</f>
        <v>1</v>
      </c>
      <c r="HQ40" s="3">
        <f t="array" ref="HQ40">IF(LEN($DU40)=0,1,SUM(IF(([2]JOE_DATA!$C$2:$C$20002=$DU40)*([2]JOE_DATA!$B$2:$B$20002="Value over US $5m")*([2]JOE_DATA!$A$2:$A$20002="Corporate"),1,0)))</f>
        <v>1</v>
      </c>
      <c r="HR40" s="3">
        <f t="array" ref="HR40">IF(LEN($DV40)=0,1,SUM(IF(([2]JOE_DATA!$C$2:$C$20002=$DV40)*([2]JOE_DATA!$B$2:$B$20002="Value over £500,000")*([2]JOE_DATA!$A$2:$A$20002="Corporate"),1,0)))</f>
        <v>1</v>
      </c>
      <c r="HS40" s="3">
        <f t="array" ref="HS40">IF(LEN($DW40)=0,1,SUM(IF(([2]JOE_DATA!$C$2:$C$20002=$DW40)*([2]JOE_DATA!$B$2:$B$20002="Value over Euro 5m")*([2]JOE_DATA!$A$2:$A$20002="Corporate"),1,0)))</f>
        <v>1</v>
      </c>
      <c r="HT40" s="3">
        <f t="array" ref="HT40">IF(LEN($DX40)=0,1,SUM(IF(([2]JOE_DATA!$C$2:$C$20002=$DX40)*([2]JOE_DATA!$B$2:$B$20002="Value range in euros")*([2]JOE_DATA!$A$2:$A$20002="Corporate"),1,0)))</f>
        <v>1</v>
      </c>
      <c r="HU40" s="3">
        <f t="array" ref="HU40">IF(LEN($DY40)=0,1,SUM(IF(([2]JOE_DATA!$C$2:$C$20002=$DY40)*([2]JOE_DATA!$B$2:$B$20002="Is the deal relevant for M&amp;A study")*([2]JOE_DATA!$A$2:$A$20002="Corporate"),1,0)))</f>
        <v>1</v>
      </c>
      <c r="HV40" s="3">
        <f t="array" ref="HV40">IF(LEN($DZ40)=0,1,SUM(IF(([2]JOE_DATA!$C$2:$C$20002=$DZ40)*([2]JOE_DATA!$B$2:$B$20002="Does the deal involve PE clients")*([2]JOE_DATA!$A$2:$A$20002="Corporate"),1,0)))</f>
        <v>1</v>
      </c>
      <c r="HW40" s="3">
        <f t="array" ref="HW40">IF(LEN($EA40)=0,1,SUM(IF(([2]JOE_DATA!$C$2:$C$20002=$EA40)*([2]JOE_DATA!$B$2:$B$20002="Quarter deal announced/signed")*([2]JOE_DATA!$A$2:$A$20002="Corporate"),1,0)))</f>
        <v>1</v>
      </c>
      <c r="HX40" s="3">
        <f t="array" ref="HX40">IF(LEN($EB40)=0,1,SUM(IF(([2]JOE_DATA!$C$2:$C$20002=$EB40)*([2]JOE_DATA!$B$2:$B$20002="Quarter deal completed")*([2]JOE_DATA!$A$2:$A$20002="Corporate"),1,0)))</f>
        <v>1</v>
      </c>
      <c r="HY40" s="3">
        <f t="array" ref="HY40">IF(LEN($EC40)=0,1,SUM(IF(([2]JOE_DATA!$C$2:$C$20002=$EC40)*([2]JOE_DATA!$B$2:$B$20002="Year deal announced/signed")*([2]JOE_DATA!$A$2:$A$20002="Corporate"),1,0)))</f>
        <v>1</v>
      </c>
      <c r="HZ40" s="3">
        <f t="array" ref="HZ40">IF(LEN($ED40)=0,1,SUM(IF(([2]JOE_DATA!$C$2:$C$20002=$ED40)*([2]JOE_DATA!$B$2:$B$20002="Year deal completed")*([2]JOE_DATA!$A$2:$A$20002="Corporate"),1,0)))</f>
        <v>1</v>
      </c>
      <c r="IA40" s="3">
        <v>1</v>
      </c>
      <c r="IB40" s="3">
        <f t="array" ref="IB40">IF(LEN($EF40)=0,1,SUM(IF(([2]JOE_DATA!$C$2:$C$20002=$EF40)*([2]JOE_DATA!$B$2:$B$20002="Work type")*([2]JOE_DATA!$A$2:$A$20002="Corporate Tax"),1,0)))</f>
        <v>1</v>
      </c>
      <c r="IC40" s="3">
        <f t="array" ref="IC40">IF(LEN($EG40)=0,0.4,SUM(IF(([2]JOE_DATA!$C$2:$C$20002=$EG40)*([2]JOE_DATA!$B$2:$B$20002="Work type")*([2]JOE_DATA!$A$2:$A$20002="EPC Construction"),0.4,0)))
+
IF(LEN($EH40)=0,0.3,SUM(IF(([2]JOE_DATA!$C$2:$C$20002=$EH40)*([2]JOE_DATA!$B$2:$B$20002="Work type")*([2]JOE_DATA!$A$2:$A$20002="EPC Construction"),0.3,0)))
+
IF(LEN($EI40)=0,0.3,SUM(IF(([2]JOE_DATA!$C$2:$C$20002=$EI40)*([2]JOE_DATA!$B$2:$B$20002="Work type")*([2]JOE_DATA!$A$2:$A$20002="EPC Construction"),0.3,0)))</f>
        <v>1</v>
      </c>
      <c r="ID40" s="3">
        <f t="array" ref="ID40">IF(LEN($EJ40)=0,0.4,SUM(IF(([2]JOE_DATA!$C$2:$C$20002=$EJ40)*([2]JOE_DATA!$B$2:$B$20002="Contract type")*([2]JOE_DATA!$A$2:$A$20002="EPC Construction"),0.4,0)))
+
IF(LEN($EK40)=0,0.3,SUM(IF(([2]JOE_DATA!$C$2:$C$20002=$EK40)*([2]JOE_DATA!$B$2:$B$20002="Contract type")*([2]JOE_DATA!$A$2:$A$20002="EPC Construction"),0.3,0)))
+
IF(LEN($EL40)=0,0.3,SUM(IF(([2]JOE_DATA!$C$2:$C$20002=$EL40)*([2]JOE_DATA!$B$2:$B$20002="Contract type")*([2]JOE_DATA!$A$2:$A$20002="EPC Construction"),0.3,0)))</f>
        <v>1</v>
      </c>
      <c r="IE40" s="3">
        <f t="array" ref="IE40">IF(LEN($EP40)=0,1,SUM(IF(([2]JOE_DATA!$C$2:$C$20002=$EP40)*([2]JOE_DATA!$B$2:$B$20002="Client type")*([2]JOE_DATA!$A$2:$A$20002="EPC Construction"),1,0)))</f>
        <v>1</v>
      </c>
      <c r="IF40" s="3">
        <f t="array" ref="IF40">IF(LEN($EN40)=0,1,SUM(IF(([2]JOE_DATA!$C$2:$C$20002=$EN40)*([2]JOE_DATA!$B$2:$B$20002="Subject matter")*([2]JOE_DATA!$A$2:$A$20002="EPC Construction"),1,0)))</f>
        <v>1</v>
      </c>
      <c r="IG40" s="3">
        <f t="array" ref="IG40">IF(LEN($ER40)=0,1,SUM(IF(([2]JOE_DATA!$C$2:$C$20002=$ER40)*([2]JOE_DATA!$B$2:$B$20002="Client scope")*([2]JOE_DATA!$A$2:$A$20002="EPC Construction"),1,0)))</f>
        <v>1</v>
      </c>
      <c r="IH40" s="3">
        <f t="array" ref="IH40">IF(LEN($ES40)=0,0.4,SUM(IF(([2]JOE_DATA!$C$2:$C$20002=$ES40)*([2]JOE_DATA!$B$2:$B$20002="Work type")*([2]JOE_DATA!$A$2:$A$20002="EPC Energy"),0.4,0)))
+
IF(LEN($ET40)=0,0.3,SUM(IF(([2]JOE_DATA!$C$2:$C$20002=$ET40)*([2]JOE_DATA!$B$2:$B$20002="Work type")*([2]JOE_DATA!$A$2:$A$20002="EPC Energy"),0.3,0)))
+
IF(LEN($EU40)=0,0.3,SUM(IF(([2]JOE_DATA!$C$2:$C$20002=$EU40)*([2]JOE_DATA!$B$2:$B$20002="Work type")*([2]JOE_DATA!$A$2:$A$20002="EPC Energy"),0.3,0)))</f>
        <v>1</v>
      </c>
      <c r="II40" s="3">
        <f t="array" ref="II40">IF(LEN($EV40)=0,1,SUM(IF(([2]JOE_DATA!$C$2:$C$20002=$EV40)*([2]JOE_DATA!$B$2:$B$20002="Work type")*([2]JOE_DATA!$A$2:$A$20002="EPC Energy"),1,0)))</f>
        <v>1</v>
      </c>
      <c r="IJ40" s="3">
        <f t="array" ref="IJ40">IF(LEN($EW40)=0,1,SUM(IF(([2]JOE_DATA!$C$2:$C$20002=$EW40)*([2]JOE_DATA!$B$2:$B$20002="Client type")*([2]JOE_DATA!$A$2:$A$20002="EPC Projects"),1,0)))</f>
        <v>1</v>
      </c>
      <c r="IK40" s="3">
        <f t="array" ref="IK40">IF(LEN($FE40)=0,0.4,SUM(IF(([2]JOE_DATA!$C$2:$C$20002=$FE40)*([2]JOE_DATA!$B$2:$B$20002="Client type")*([2]JOE_DATA!$A$2:$A$20002="Real Estate"),0.4,0)))
+
IF(LEN($FF40)=0,0.3,SUM(IF(([2]JOE_DATA!$C$2:$C$20002=$FF40)*([2]JOE_DATA!$B$2:$B$20002="Client type")*([2]JOE_DATA!$A$2:$A$20002="Real Estate"),0.3,0)))
+
IF(LEN($FG40)=0,0.3,SUM(IF(([2]JOE_DATA!$C$2:$C$20002=$FG40)*([2]JOE_DATA!$B$2:$B$20002="Client type")*([2]JOE_DATA!$A$2:$A$20002="Real Estate"),0.3,0)))</f>
        <v>1</v>
      </c>
      <c r="IL40" s="3">
        <f t="array" ref="IL40">IF(LEN($FH40)=0,0.4,SUM(IF(([2]JOE_DATA!$C$2:$C$20002=$FH40)*([2]JOE_DATA!$B$2:$B$20002="Work type")*([2]JOE_DATA!$A$2:$A$20002="Real Estate"),0.4,0)))
+
IF(LEN($FI40)=0,0.3,SUM(IF(([2]JOE_DATA!$C$2:$C$20002=$FI40)*([2]JOE_DATA!$B$2:$B$20002="Work type")*([2]JOE_DATA!$A$2:$A$20002="Real Estate"),0.3,0)))
+
IF(LEN($FJ40)=0,0.3,SUM(IF(([2]JOE_DATA!$C$2:$C$20002=$FJ40)*([2]JOE_DATA!$B$2:$B$20002="Work type")*([2]JOE_DATA!$A$2:$A$20002="Real Estate"),0.3,0)))</f>
        <v>1</v>
      </c>
      <c r="IM40" s="3">
        <f t="array" ref="IM40">IF(LEN($EX40)=0,0.4,SUM(IF(([2]JOE_DATA!$C$2:$C$20002=$EX40)*([2]JOE_DATA!$B$2:$B$20002="Work type")*([2]JOE_DATA!$A$2:$A$20002="Human Capital"),0.4,0)))
+
IF(LEN($EY40)=0,0.3,SUM(IF(([2]JOE_DATA!$C$2:$C$20002=$EY40)*([2]JOE_DATA!$B$2:$B$20002="Work type")*([2]JOE_DATA!$A$2:$A$20002="Human Capital"),0.3,0)))
+
IF(LEN($EZ40)=0,0.3,SUM(IF(([2]JOE_DATA!$C$2:$C$20002=$EZ40)*([2]JOE_DATA!$B$2:$B$20002="Work type")*([2]JOE_DATA!$A$2:$A$20002="Human Capital"),0.3,0)))</f>
        <v>1</v>
      </c>
      <c r="IN40" s="3">
        <f t="array" ref="IN40">IF(LEN($FA40)=0,0.4,SUM(IF(([2]JOE_DATA!$C$2:$C$20002=$FA40)*([2]JOE_DATA!$B$2:$B$20002="Sub-work types")*([2]JOE_DATA!$A$2:$A$20002="Human Capital"),0.4,0)))
+
IF(LEN($FB40)=0,0.3,SUM(IF(([2]JOE_DATA!$C$2:$C$20002=$FB40)*([2]JOE_DATA!$B$2:$B$20002="Sub-work types")*([2]JOE_DATA!$A$2:$A$20002="Human Capital"),0.3,0)))
+
IF(LEN($FC40)=0,0.3,SUM(IF(([2]JOE_DATA!$C$2:$C$20002=$FC40)*([2]JOE_DATA!$B$2:$B$20002="Sub-work types")*([2]JOE_DATA!$A$2:$A$20002="Human Capital"),0.3,0)))</f>
        <v>1</v>
      </c>
      <c r="IO40" s="15">
        <f t="array" ref="IO40">IF(LEN($FD40)=0,1,SUM(IF(([2]JOE_DATA!$C$2:$C$20002=$FD40)*([2]JOE_DATA!$B$2:$B$20002="Pension scheme")*([2]JOE_DATA!$A$2:$A$20002="Human Capital"),1,0)))</f>
        <v>1</v>
      </c>
      <c r="IP40" s="3">
        <f t="array" ref="IP40">IF(LEN($BT40)=0,0.4,SUM(IF(([2]JOE_DATA!$C$2:$C$20002=$BT40)*([2]JOE_DATA!$B$2:$B$20002="Other Matter Executive"),0.4,0)))
+
IF(LEN($BU40)=0,0.3,SUM(IF(([2]JOE_DATA!$C$2:$C$20002=$BU40)*([2]JOE_DATA!$B$2:$B$20002="Other Matter Executive"),0.3,0)))
+
IF(LEN($BV40)=0,0.3,SUM(IF(([2]JOE_DATA!$C$2:$C$20002=$BV40)*([2]JOE_DATA!$B$2:$B$20002="Other Matter Executive"),0.3,0)))</f>
        <v>1</v>
      </c>
    </row>
    <row r="41" spans="1:250" ht="38.25">
      <c r="A41" s="34" t="s">
        <v>246</v>
      </c>
      <c r="B41" s="35" t="s">
        <v>404</v>
      </c>
      <c r="C41" s="34" t="s">
        <v>248</v>
      </c>
      <c r="D41" s="34" t="s">
        <v>405</v>
      </c>
      <c r="E41" s="34" t="s">
        <v>248</v>
      </c>
      <c r="F41" s="36" t="s">
        <v>291</v>
      </c>
      <c r="G41" s="3"/>
      <c r="H41" s="3"/>
      <c r="I41" s="34" t="s">
        <v>292</v>
      </c>
      <c r="J41" s="3"/>
      <c r="K41" s="3"/>
      <c r="L41" s="34"/>
      <c r="M41" s="3"/>
      <c r="N41" s="3"/>
      <c r="O41" s="36" t="s">
        <v>99</v>
      </c>
      <c r="P41" s="34"/>
      <c r="Q41" s="34"/>
      <c r="R41" s="3"/>
      <c r="S41" s="37"/>
      <c r="T41" s="37">
        <v>40908</v>
      </c>
      <c r="U41" s="34" t="s">
        <v>294</v>
      </c>
      <c r="V41" s="3"/>
      <c r="W41" s="3"/>
      <c r="X41" s="34" t="s">
        <v>295</v>
      </c>
      <c r="Y41" s="38"/>
      <c r="Z41" s="3"/>
      <c r="AA41" s="34" t="s">
        <v>296</v>
      </c>
      <c r="AB41" s="34"/>
      <c r="AC41" s="3"/>
      <c r="AD41" s="34"/>
      <c r="AE41" s="3"/>
      <c r="AF41" s="3"/>
      <c r="AG41" s="39"/>
      <c r="AH41" s="3"/>
      <c r="AI41" s="34"/>
      <c r="AJ41" s="3"/>
      <c r="AK41" s="3"/>
      <c r="AL41" s="34" t="s">
        <v>254</v>
      </c>
      <c r="AM41" s="3"/>
      <c r="AN41" s="3"/>
      <c r="AO41" s="34" t="s">
        <v>133</v>
      </c>
      <c r="AP41" s="3" t="s">
        <v>297</v>
      </c>
      <c r="AQ41" s="3"/>
      <c r="AR41" s="3"/>
      <c r="AS41" s="3"/>
      <c r="AT41" s="3"/>
      <c r="AU41" s="3"/>
      <c r="AV41" s="3"/>
      <c r="AW41" s="3"/>
      <c r="AX41" s="3"/>
      <c r="AY41" s="3"/>
      <c r="AZ41" s="3"/>
      <c r="BA41" s="3"/>
      <c r="BB41" s="3" t="s">
        <v>298</v>
      </c>
      <c r="BC41" s="3" t="s">
        <v>248</v>
      </c>
      <c r="BD41" s="3"/>
      <c r="BE41" s="40"/>
      <c r="BF41" s="34"/>
      <c r="BG41" s="34"/>
      <c r="BH41" s="3"/>
      <c r="BI41" s="41" t="s">
        <v>255</v>
      </c>
      <c r="BJ41" s="34"/>
      <c r="BK41" s="3"/>
      <c r="BL41" s="42" t="s">
        <v>256</v>
      </c>
      <c r="BM41" s="42"/>
      <c r="BN41" s="34"/>
      <c r="BO41" s="3"/>
      <c r="BP41" s="3"/>
      <c r="BQ41" s="3"/>
      <c r="BR41" s="3"/>
      <c r="BS41" s="3"/>
      <c r="BT41" s="34"/>
      <c r="BU41" s="34"/>
      <c r="BV41" s="34"/>
      <c r="BW41" s="3"/>
      <c r="BX41" s="3"/>
      <c r="BY41" s="3"/>
      <c r="BZ41" s="3"/>
      <c r="CA41" s="3"/>
      <c r="CB41" s="3"/>
      <c r="CC41" s="3"/>
      <c r="CD41" s="36"/>
      <c r="CE41" s="34"/>
      <c r="CF41" s="3"/>
      <c r="CG41" s="36"/>
      <c r="CH41" s="34"/>
      <c r="CI41" s="3"/>
      <c r="CJ41" s="3"/>
      <c r="CK41" s="36"/>
      <c r="CL41" s="3"/>
      <c r="CM41" s="3"/>
      <c r="CN41" s="3"/>
      <c r="CO41" s="3"/>
      <c r="CP41" s="3"/>
      <c r="CQ41" s="34"/>
      <c r="CR41" s="34"/>
      <c r="CS41" s="34"/>
      <c r="CT41" s="34"/>
      <c r="CU41" s="34"/>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6"/>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c r="FI41" s="34"/>
      <c r="FJ41" s="3"/>
      <c r="FK41" s="3"/>
      <c r="FL41" s="3"/>
      <c r="FM41" s="3"/>
      <c r="FO41" s="3"/>
      <c r="FP41" s="3"/>
      <c r="FQ41" s="3" t="str">
        <f t="array" ref="FQ41">IF(SUM($FU41:$IP41)=74,"PASS","FAIL")</f>
        <v>PASS</v>
      </c>
      <c r="FR41" s="3">
        <f t="shared" si="5"/>
        <v>0</v>
      </c>
      <c r="FS41" s="3">
        <f t="shared" si="6"/>
        <v>1</v>
      </c>
      <c r="FT41" s="3"/>
      <c r="FU41" s="3">
        <f t="array" ref="FU41">SUM(IF(([2]JOE_DATA!$C$2:$C$20002=$C41)*([2]JOE_DATA!$B$2:$B$20002="Client Name Confidential"),1,0))</f>
        <v>1</v>
      </c>
      <c r="FV41" s="3">
        <f t="array" ref="FV41">IF(ISBLANK($E41),1,SUM(IF(([2]JOE_DATA!$C$2:$C$20002=$E41)*([2]JOE_DATA!$B$2:$B$20002="Client name confidential on completion"),1,0)))</f>
        <v>1</v>
      </c>
      <c r="FW41" s="3">
        <f t="array" ref="FW41">IF(LEN($F41)=0,0.5,SUM(IF(([2]JOE_DATA!$C$2:$C$20002=$F41)*([2]JOE_DATA!$B$2:$B$20002="Client sector group"),0.5,0)))
+
IF(LEN($G41)=0,0.25,SUM(IF(([2]JOE_DATA!$C$2:$C$20002=$G41)*([2]JOE_DATA!$B$2:$B$20002="Client sector group"),0.25,0)))
+
IF(LEN($H41)=0,0.25,SUM(IF(([2]JOE_DATA!$C$2:$C$20002=$H41)*([2]JOE_DATA!$B$2:$B$20002="Client sector group"),0.25,0)))</f>
        <v>1</v>
      </c>
      <c r="FX41" s="3">
        <f t="array" ref="FX41">IF(ISBLANK($I41),0.5,SUM(IF(([2]JOE_DATA!$C$2:$C$20002=$I41)*([2]JOE_DATA!$B$2:$B$20002="Client sub-sector group"),0.5,0)))
+
IF(ISBLANK($J41),0.25,SUM(IF(([2]JOE_DATA!$C$2:$C$20002=$J41)*([2]JOE_DATA!$B$2:$B$20002="Client sub-sector group"),0.25,0)))
+
IF(ISBLANK($K41),0.25,SUM(IF(([2]JOE_DATA!$C$2:$C$20002=$K41)*([2]JOE_DATA!$B$2:$B$20002="Client sub-sector group"),0.25,0)))</f>
        <v>1</v>
      </c>
      <c r="FY41" s="3">
        <f t="array" ref="FY41">IF(LEN($L41)=0,0.4,SUM(IF(([2]JOE_DATA!$C$2:$C$20002=$L41)*([2]JOE_DATA!$B$2:$B$20002="Predominant Country of Client"),0.4,0)))
+
IF(LEN($M41)=0,0.3,SUM(IF(([2]JOE_DATA!$C$2:$C$20002=$M41)*([2]JOE_DATA!$B$2:$B$20002="Predominant Country of Client"),0.3,0)))
+
IF(LEN($N41)=0,0.3,SUM(IF(([2]JOE_DATA!$C$2:$C$20002=$N41)*([2]JOE_DATA!$B$2:$B$20002="Predominant Country of Client"),0.3,0)))</f>
        <v>1</v>
      </c>
      <c r="FZ41" s="3">
        <f t="array" ref="FZ41">IF(LEN($O41)=0,0.4,SUM(IF(([2]JOE_DATA!$C$2:$C$20002=$O41)*([2]JOE_DATA!$B$2:$B$20002="Main practice group"),0.4,0)))
+
IF(LEN($P41)=0,0.3,SUM(IF(([2]JOE_DATA!$C$2:$C$20002=$P41)*([2]JOE_DATA!$B$2:$B$20002="Main practice group"),0.3,0)))
+
IF(LEN($Q41)=0,0.3,SUM(IF(([2]JOE_DATA!$C$2:$C$20002=$Q41)*([2]JOE_DATA!$B$2:$B$20002="Main practice group"),0.3,0)))</f>
        <v>1</v>
      </c>
      <c r="GA41" s="3">
        <f t="shared" si="7"/>
        <v>1</v>
      </c>
      <c r="GB41" s="3">
        <f t="shared" si="8"/>
        <v>1</v>
      </c>
      <c r="GC41" s="3">
        <f t="array" ref="GC41">IF(LEN($U41)=0,0.4,SUM(IF(([2]JOE_DATA!$C$2:$C$20002=$U41)*([2]JOE_DATA!$B$2:$B$20002="Matter sector group"),0.4,0)))
+
IF(LEN($V41)=0,0.3,SUM(IF(([2]JOE_DATA!$C$2:$C$20002=$V41)*([2]JOE_DATA!$B$2:$B$20002="Matter sector group"),0.3,0)))
+
IF(LEN($W41)=0,0.3,SUM(IF(([2]JOE_DATA!$C$2:$C$20002=$W41)*([2]JOE_DATA!$B$2:$B$20002="Matter sector group"),0.3,0)))</f>
        <v>1</v>
      </c>
      <c r="GD41" s="3">
        <f t="array" ref="GD41">IF(LEN($X41)=0,0.4,SUM(IF(([2]JOE_DATA!$C$2:$C$20002=$X41)*([2]JOE_DATA!$B$2:$B$20002="Matter sub-sector group"),0.4,0)))
+
IF(LEN($Y41)=0,0.3,SUM(IF(([2]JOE_DATA!$C$2:$C$20002=$Y41)*([2]JOE_DATA!$B$2:$B$20002="Matter sub-sector group"),0.3,0)))
+
IF(LEN($Z41)=0,0.3,SUM(IF(([2]JOE_DATA!$C$2:$C$20002=$Z41)*([2]JOE_DATA!$B$2:$B$20002="Matter sub-sector group"),0.3,0)))</f>
        <v>1</v>
      </c>
      <c r="GE41" s="3">
        <f t="array" ref="GE41">IF(ISBLANK($AD41),1,SUM(IF(([2]JOE_DATA!$C$2:$C$20002=$AD41)*([2]JOE_DATA!$B$2:$B$20002="Matter confidential"),1,0)))</f>
        <v>1</v>
      </c>
      <c r="GF41" s="3">
        <f t="array" ref="GF41">IF(ISBLANK($AE41),1,SUM(IF(([2]JOE_DATA!$C$2:$C$20002=$AE41)*([2]JOE_DATA!$B$2:$B$20002="Matter confidential on completion"),1,0)))</f>
        <v>1</v>
      </c>
      <c r="GG41" s="3">
        <f t="array" ref="GG41">IF(ISBLANK($AG41),1,SUM(IF(([2]JOE_DATA!$C$2:$C$20002=$AG41)*([2]JOE_DATA!$B$2:$B$20002="Applicable law"),1,0)))</f>
        <v>1</v>
      </c>
      <c r="GH41" s="3">
        <f t="array" ref="GH41">IF(ISBLANK($AO41),1,SUM(IF(([2]JOE_DATA!$C$2:$C$20002=$AO41)*([2]JOE_DATA!$B$2:$B$20002="Contentious"),1,0)))</f>
        <v>1</v>
      </c>
      <c r="GI41" s="3">
        <f t="array" ref="GI41">IF(ISBLANK($AP41),1,SUM(IF(([2]JOE_DATA!$C$2:$C$20002=$AP41)*([2]JOE_DATA!$B$2:$B$20002="Dispute resolution"),1,0)))</f>
        <v>1</v>
      </c>
      <c r="GJ41" s="3">
        <f t="array" ref="GJ41">IF(ISBLANK($AQ41),1,SUM(IF(([2]JOE_DATA!$C$2:$C$20002=$AQ41)*([2]JOE_DATA!$B$2:$B$20002="Language of dispute"),1,0)))</f>
        <v>1</v>
      </c>
      <c r="GK41" s="3">
        <f t="array" ref="GK41">IF(LEN($AW41)=0,0.4,SUM(IF(([2]JOE_DATA!$C$2:$C$20002=$AW41)*([2]JOE_DATA!$B$2:$B$20002="Country Of Arbitration"),0.4,0)))
+
IF(LEN($AX41)=0,0.3,SUM(IF(([2]JOE_DATA!$C$2:$C$20002=$AX41)*([2]JOE_DATA!$B$2:$B$20002="Country Of Arbitration"),0.3,0)))
+
IF(LEN($AY41)=0,0.3,SUM(IF(([2]JOE_DATA!$C$2:$C$20002=$AY41)*([2]JOE_DATA!$B$2:$B$20002="Country Of Arbitration"),0.3,0)))</f>
        <v>1</v>
      </c>
      <c r="GL41" s="3">
        <f t="array" ref="GL41">IF(LEN($AT41)=0,0.4,SUM(IF(([2]JOE_DATA!$C$2:$C$20002=$AT41)*([2]JOE_DATA!$B$2:$B$20002="Jurisdiction of dispute"),0.4,0)))
+
IF(LEN($AU41)=0,0.3,SUM(IF(([2]JOE_DATA!$C$2:$C$20002=$AU41)*([2]JOE_DATA!$B$2:$B$20002="Jurisdiction of dispute"),0.3,0)))
+
IF(LEN($AV41)=0,0.3,SUM(IF(([2]JOE_DATA!$C$2:$C$20002=$AV41)*([2]JOE_DATA!$B$2:$B$20002="Jurisdiction of dispute"),0.3,0)))</f>
        <v>1</v>
      </c>
      <c r="GM41" s="3">
        <f t="array" ref="GM41">IF(LEN($AZ41)=0,0.6,SUM(IF(([2]JOE_DATA!$C$2:$C$20002=$AZ41)*([2]JOE_DATA!$B$2:$B$20002="Seat of arbitration"),0.6,0)))
+
IF(LEN($BA41)=0,0.4,SUM(IF(([2]JOE_DATA!$C$2:$C$20002=$BA41)*([2]JOE_DATA!$B$2:$B$20002="Seat of arbitration"),0.4,0)))</f>
        <v>1</v>
      </c>
      <c r="GN41" s="3">
        <f t="array" ref="GN41">IF(ISBLANK($BB41),1,SUM(IF(([2]JOE_DATA!$C$2:$C$20002=$BB41)*([2]JOE_DATA!$B$2:$B$20002="Arbitral rules"),1,0)))</f>
        <v>1</v>
      </c>
      <c r="GO41" s="3">
        <f t="array" ref="GO41">IF(ISBLANK($BC41),1,SUM(IF(([2]JOE_DATA!$C$2:$C$20002=$BC41)*([2]JOE_DATA!$B$2:$B$20002="Investment treaty"),1,0)))</f>
        <v>1</v>
      </c>
      <c r="GP41" s="3">
        <f t="array" ref="GP41">IF(ISBLANK($BD41),1,SUM(IF(([2]JOE_DATA!$C$2:$C$20002=$BD41)*([2]JOE_DATA!$B$2:$B$20002="Investigation type"),1,0)))</f>
        <v>1</v>
      </c>
      <c r="GQ41" s="3">
        <f t="array" ref="GQ41">IF(ISBLANK($BF41),1,SUM(IF(([2]JOE_DATA!$C$2:$C$20002=$BF41)*([2]JOE_DATA!$B$2:$B$20002="Currency of deal"),1,0)))</f>
        <v>1</v>
      </c>
      <c r="GR41" s="3">
        <f t="array" ref="GR41">IF(ISBLANK($BG41),1,SUM(IF(([2]JOE_DATA!$C$2:$C$20002=$BG41)*([2]JOE_DATA!$B$2:$B$20002="Value confidential"),1,0)))</f>
        <v>1</v>
      </c>
      <c r="GS41" s="3">
        <f t="array" ref="GS41">IF(ISBLANK($BH41),1,SUM(IF(([2]JOE_DATA!$C$2:$C$20002=$BH41)*([2]JOE_DATA!$B$2:$B$20002="Value confidential on completion"),1,0)))</f>
        <v>1</v>
      </c>
      <c r="GT41" s="3">
        <f t="array" ref="GT41">IF(LEN($BI41)=0,0.4,SUM(IF(([2]JOE_DATA!$C$2:$C$20002=$BI41)*([2]JOE_DATA!$B$2:$B$20002="Teams"),0.4,0)))
+
IF(LEN($BJ41)=0,0.3,SUM(IF(([2]JOE_DATA!$C$2:$C$20002=$BJ41)*([2]JOE_DATA!$B$2:$B$20002="Teams"),0.3,0)))
+
IF(LEN($BK41)=0,0.3,SUM(IF(([2]JOE_DATA!$C$2:$C$20002=$BK41)*([2]JOE_DATA!$B$2:$B$20002="Teams"),0.3,0)))</f>
        <v>1</v>
      </c>
      <c r="GU41" s="3">
        <f t="array" ref="GU41">IF(LEN($BL41)=0,0.4,SUM(IF(([2]JOE_DATA!$C$2:$C$20002=$BL41)*([2]JOE_DATA!$B$2:$B$20002="Lead Matter Partner"),0.4,0)))
+
IF(LEN($BM41)=0,0.3,SUM(IF(([2]JOE_DATA!$C$2:$C$20002=$BM41)*([2]JOE_DATA!$B$2:$B$20002="Lead Matter Partner"),0.3,0)))
+
IF(LEN($BN41)=0,0.3,SUM(IF(([2]JOE_DATA!$C$2:$C$20002=$BN41)*([2]JOE_DATA!$B$2:$B$20002="Lead Matter Partner"),0.3,0)))</f>
        <v>1</v>
      </c>
      <c r="GV41" s="3">
        <f t="array" ref="GV41">IF(LEN($BP41)=0,0.4,SUM(IF(([2]JOE_DATA!$C$2:$C$20002=$BP41)*([2]JOE_DATA!$B$2:$B$20002="Source of credential"),0.4,0)))
+
IF(LEN($BQ41)=0,0.3,SUM(IF(([2]JOE_DATA!$C$2:$C$20002=$BQ41)*([2]JOE_DATA!$B$2:$B$20002="Source of credential"),0.3,0)))
+
IF(LEN($BR41)=0,0.3,SUM(IF(([2]JOE_DATA!$C$2:$C$20002=$BR41)*([2]JOE_DATA!$B$2:$B$20002="Source of credential"),0.3,0)))</f>
        <v>1</v>
      </c>
      <c r="GW41" s="3">
        <f t="array" ref="GW41">IF(LEN($BX41)=0,0.4,SUM(IF(([2]JOE_DATA!$C$2:$C$20002=$BX41)*([2]JOE_DATA!$B$2:$B$20002="CMS firms involved"),0.4,0)))
+
IF(LEN($BY41)=0,0.6,SUM(IF(([2]JOE_DATA!$C$2:$C$20002=$BY41)*([2]JOE_DATA!$B$2:$B$20002="CMS firms involved"),0.6,0)))</f>
        <v>1</v>
      </c>
      <c r="GX41" s="3">
        <f t="array" ref="GX41">IF(ISBLANK($BZ41),1,SUM(IF(([2]JOE_DATA!$C$2:$C$20002=$BZ41)*([2]JOE_DATA!$B$2:$B$20002="Lead CMS firm"),1,0)))</f>
        <v>1</v>
      </c>
      <c r="GY41" s="3">
        <f t="array" ref="GY41">IF(LEN($CA41)=0,0.4,SUM(IF(([2]JOE_DATA!$C$2:$C$20002=$CA41)*([2]JOE_DATA!$B$2:$B$20002="Countries of other CMS firms"),0.4,0)))
+
IF(LEN($CB41)=0,0.3,SUM(IF(([2]JOE_DATA!$C$2:$C$20002=$CB41)*([2]JOE_DATA!$B$2:$B$20002="Countries of other CMS firms"),0.3,0)))
+
IF(LEN($CC41)=0,0.3,SUM(IF(([2]JOE_DATA!$C$2:$C$20002=$CC41)*([2]JOE_DATA!$B$2:$B$20002="Countries of other CMS firms"),0.3,0)))</f>
        <v>1</v>
      </c>
      <c r="GZ41" s="3">
        <f t="array" ref="GZ41">IF(ISBLANK($CD41),1,SUM(IF(([2]JOE_DATA!$C$2:$C$20002=$CD41)*([2]JOE_DATA!$B$2:$B$20002="Credential status"),1,0)))</f>
        <v>1</v>
      </c>
      <c r="HA41" s="3">
        <f t="array" ref="HA41">IF(ISBLANK($CE41),1,SUM(IF(([2]JOE_DATA!$C$2:$C$20002=$CE41)*([2]JOE_DATA!$B$2:$B$20002="Credential version"),1,0)))</f>
        <v>1</v>
      </c>
      <c r="HB41" s="3">
        <f t="array" ref="HB41">IF(ISBLANK($CG41),1,SUM(IF(([2]JOE_DATA!$C$2:$C$20002=$CG41)*([2]JOE_DATA!$B$2:$B$20002="Credential type "),1,0)))</f>
        <v>1</v>
      </c>
      <c r="HC41" s="3">
        <f t="array" ref="HC41">IF(ISBLANK($CH41),1,SUM(IF(([2]JOE_DATA!$C$2:$C$20002=$CH41)*([2]JOE_DATA!$B$2:$B$20002="Other uses"),1,0)))</f>
        <v>1</v>
      </c>
      <c r="HD41" s="3">
        <f t="array" ref="HD41">IF(ISBLANK($CK41),1,SUM(IF(([2]JOE_DATA!$C$2:$C$20002=$CK41)*([2]JOE_DATA!$B$2:$B$20002="Priority"),1,0)))</f>
        <v>1</v>
      </c>
      <c r="HE41" s="3">
        <f t="array" ref="HE41">IF(LEN($CM41)=0,0.4,SUM(IF(([2]JOE_DATA!$C$2:$C$20002=$CM41)*([2]JOE_DATA!$B$2:$B$20002="Know how"),0.4,0)))
+
IF(LEN($CN41)=0,0.3,SUM(IF(([2]JOE_DATA!$C$2:$C$20002=$CN41)*([2]JOE_DATA!$B$2:$B$20002="Know how"),0.3,0)))
+
IF(LEN($CO41)=0,0.3,SUM(IF(([2]JOE_DATA!$C$2:$C$20002=$CO41)*([2]JOE_DATA!$B$2:$B$20002="Know how"),0.3,0)))</f>
        <v>1</v>
      </c>
      <c r="HF41" s="3">
        <f t="array" ref="HF41">IF(LEN($CS41)=0,0.4,SUM(IF(([2]JOE_DATA!$C$2:$C$20002=$CS41)*([2]JOE_DATA!$B$2:$B$20002="Work type")*([2]JOE_DATA!$A$2:$A$20002="BAIF"),0.4,0)))
+
IF(LEN($CT41)=0,0.3,SUM(IF(([2]JOE_DATA!$C$2:$C$20002=$CT41)*([2]JOE_DATA!$B$2:$B$20002="Work type")*([2]JOE_DATA!$A$2:$A$20002="BAIF"),0.3,0)))
+
IF(LEN($CU41)=0,0.3,SUM(IF(([2]JOE_DATA!$C$2:$C$20002=$CU41)*([2]JOE_DATA!$B$2:$B$20002="Work type")*([2]JOE_DATA!$A$2:$A$20002="BAIF"),0.3,0)))</f>
        <v>1</v>
      </c>
      <c r="HG41" s="3">
        <f t="array" ref="HG41">IF(LEN($CQ41)=0,1,SUM(IF(([2]JOE_DATA!$C$2:$C$20002=$CQ41)*([2]JOE_DATA!$B$2:$B$20002="Client type")*([2]JOE_DATA!$A$2:$A$20002="BAIF"),1,0)))</f>
        <v>1</v>
      </c>
      <c r="HH41" s="3">
        <f t="array" ref="HH41">IF(LEN($CW41)=0,0.4,SUM(IF(([2]JOE_DATA!$C$2:$C$20002=$CW41)*([2]JOE_DATA!$B$2:$B$20002="Work type")*([2]JOE_DATA!$A$2:$A$20002="CRD"),0.4,0)))
+
IF(LEN($CX41)=0,0.3,SUM(IF(([2]JOE_DATA!$C$2:$C$20002=$CX41)*([2]JOE_DATA!$B$2:$B$20002="Work type")*([2]JOE_DATA!$A$2:$A$20002="CRD"),0.3,0)))
+
IF(LEN($CY41)=0,0.3,SUM(IF(([2]JOE_DATA!$C$2:$C$20002=$CY41)*([2]JOE_DATA!$B$2:$B$20002="Work type")*([2]JOE_DATA!$A$2:$A$20002="CRD"),0.3,0)))</f>
        <v>1</v>
      </c>
      <c r="HI41" s="3">
        <f t="array" ref="HI41">IF(LEN($CZ41)=0,0.4,SUM(IF(([2]JOE_DATA!$C$2:$C$20002=$CZ41)*([2]JOE_DATA!$B$2:$B$20002="Sub-work type")*([2]JOE_DATA!$A$2:$A$20002="CRD"),0.4,0)))
+
IF(LEN($DA41)=0,0.3,SUM(IF(([2]JOE_DATA!$C$2:$C$20002=$DA41)*([2]JOE_DATA!$B$2:$B$20002="Sub-work type")*([2]JOE_DATA!$A$2:$A$20002="CRD"),0.3,0)))
+
IF(LEN($DB41)=0,0.3,SUM(IF(([2]JOE_DATA!$C$2:$C$20002=$DB41)*([2]JOE_DATA!$B$2:$B$20002="Sub-work type")*([2]JOE_DATA!$A$2:$A$20002="CRD"),0.3,0)))</f>
        <v>1</v>
      </c>
      <c r="HJ41" s="3">
        <f t="array" ref="HJ41">IF(LEN($CV41)=0,1,SUM(IF(([2]JOE_DATA!$C$2:$C$20002=$CV41)*([2]JOE_DATA!$B$2:$B$20002="Client type")*([2]JOE_DATA!$A$2:$A$20002="CRD"),1,0)))</f>
        <v>1</v>
      </c>
      <c r="HK41" s="3">
        <f t="array" ref="HK41">IF(LEN($DC41)=0,0.4,SUM(IF(([2]JOE_DATA!$C$2:$C$20002=$DC41)*([2]JOE_DATA!$B$2:$B$20002="Work type")*([2]JOE_DATA!$A$2:$A$20002="Corporate"),0.4,0)))
+
IF(LEN($DD41)=0,0.3,SUM(IF(([2]JOE_DATA!$C$2:$C$20002=$DD41)*([2]JOE_DATA!$B$2:$B$20002="Work type")*([2]JOE_DATA!$A$2:$A$20002="Corporate"),0.3,0)))
+
IF(LEN($DE41)=0,0.3,SUM(IF(([2]JOE_DATA!$C$2:$C$20002=$DE41)*([2]JOE_DATA!$B$2:$B$20002="Work type")*([2]JOE_DATA!$A$2:$A$20002="Corporate"),0.3,0)))</f>
        <v>1</v>
      </c>
      <c r="HL41" s="3">
        <f t="array" ref="HL41">IF(LEN($DF41)=0,0.4,SUM(IF(([2]JOE_DATA!$C$2:$C$20002=$DF41)*([2]JOE_DATA!$B$2:$B$20002="Sub-work type")*([2]JOE_DATA!$A$2:$A$20002="Corporate"),0.4,0)))
+
IF(LEN($DG41)=0,0.3,SUM(IF(([2]JOE_DATA!$C$2:$C$20002=$DG41)*([2]JOE_DATA!$B$2:$B$20002="Sub-work type")*([2]JOE_DATA!$A$2:$A$20002="Corporate"),0.3,0)))
+
IF(LEN($DH41)=0,0.3,SUM(IF(([2]JOE_DATA!$C$2:$C$20002=$DH41)*([2]JOE_DATA!$B$2:$B$20002="Sub-work type")*([2]JOE_DATA!$A$2:$A$20002="Corporate"),0.3,0)))</f>
        <v>1</v>
      </c>
      <c r="HM41" s="3">
        <f t="array" ref="HM41">IF(LEN($DI41)=0,0.4,SUM(IF(([2]JOE_DATA!$C$2:$C$20002=$DI41)*([2]JOE_DATA!$B$2:$B$20002="Acting for")*([2]JOE_DATA!$A$2:$A$20002="Corporate"),0.4,0)))
+
IF(LEN($DJ41)=0,0.3,SUM(IF(([2]JOE_DATA!$C$2:$C$20002=$DJ41)*([2]JOE_DATA!$B$2:$B$20002="Acting for")*([2]JOE_DATA!$A$2:$A$20002="Corporate"),0.3,0)))
+
IF(LEN($DK41)=0,0.3,SUM(IF(([2]JOE_DATA!$C$2:$C$20002=$DK41)*([2]JOE_DATA!$B$2:$B$20002="Acting for")*([2]JOE_DATA!$A$2:$A$20002="Corporate"),0.3,0)))</f>
        <v>1</v>
      </c>
      <c r="HN41" s="3">
        <f t="array" ref="HN41">IF(LEN($DM41)=0,0.4,SUM(IF(([2]JOE_DATA!$C$2:$C$20002=$DM41)*([2]JOE_DATA!$B$2:$B$20002="Country of buyer")*([2]JOE_DATA!$A$2:$A$20002="Corporate"),0.4,0)))
+
IF(LEN($DN41)=0,0.3,SUM(IF(([2]JOE_DATA!$C$2:$C$20002=$DN41)*([2]JOE_DATA!$B$2:$B$20002="Country of buyer")*([2]JOE_DATA!$A$2:$A$20002="Corporate"),0.3,0)))
+
IF(LEN($DL41)=0,0.3,SUM(IF(([2]JOE_DATA!$C$2:$C$20002=$DL41)*([2]JOE_DATA!$B$2:$B$20002="Country of buyer")*([2]JOE_DATA!$A$2:$A$20002="Corporate"),0.3,0)))</f>
        <v>1</v>
      </c>
      <c r="HO41" s="3">
        <f t="array" ref="HO41">IF(LEN($DO41)=0,0.4,SUM(IF(([2]JOE_DATA!$C$2:$C$20002=$DO41)*([2]JOE_DATA!$B$2:$B$20002="Country of seller")*([2]JOE_DATA!$A$2:$A$20002="Corporate"),0.4,0)))
+
IF(LEN($DP41)=0,0.3,SUM(IF(([2]JOE_DATA!$C$2:$C$20002=$DP41)*([2]JOE_DATA!$B$2:$B$20002="Country of seller")*([2]JOE_DATA!$A$2:$A$20002="Corporate"),0.3,0)))
+
IF(LEN($DQ41)=0,0.3,SUM(IF(([2]JOE_DATA!$C$2:$C$20002=$DQ41)*([2]JOE_DATA!$B$2:$B$20002="Country of seller")*([2]JOE_DATA!$A$2:$A$20002="Corporate"),0.3,0)))</f>
        <v>1</v>
      </c>
      <c r="HP41" s="3">
        <f t="array" ref="HP41">IF(LEN($DR41)=0,0.4,SUM(IF(([2]JOE_DATA!$C$2:$C$20002=$DR41)*([2]JOE_DATA!$B$2:$B$20002="Country of target")*([2]JOE_DATA!$A$2:$A$20002="Corporate"),0.4,0)))
+
IF(LEN($DS41)=0,0.3,SUM(IF(([2]JOE_DATA!$C$2:$C$20002=$DS41)*([2]JOE_DATA!$B$2:$B$20002="Country of target")*([2]JOE_DATA!$A$2:$A$20002="Corporate"),0.3,0)))
+
IF(LEN($DT41)=0,0.3,SUM(IF(([2]JOE_DATA!$C$2:$C$20002=$DT41)*([2]JOE_DATA!$B$2:$B$20002="Country of target")*([2]JOE_DATA!$A$2:$A$20002="Corporate"),0.3,0)))</f>
        <v>1</v>
      </c>
      <c r="HQ41" s="3">
        <f t="array" ref="HQ41">IF(LEN($DU41)=0,1,SUM(IF(([2]JOE_DATA!$C$2:$C$20002=$DU41)*([2]JOE_DATA!$B$2:$B$20002="Value over US $5m")*([2]JOE_DATA!$A$2:$A$20002="Corporate"),1,0)))</f>
        <v>1</v>
      </c>
      <c r="HR41" s="3">
        <f t="array" ref="HR41">IF(LEN($DV41)=0,1,SUM(IF(([2]JOE_DATA!$C$2:$C$20002=$DV41)*([2]JOE_DATA!$B$2:$B$20002="Value over £500,000")*([2]JOE_DATA!$A$2:$A$20002="Corporate"),1,0)))</f>
        <v>1</v>
      </c>
      <c r="HS41" s="3">
        <f t="array" ref="HS41">IF(LEN($DW41)=0,1,SUM(IF(([2]JOE_DATA!$C$2:$C$20002=$DW41)*([2]JOE_DATA!$B$2:$B$20002="Value over Euro 5m")*([2]JOE_DATA!$A$2:$A$20002="Corporate"),1,0)))</f>
        <v>1</v>
      </c>
      <c r="HT41" s="3">
        <f t="array" ref="HT41">IF(LEN($DX41)=0,1,SUM(IF(([2]JOE_DATA!$C$2:$C$20002=$DX41)*([2]JOE_DATA!$B$2:$B$20002="Value range in euros")*([2]JOE_DATA!$A$2:$A$20002="Corporate"),1,0)))</f>
        <v>1</v>
      </c>
      <c r="HU41" s="3">
        <f t="array" ref="HU41">IF(LEN($DY41)=0,1,SUM(IF(([2]JOE_DATA!$C$2:$C$20002=$DY41)*([2]JOE_DATA!$B$2:$B$20002="Is the deal relevant for M&amp;A study")*([2]JOE_DATA!$A$2:$A$20002="Corporate"),1,0)))</f>
        <v>1</v>
      </c>
      <c r="HV41" s="3">
        <f t="array" ref="HV41">IF(LEN($DZ41)=0,1,SUM(IF(([2]JOE_DATA!$C$2:$C$20002=$DZ41)*([2]JOE_DATA!$B$2:$B$20002="Does the deal involve PE clients")*([2]JOE_DATA!$A$2:$A$20002="Corporate"),1,0)))</f>
        <v>1</v>
      </c>
      <c r="HW41" s="3">
        <f t="array" ref="HW41">IF(LEN($EA41)=0,1,SUM(IF(([2]JOE_DATA!$C$2:$C$20002=$EA41)*([2]JOE_DATA!$B$2:$B$20002="Quarter deal announced/signed")*([2]JOE_DATA!$A$2:$A$20002="Corporate"),1,0)))</f>
        <v>1</v>
      </c>
      <c r="HX41" s="3">
        <f t="array" ref="HX41">IF(LEN($EB41)=0,1,SUM(IF(([2]JOE_DATA!$C$2:$C$20002=$EB41)*([2]JOE_DATA!$B$2:$B$20002="Quarter deal completed")*([2]JOE_DATA!$A$2:$A$20002="Corporate"),1,0)))</f>
        <v>1</v>
      </c>
      <c r="HY41" s="3">
        <f t="array" ref="HY41">IF(LEN($EC41)=0,1,SUM(IF(([2]JOE_DATA!$C$2:$C$20002=$EC41)*([2]JOE_DATA!$B$2:$B$20002="Year deal announced/signed")*([2]JOE_DATA!$A$2:$A$20002="Corporate"),1,0)))</f>
        <v>1</v>
      </c>
      <c r="HZ41" s="3">
        <f t="array" ref="HZ41">IF(LEN($ED41)=0,1,SUM(IF(([2]JOE_DATA!$C$2:$C$20002=$ED41)*([2]JOE_DATA!$B$2:$B$20002="Year deal completed")*([2]JOE_DATA!$A$2:$A$20002="Corporate"),1,0)))</f>
        <v>1</v>
      </c>
      <c r="IA41" s="3">
        <v>1</v>
      </c>
      <c r="IB41" s="3">
        <f t="array" ref="IB41">IF(LEN($EF41)=0,1,SUM(IF(([2]JOE_DATA!$C$2:$C$20002=$EF41)*([2]JOE_DATA!$B$2:$B$20002="Work type")*([2]JOE_DATA!$A$2:$A$20002="Corporate Tax"),1,0)))</f>
        <v>1</v>
      </c>
      <c r="IC41" s="3">
        <f t="array" ref="IC41">IF(LEN($EG41)=0,0.4,SUM(IF(([2]JOE_DATA!$C$2:$C$20002=$EG41)*([2]JOE_DATA!$B$2:$B$20002="Work type")*([2]JOE_DATA!$A$2:$A$20002="EPC Construction"),0.4,0)))
+
IF(LEN($EH41)=0,0.3,SUM(IF(([2]JOE_DATA!$C$2:$C$20002=$EH41)*([2]JOE_DATA!$B$2:$B$20002="Work type")*([2]JOE_DATA!$A$2:$A$20002="EPC Construction"),0.3,0)))
+
IF(LEN($EI41)=0,0.3,SUM(IF(([2]JOE_DATA!$C$2:$C$20002=$EI41)*([2]JOE_DATA!$B$2:$B$20002="Work type")*([2]JOE_DATA!$A$2:$A$20002="EPC Construction"),0.3,0)))</f>
        <v>1</v>
      </c>
      <c r="ID41" s="3">
        <f t="array" ref="ID41">IF(LEN($EJ41)=0,0.4,SUM(IF(([2]JOE_DATA!$C$2:$C$20002=$EJ41)*([2]JOE_DATA!$B$2:$B$20002="Contract type")*([2]JOE_DATA!$A$2:$A$20002="EPC Construction"),0.4,0)))
+
IF(LEN($EK41)=0,0.3,SUM(IF(([2]JOE_DATA!$C$2:$C$20002=$EK41)*([2]JOE_DATA!$B$2:$B$20002="Contract type")*([2]JOE_DATA!$A$2:$A$20002="EPC Construction"),0.3,0)))
+
IF(LEN($EL41)=0,0.3,SUM(IF(([2]JOE_DATA!$C$2:$C$20002=$EL41)*([2]JOE_DATA!$B$2:$B$20002="Contract type")*([2]JOE_DATA!$A$2:$A$20002="EPC Construction"),0.3,0)))</f>
        <v>1</v>
      </c>
      <c r="IE41" s="3">
        <f t="array" ref="IE41">IF(LEN($EP41)=0,1,SUM(IF(([2]JOE_DATA!$C$2:$C$20002=$EP41)*([2]JOE_DATA!$B$2:$B$20002="Client type")*([2]JOE_DATA!$A$2:$A$20002="EPC Construction"),1,0)))</f>
        <v>1</v>
      </c>
      <c r="IF41" s="3">
        <f t="array" ref="IF41">IF(LEN($EN41)=0,1,SUM(IF(([2]JOE_DATA!$C$2:$C$20002=$EN41)*([2]JOE_DATA!$B$2:$B$20002="Subject matter")*([2]JOE_DATA!$A$2:$A$20002="EPC Construction"),1,0)))</f>
        <v>1</v>
      </c>
      <c r="IG41" s="3">
        <f t="array" ref="IG41">IF(LEN($ER41)=0,1,SUM(IF(([2]JOE_DATA!$C$2:$C$20002=$ER41)*([2]JOE_DATA!$B$2:$B$20002="Client scope")*([2]JOE_DATA!$A$2:$A$20002="EPC Construction"),1,0)))</f>
        <v>1</v>
      </c>
      <c r="IH41" s="3">
        <f t="array" ref="IH41">IF(LEN($ES41)=0,0.4,SUM(IF(([2]JOE_DATA!$C$2:$C$20002=$ES41)*([2]JOE_DATA!$B$2:$B$20002="Work type")*([2]JOE_DATA!$A$2:$A$20002="EPC Energy"),0.4,0)))
+
IF(LEN($ET41)=0,0.3,SUM(IF(([2]JOE_DATA!$C$2:$C$20002=$ET41)*([2]JOE_DATA!$B$2:$B$20002="Work type")*([2]JOE_DATA!$A$2:$A$20002="EPC Energy"),0.3,0)))
+
IF(LEN($EU41)=0,0.3,SUM(IF(([2]JOE_DATA!$C$2:$C$20002=$EU41)*([2]JOE_DATA!$B$2:$B$20002="Work type")*([2]JOE_DATA!$A$2:$A$20002="EPC Energy"),0.3,0)))</f>
        <v>1</v>
      </c>
      <c r="II41" s="3">
        <f t="array" ref="II41">IF(LEN($EV41)=0,1,SUM(IF(([2]JOE_DATA!$C$2:$C$20002=$EV41)*([2]JOE_DATA!$B$2:$B$20002="Work type")*([2]JOE_DATA!$A$2:$A$20002="EPC Energy"),1,0)))</f>
        <v>1</v>
      </c>
      <c r="IJ41" s="3">
        <f t="array" ref="IJ41">IF(LEN($EW41)=0,1,SUM(IF(([2]JOE_DATA!$C$2:$C$20002=$EW41)*([2]JOE_DATA!$B$2:$B$20002="Client type")*([2]JOE_DATA!$A$2:$A$20002="EPC Projects"),1,0)))</f>
        <v>1</v>
      </c>
      <c r="IK41" s="3">
        <f t="array" ref="IK41">IF(LEN($FE41)=0,0.4,SUM(IF(([2]JOE_DATA!$C$2:$C$20002=$FE41)*([2]JOE_DATA!$B$2:$B$20002="Client type")*([2]JOE_DATA!$A$2:$A$20002="Real Estate"),0.4,0)))
+
IF(LEN($FF41)=0,0.3,SUM(IF(([2]JOE_DATA!$C$2:$C$20002=$FF41)*([2]JOE_DATA!$B$2:$B$20002="Client type")*([2]JOE_DATA!$A$2:$A$20002="Real Estate"),0.3,0)))
+
IF(LEN($FG41)=0,0.3,SUM(IF(([2]JOE_DATA!$C$2:$C$20002=$FG41)*([2]JOE_DATA!$B$2:$B$20002="Client type")*([2]JOE_DATA!$A$2:$A$20002="Real Estate"),0.3,0)))</f>
        <v>1</v>
      </c>
      <c r="IL41" s="3">
        <f t="array" ref="IL41">IF(LEN($FH41)=0,0.4,SUM(IF(([2]JOE_DATA!$C$2:$C$20002=$FH41)*([2]JOE_DATA!$B$2:$B$20002="Work type")*([2]JOE_DATA!$A$2:$A$20002="Real Estate"),0.4,0)))
+
IF(LEN($FI41)=0,0.3,SUM(IF(([2]JOE_DATA!$C$2:$C$20002=$FI41)*([2]JOE_DATA!$B$2:$B$20002="Work type")*([2]JOE_DATA!$A$2:$A$20002="Real Estate"),0.3,0)))
+
IF(LEN($FJ41)=0,0.3,SUM(IF(([2]JOE_DATA!$C$2:$C$20002=$FJ41)*([2]JOE_DATA!$B$2:$B$20002="Work type")*([2]JOE_DATA!$A$2:$A$20002="Real Estate"),0.3,0)))</f>
        <v>1</v>
      </c>
      <c r="IM41" s="3">
        <f t="array" ref="IM41">IF(LEN($EX41)=0,0.4,SUM(IF(([2]JOE_DATA!$C$2:$C$20002=$EX41)*([2]JOE_DATA!$B$2:$B$20002="Work type")*([2]JOE_DATA!$A$2:$A$20002="Human Capital"),0.4,0)))
+
IF(LEN($EY41)=0,0.3,SUM(IF(([2]JOE_DATA!$C$2:$C$20002=$EY41)*([2]JOE_DATA!$B$2:$B$20002="Work type")*([2]JOE_DATA!$A$2:$A$20002="Human Capital"),0.3,0)))
+
IF(LEN($EZ41)=0,0.3,SUM(IF(([2]JOE_DATA!$C$2:$C$20002=$EZ41)*([2]JOE_DATA!$B$2:$B$20002="Work type")*([2]JOE_DATA!$A$2:$A$20002="Human Capital"),0.3,0)))</f>
        <v>1</v>
      </c>
      <c r="IN41" s="3">
        <f t="array" ref="IN41">IF(LEN($FA41)=0,0.4,SUM(IF(([2]JOE_DATA!$C$2:$C$20002=$FA41)*([2]JOE_DATA!$B$2:$B$20002="Sub-work types")*([2]JOE_DATA!$A$2:$A$20002="Human Capital"),0.4,0)))
+
IF(LEN($FB41)=0,0.3,SUM(IF(([2]JOE_DATA!$C$2:$C$20002=$FB41)*([2]JOE_DATA!$B$2:$B$20002="Sub-work types")*([2]JOE_DATA!$A$2:$A$20002="Human Capital"),0.3,0)))
+
IF(LEN($FC41)=0,0.3,SUM(IF(([2]JOE_DATA!$C$2:$C$20002=$FC41)*([2]JOE_DATA!$B$2:$B$20002="Sub-work types")*([2]JOE_DATA!$A$2:$A$20002="Human Capital"),0.3,0)))</f>
        <v>1</v>
      </c>
      <c r="IO41" s="15">
        <f t="array" ref="IO41">IF(LEN($FD41)=0,1,SUM(IF(([2]JOE_DATA!$C$2:$C$20002=$FD41)*([2]JOE_DATA!$B$2:$B$20002="Pension scheme")*([2]JOE_DATA!$A$2:$A$20002="Human Capital"),1,0)))</f>
        <v>1</v>
      </c>
      <c r="IP41" s="3">
        <f t="array" ref="IP41">IF(LEN($BT41)=0,0.4,SUM(IF(([2]JOE_DATA!$C$2:$C$20002=$BT41)*([2]JOE_DATA!$B$2:$B$20002="Other Matter Executive"),0.4,0)))
+
IF(LEN($BU41)=0,0.3,SUM(IF(([2]JOE_DATA!$C$2:$C$20002=$BU41)*([2]JOE_DATA!$B$2:$B$20002="Other Matter Executive"),0.3,0)))
+
IF(LEN($BV41)=0,0.3,SUM(IF(([2]JOE_DATA!$C$2:$C$20002=$BV41)*([2]JOE_DATA!$B$2:$B$20002="Other Matter Executive"),0.3,0)))</f>
        <v>1</v>
      </c>
    </row>
    <row r="42" spans="1:250" ht="51">
      <c r="A42" s="34" t="s">
        <v>246</v>
      </c>
      <c r="B42" s="35" t="s">
        <v>406</v>
      </c>
      <c r="C42" s="34" t="s">
        <v>285</v>
      </c>
      <c r="D42" s="34"/>
      <c r="E42" s="34" t="s">
        <v>285</v>
      </c>
      <c r="F42" s="36" t="s">
        <v>300</v>
      </c>
      <c r="G42" s="3"/>
      <c r="H42" s="3"/>
      <c r="I42" s="34" t="s">
        <v>407</v>
      </c>
      <c r="J42" s="3"/>
      <c r="K42" s="3"/>
      <c r="L42" s="34"/>
      <c r="M42" s="3"/>
      <c r="N42" s="3"/>
      <c r="O42" s="36" t="s">
        <v>99</v>
      </c>
      <c r="P42" s="34"/>
      <c r="Q42" s="34"/>
      <c r="R42" s="3"/>
      <c r="S42" s="37"/>
      <c r="T42" s="37">
        <v>40908</v>
      </c>
      <c r="U42" s="36" t="s">
        <v>300</v>
      </c>
      <c r="V42" s="3"/>
      <c r="W42" s="3"/>
      <c r="X42" s="36" t="s">
        <v>130</v>
      </c>
      <c r="Y42" s="38"/>
      <c r="Z42" s="3"/>
      <c r="AA42" s="34" t="s">
        <v>408</v>
      </c>
      <c r="AB42" s="34"/>
      <c r="AC42" s="3" t="s">
        <v>352</v>
      </c>
      <c r="AD42" s="34"/>
      <c r="AE42" s="3"/>
      <c r="AF42" s="3"/>
      <c r="AG42" s="39"/>
      <c r="AH42" s="3"/>
      <c r="AI42" s="34"/>
      <c r="AJ42" s="3"/>
      <c r="AK42" s="3"/>
      <c r="AL42" s="34" t="s">
        <v>254</v>
      </c>
      <c r="AM42" s="3"/>
      <c r="AN42" s="3"/>
      <c r="AO42" s="34" t="s">
        <v>133</v>
      </c>
      <c r="AP42" s="3" t="s">
        <v>267</v>
      </c>
      <c r="AQ42" s="3"/>
      <c r="AR42" s="3"/>
      <c r="AS42" s="3"/>
      <c r="AT42" s="3"/>
      <c r="AU42" s="3"/>
      <c r="AV42" s="3"/>
      <c r="AW42" s="3"/>
      <c r="AX42" s="3"/>
      <c r="AY42" s="3"/>
      <c r="AZ42" s="3"/>
      <c r="BA42" s="3"/>
      <c r="BB42" s="3"/>
      <c r="BC42" s="3"/>
      <c r="BD42" s="3"/>
      <c r="BE42" s="40"/>
      <c r="BF42" s="34"/>
      <c r="BG42" s="34"/>
      <c r="BH42" s="3"/>
      <c r="BI42" s="41" t="s">
        <v>255</v>
      </c>
      <c r="BJ42" s="34"/>
      <c r="BK42" s="3"/>
      <c r="BL42" s="42" t="s">
        <v>256</v>
      </c>
      <c r="BM42" s="42"/>
      <c r="BN42" s="34"/>
      <c r="BO42" s="3"/>
      <c r="BP42" s="3"/>
      <c r="BQ42" s="3"/>
      <c r="BR42" s="3"/>
      <c r="BS42" s="3"/>
      <c r="BT42" s="34"/>
      <c r="BU42" s="34"/>
      <c r="BV42" s="34"/>
      <c r="BW42" s="3"/>
      <c r="BX42" s="3"/>
      <c r="BY42" s="3"/>
      <c r="BZ42" s="3"/>
      <c r="CA42" s="3"/>
      <c r="CB42" s="3"/>
      <c r="CC42" s="3"/>
      <c r="CD42" s="36"/>
      <c r="CE42" s="34"/>
      <c r="CF42" s="3"/>
      <c r="CG42" s="36"/>
      <c r="CH42" s="34"/>
      <c r="CI42" s="3"/>
      <c r="CJ42" s="3"/>
      <c r="CK42" s="36"/>
      <c r="CL42" s="3"/>
      <c r="CM42" s="3"/>
      <c r="CN42" s="3"/>
      <c r="CO42" s="3"/>
      <c r="CP42" s="3"/>
      <c r="CQ42" s="34"/>
      <c r="CR42" s="34"/>
      <c r="CS42" s="34"/>
      <c r="CT42" s="34"/>
      <c r="CU42" s="34"/>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6"/>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c r="FI42" s="34"/>
      <c r="FJ42" s="3"/>
      <c r="FK42" s="3"/>
      <c r="FL42" s="3"/>
      <c r="FM42" s="3"/>
      <c r="FO42" s="3"/>
      <c r="FP42" s="3"/>
      <c r="FQ42" s="3" t="str">
        <f t="array" ref="FQ42">IF(SUM($FU42:$IP42)=74,"PASS","FAIL")</f>
        <v>FAIL</v>
      </c>
      <c r="FR42" s="3">
        <f t="shared" si="5"/>
        <v>1</v>
      </c>
      <c r="FS42" s="3">
        <f t="shared" si="6"/>
        <v>1</v>
      </c>
      <c r="FT42" s="3"/>
      <c r="FU42" s="3">
        <f t="array" ref="FU42">SUM(IF(([2]JOE_DATA!$C$2:$C$20002=$C42)*([2]JOE_DATA!$B$2:$B$20002="Client Name Confidential"),1,0))</f>
        <v>1</v>
      </c>
      <c r="FV42" s="3">
        <f t="array" ref="FV42">IF(ISBLANK($E42),1,SUM(IF(([2]JOE_DATA!$C$2:$C$20002=$E42)*([2]JOE_DATA!$B$2:$B$20002="Client name confidential on completion"),1,0)))</f>
        <v>1</v>
      </c>
      <c r="FW42" s="3">
        <f t="array" ref="FW42">IF(LEN($F42)=0,0.5,SUM(IF(([2]JOE_DATA!$C$2:$C$20002=$F42)*([2]JOE_DATA!$B$2:$B$20002="Client sector group"),0.5,0)))
+
IF(LEN($G42)=0,0.25,SUM(IF(([2]JOE_DATA!$C$2:$C$20002=$G42)*([2]JOE_DATA!$B$2:$B$20002="Client sector group"),0.25,0)))
+
IF(LEN($H42)=0,0.25,SUM(IF(([2]JOE_DATA!$C$2:$C$20002=$H42)*([2]JOE_DATA!$B$2:$B$20002="Client sector group"),0.25,0)))</f>
        <v>1</v>
      </c>
      <c r="FX42" s="3">
        <f t="array" ref="FX42">IF(ISBLANK($I42),0.5,SUM(IF(([2]JOE_DATA!$C$2:$C$20002=$I42)*([2]JOE_DATA!$B$2:$B$20002="Client sub-sector group"),0.5,0)))
+
IF(ISBLANK($J42),0.25,SUM(IF(([2]JOE_DATA!$C$2:$C$20002=$J42)*([2]JOE_DATA!$B$2:$B$20002="Client sub-sector group"),0.25,0)))
+
IF(ISBLANK($K42),0.25,SUM(IF(([2]JOE_DATA!$C$2:$C$20002=$K42)*([2]JOE_DATA!$B$2:$B$20002="Client sub-sector group"),0.25,0)))</f>
        <v>1</v>
      </c>
      <c r="FY42" s="3">
        <f t="array" ref="FY42">IF(LEN($L42)=0,0.4,SUM(IF(([2]JOE_DATA!$C$2:$C$20002=$L42)*([2]JOE_DATA!$B$2:$B$20002="Predominant Country of Client"),0.4,0)))
+
IF(LEN($M42)=0,0.3,SUM(IF(([2]JOE_DATA!$C$2:$C$20002=$M42)*([2]JOE_DATA!$B$2:$B$20002="Predominant Country of Client"),0.3,0)))
+
IF(LEN($N42)=0,0.3,SUM(IF(([2]JOE_DATA!$C$2:$C$20002=$N42)*([2]JOE_DATA!$B$2:$B$20002="Predominant Country of Client"),0.3,0)))</f>
        <v>1</v>
      </c>
      <c r="FZ42" s="3">
        <f t="array" ref="FZ42">IF(LEN($O42)=0,0.4,SUM(IF(([2]JOE_DATA!$C$2:$C$20002=$O42)*([2]JOE_DATA!$B$2:$B$20002="Main practice group"),0.4,0)))
+
IF(LEN($P42)=0,0.3,SUM(IF(([2]JOE_DATA!$C$2:$C$20002=$P42)*([2]JOE_DATA!$B$2:$B$20002="Main practice group"),0.3,0)))
+
IF(LEN($Q42)=0,0.3,SUM(IF(([2]JOE_DATA!$C$2:$C$20002=$Q42)*([2]JOE_DATA!$B$2:$B$20002="Main practice group"),0.3,0)))</f>
        <v>1</v>
      </c>
      <c r="GA42" s="3">
        <f t="shared" si="7"/>
        <v>1</v>
      </c>
      <c r="GB42" s="3">
        <f t="shared" si="8"/>
        <v>1</v>
      </c>
      <c r="GC42" s="3">
        <f t="array" ref="GC42">IF(LEN($U42)=0,0.4,SUM(IF(([2]JOE_DATA!$C$2:$C$20002=$U42)*([2]JOE_DATA!$B$2:$B$20002="Matter sector group"),0.4,0)))
+
IF(LEN($V42)=0,0.3,SUM(IF(([2]JOE_DATA!$C$2:$C$20002=$V42)*([2]JOE_DATA!$B$2:$B$20002="Matter sector group"),0.3,0)))
+
IF(LEN($W42)=0,0.3,SUM(IF(([2]JOE_DATA!$C$2:$C$20002=$W42)*([2]JOE_DATA!$B$2:$B$20002="Matter sector group"),0.3,0)))</f>
        <v>1</v>
      </c>
      <c r="GD42" s="3">
        <f t="array" ref="GD42">IF(LEN($X42)=0,0.4,SUM(IF(([2]JOE_DATA!$C$2:$C$20002=$X42)*([2]JOE_DATA!$B$2:$B$20002="Matter sub-sector group"),0.4,0)))
+
IF(LEN($Y42)=0,0.3,SUM(IF(([2]JOE_DATA!$C$2:$C$20002=$Y42)*([2]JOE_DATA!$B$2:$B$20002="Matter sub-sector group"),0.3,0)))
+
IF(LEN($Z42)=0,0.3,SUM(IF(([2]JOE_DATA!$C$2:$C$20002=$Z42)*([2]JOE_DATA!$B$2:$B$20002="Matter sub-sector group"),0.3,0)))</f>
        <v>0.6</v>
      </c>
      <c r="GE42" s="3">
        <f t="array" ref="GE42">IF(ISBLANK($AD42),1,SUM(IF(([2]JOE_DATA!$C$2:$C$20002=$AD42)*([2]JOE_DATA!$B$2:$B$20002="Matter confidential"),1,0)))</f>
        <v>1</v>
      </c>
      <c r="GF42" s="3">
        <f t="array" ref="GF42">IF(ISBLANK($AE42),1,SUM(IF(([2]JOE_DATA!$C$2:$C$20002=$AE42)*([2]JOE_DATA!$B$2:$B$20002="Matter confidential on completion"),1,0)))</f>
        <v>1</v>
      </c>
      <c r="GG42" s="3">
        <f t="array" ref="GG42">IF(ISBLANK($AG42),1,SUM(IF(([2]JOE_DATA!$C$2:$C$20002=$AG42)*([2]JOE_DATA!$B$2:$B$20002="Applicable law"),1,0)))</f>
        <v>1</v>
      </c>
      <c r="GH42" s="3">
        <f t="array" ref="GH42">IF(ISBLANK($AO42),1,SUM(IF(([2]JOE_DATA!$C$2:$C$20002=$AO42)*([2]JOE_DATA!$B$2:$B$20002="Contentious"),1,0)))</f>
        <v>1</v>
      </c>
      <c r="GI42" s="3">
        <f t="array" ref="GI42">IF(ISBLANK($AP42),1,SUM(IF(([2]JOE_DATA!$C$2:$C$20002=$AP42)*([2]JOE_DATA!$B$2:$B$20002="Dispute resolution"),1,0)))</f>
        <v>1</v>
      </c>
      <c r="GJ42" s="3">
        <f t="array" ref="GJ42">IF(ISBLANK($AQ42),1,SUM(IF(([2]JOE_DATA!$C$2:$C$20002=$AQ42)*([2]JOE_DATA!$B$2:$B$20002="Language of dispute"),1,0)))</f>
        <v>1</v>
      </c>
      <c r="GK42" s="3">
        <f t="array" ref="GK42">IF(LEN($AW42)=0,0.4,SUM(IF(([2]JOE_DATA!$C$2:$C$20002=$AW42)*([2]JOE_DATA!$B$2:$B$20002="Country Of Arbitration"),0.4,0)))
+
IF(LEN($AX42)=0,0.3,SUM(IF(([2]JOE_DATA!$C$2:$C$20002=$AX42)*([2]JOE_DATA!$B$2:$B$20002="Country Of Arbitration"),0.3,0)))
+
IF(LEN($AY42)=0,0.3,SUM(IF(([2]JOE_DATA!$C$2:$C$20002=$AY42)*([2]JOE_DATA!$B$2:$B$20002="Country Of Arbitration"),0.3,0)))</f>
        <v>1</v>
      </c>
      <c r="GL42" s="3">
        <f t="array" ref="GL42">IF(LEN($AT42)=0,0.4,SUM(IF(([2]JOE_DATA!$C$2:$C$20002=$AT42)*([2]JOE_DATA!$B$2:$B$20002="Jurisdiction of dispute"),0.4,0)))
+
IF(LEN($AU42)=0,0.3,SUM(IF(([2]JOE_DATA!$C$2:$C$20002=$AU42)*([2]JOE_DATA!$B$2:$B$20002="Jurisdiction of dispute"),0.3,0)))
+
IF(LEN($AV42)=0,0.3,SUM(IF(([2]JOE_DATA!$C$2:$C$20002=$AV42)*([2]JOE_DATA!$B$2:$B$20002="Jurisdiction of dispute"),0.3,0)))</f>
        <v>1</v>
      </c>
      <c r="GM42" s="3">
        <f t="array" ref="GM42">IF(LEN($AZ42)=0,0.6,SUM(IF(([2]JOE_DATA!$C$2:$C$20002=$AZ42)*([2]JOE_DATA!$B$2:$B$20002="Seat of arbitration"),0.6,0)))
+
IF(LEN($BA42)=0,0.4,SUM(IF(([2]JOE_DATA!$C$2:$C$20002=$BA42)*([2]JOE_DATA!$B$2:$B$20002="Seat of arbitration"),0.4,0)))</f>
        <v>1</v>
      </c>
      <c r="GN42" s="3">
        <f t="array" ref="GN42">IF(ISBLANK($BB42),1,SUM(IF(([2]JOE_DATA!$C$2:$C$20002=$BB42)*([2]JOE_DATA!$B$2:$B$20002="Arbitral rules"),1,0)))</f>
        <v>1</v>
      </c>
      <c r="GO42" s="3">
        <f t="array" ref="GO42">IF(ISBLANK($BC42),1,SUM(IF(([2]JOE_DATA!$C$2:$C$20002=$BC42)*([2]JOE_DATA!$B$2:$B$20002="Investment treaty"),1,0)))</f>
        <v>1</v>
      </c>
      <c r="GP42" s="3">
        <f t="array" ref="GP42">IF(ISBLANK($BD42),1,SUM(IF(([2]JOE_DATA!$C$2:$C$20002=$BD42)*([2]JOE_DATA!$B$2:$B$20002="Investigation type"),1,0)))</f>
        <v>1</v>
      </c>
      <c r="GQ42" s="3">
        <f t="array" ref="GQ42">IF(ISBLANK($BF42),1,SUM(IF(([2]JOE_DATA!$C$2:$C$20002=$BF42)*([2]JOE_DATA!$B$2:$B$20002="Currency of deal"),1,0)))</f>
        <v>1</v>
      </c>
      <c r="GR42" s="3">
        <f t="array" ref="GR42">IF(ISBLANK($BG42),1,SUM(IF(([2]JOE_DATA!$C$2:$C$20002=$BG42)*([2]JOE_DATA!$B$2:$B$20002="Value confidential"),1,0)))</f>
        <v>1</v>
      </c>
      <c r="GS42" s="3">
        <f t="array" ref="GS42">IF(ISBLANK($BH42),1,SUM(IF(([2]JOE_DATA!$C$2:$C$20002=$BH42)*([2]JOE_DATA!$B$2:$B$20002="Value confidential on completion"),1,0)))</f>
        <v>1</v>
      </c>
      <c r="GT42" s="3">
        <f t="array" ref="GT42">IF(LEN($BI42)=0,0.4,SUM(IF(([2]JOE_DATA!$C$2:$C$20002=$BI42)*([2]JOE_DATA!$B$2:$B$20002="Teams"),0.4,0)))
+
IF(LEN($BJ42)=0,0.3,SUM(IF(([2]JOE_DATA!$C$2:$C$20002=$BJ42)*([2]JOE_DATA!$B$2:$B$20002="Teams"),0.3,0)))
+
IF(LEN($BK42)=0,0.3,SUM(IF(([2]JOE_DATA!$C$2:$C$20002=$BK42)*([2]JOE_DATA!$B$2:$B$20002="Teams"),0.3,0)))</f>
        <v>1</v>
      </c>
      <c r="GU42" s="3">
        <f t="array" ref="GU42">IF(LEN($BL42)=0,0.4,SUM(IF(([2]JOE_DATA!$C$2:$C$20002=$BL42)*([2]JOE_DATA!$B$2:$B$20002="Lead Matter Partner"),0.4,0)))
+
IF(LEN($BM42)=0,0.3,SUM(IF(([2]JOE_DATA!$C$2:$C$20002=$BM42)*([2]JOE_DATA!$B$2:$B$20002="Lead Matter Partner"),0.3,0)))
+
IF(LEN($BN42)=0,0.3,SUM(IF(([2]JOE_DATA!$C$2:$C$20002=$BN42)*([2]JOE_DATA!$B$2:$B$20002="Lead Matter Partner"),0.3,0)))</f>
        <v>1</v>
      </c>
      <c r="GV42" s="3">
        <f t="array" ref="GV42">IF(LEN($BP42)=0,0.4,SUM(IF(([2]JOE_DATA!$C$2:$C$20002=$BP42)*([2]JOE_DATA!$B$2:$B$20002="Source of credential"),0.4,0)))
+
IF(LEN($BQ42)=0,0.3,SUM(IF(([2]JOE_DATA!$C$2:$C$20002=$BQ42)*([2]JOE_DATA!$B$2:$B$20002="Source of credential"),0.3,0)))
+
IF(LEN($BR42)=0,0.3,SUM(IF(([2]JOE_DATA!$C$2:$C$20002=$BR42)*([2]JOE_DATA!$B$2:$B$20002="Source of credential"),0.3,0)))</f>
        <v>1</v>
      </c>
      <c r="GW42" s="3">
        <f t="array" ref="GW42">IF(LEN($BX42)=0,0.4,SUM(IF(([2]JOE_DATA!$C$2:$C$20002=$BX42)*([2]JOE_DATA!$B$2:$B$20002="CMS firms involved"),0.4,0)))
+
IF(LEN($BY42)=0,0.6,SUM(IF(([2]JOE_DATA!$C$2:$C$20002=$BY42)*([2]JOE_DATA!$B$2:$B$20002="CMS firms involved"),0.6,0)))</f>
        <v>1</v>
      </c>
      <c r="GX42" s="3">
        <f t="array" ref="GX42">IF(ISBLANK($BZ42),1,SUM(IF(([2]JOE_DATA!$C$2:$C$20002=$BZ42)*([2]JOE_DATA!$B$2:$B$20002="Lead CMS firm"),1,0)))</f>
        <v>1</v>
      </c>
      <c r="GY42" s="3">
        <f t="array" ref="GY42">IF(LEN($CA42)=0,0.4,SUM(IF(([2]JOE_DATA!$C$2:$C$20002=$CA42)*([2]JOE_DATA!$B$2:$B$20002="Countries of other CMS firms"),0.4,0)))
+
IF(LEN($CB42)=0,0.3,SUM(IF(([2]JOE_DATA!$C$2:$C$20002=$CB42)*([2]JOE_DATA!$B$2:$B$20002="Countries of other CMS firms"),0.3,0)))
+
IF(LEN($CC42)=0,0.3,SUM(IF(([2]JOE_DATA!$C$2:$C$20002=$CC42)*([2]JOE_DATA!$B$2:$B$20002="Countries of other CMS firms"),0.3,0)))</f>
        <v>1</v>
      </c>
      <c r="GZ42" s="3">
        <f t="array" ref="GZ42">IF(ISBLANK($CD42),1,SUM(IF(([2]JOE_DATA!$C$2:$C$20002=$CD42)*([2]JOE_DATA!$B$2:$B$20002="Credential status"),1,0)))</f>
        <v>1</v>
      </c>
      <c r="HA42" s="3">
        <f t="array" ref="HA42">IF(ISBLANK($CE42),1,SUM(IF(([2]JOE_DATA!$C$2:$C$20002=$CE42)*([2]JOE_DATA!$B$2:$B$20002="Credential version"),1,0)))</f>
        <v>1</v>
      </c>
      <c r="HB42" s="3">
        <f t="array" ref="HB42">IF(ISBLANK($CG42),1,SUM(IF(([2]JOE_DATA!$C$2:$C$20002=$CG42)*([2]JOE_DATA!$B$2:$B$20002="Credential type "),1,0)))</f>
        <v>1</v>
      </c>
      <c r="HC42" s="3">
        <f t="array" ref="HC42">IF(ISBLANK($CH42),1,SUM(IF(([2]JOE_DATA!$C$2:$C$20002=$CH42)*([2]JOE_DATA!$B$2:$B$20002="Other uses"),1,0)))</f>
        <v>1</v>
      </c>
      <c r="HD42" s="3">
        <f t="array" ref="HD42">IF(ISBLANK($CK42),1,SUM(IF(([2]JOE_DATA!$C$2:$C$20002=$CK42)*([2]JOE_DATA!$B$2:$B$20002="Priority"),1,0)))</f>
        <v>1</v>
      </c>
      <c r="HE42" s="3">
        <f t="array" ref="HE42">IF(LEN($CM42)=0,0.4,SUM(IF(([2]JOE_DATA!$C$2:$C$20002=$CM42)*([2]JOE_DATA!$B$2:$B$20002="Know how"),0.4,0)))
+
IF(LEN($CN42)=0,0.3,SUM(IF(([2]JOE_DATA!$C$2:$C$20002=$CN42)*([2]JOE_DATA!$B$2:$B$20002="Know how"),0.3,0)))
+
IF(LEN($CO42)=0,0.3,SUM(IF(([2]JOE_DATA!$C$2:$C$20002=$CO42)*([2]JOE_DATA!$B$2:$B$20002="Know how"),0.3,0)))</f>
        <v>1</v>
      </c>
      <c r="HF42" s="3">
        <f t="array" ref="HF42">IF(LEN($CS42)=0,0.4,SUM(IF(([2]JOE_DATA!$C$2:$C$20002=$CS42)*([2]JOE_DATA!$B$2:$B$20002="Work type")*([2]JOE_DATA!$A$2:$A$20002="BAIF"),0.4,0)))
+
IF(LEN($CT42)=0,0.3,SUM(IF(([2]JOE_DATA!$C$2:$C$20002=$CT42)*([2]JOE_DATA!$B$2:$B$20002="Work type")*([2]JOE_DATA!$A$2:$A$20002="BAIF"),0.3,0)))
+
IF(LEN($CU42)=0,0.3,SUM(IF(([2]JOE_DATA!$C$2:$C$20002=$CU42)*([2]JOE_DATA!$B$2:$B$20002="Work type")*([2]JOE_DATA!$A$2:$A$20002="BAIF"),0.3,0)))</f>
        <v>1</v>
      </c>
      <c r="HG42" s="3">
        <f t="array" ref="HG42">IF(LEN($CQ42)=0,1,SUM(IF(([2]JOE_DATA!$C$2:$C$20002=$CQ42)*([2]JOE_DATA!$B$2:$B$20002="Client type")*([2]JOE_DATA!$A$2:$A$20002="BAIF"),1,0)))</f>
        <v>1</v>
      </c>
      <c r="HH42" s="3">
        <f t="array" ref="HH42">IF(LEN($CW42)=0,0.4,SUM(IF(([2]JOE_DATA!$C$2:$C$20002=$CW42)*([2]JOE_DATA!$B$2:$B$20002="Work type")*([2]JOE_DATA!$A$2:$A$20002="CRD"),0.4,0)))
+
IF(LEN($CX42)=0,0.3,SUM(IF(([2]JOE_DATA!$C$2:$C$20002=$CX42)*([2]JOE_DATA!$B$2:$B$20002="Work type")*([2]JOE_DATA!$A$2:$A$20002="CRD"),0.3,0)))
+
IF(LEN($CY42)=0,0.3,SUM(IF(([2]JOE_DATA!$C$2:$C$20002=$CY42)*([2]JOE_DATA!$B$2:$B$20002="Work type")*([2]JOE_DATA!$A$2:$A$20002="CRD"),0.3,0)))</f>
        <v>1</v>
      </c>
      <c r="HI42" s="3">
        <f t="array" ref="HI42">IF(LEN($CZ42)=0,0.4,SUM(IF(([2]JOE_DATA!$C$2:$C$20002=$CZ42)*([2]JOE_DATA!$B$2:$B$20002="Sub-work type")*([2]JOE_DATA!$A$2:$A$20002="CRD"),0.4,0)))
+
IF(LEN($DA42)=0,0.3,SUM(IF(([2]JOE_DATA!$C$2:$C$20002=$DA42)*([2]JOE_DATA!$B$2:$B$20002="Sub-work type")*([2]JOE_DATA!$A$2:$A$20002="CRD"),0.3,0)))
+
IF(LEN($DB42)=0,0.3,SUM(IF(([2]JOE_DATA!$C$2:$C$20002=$DB42)*([2]JOE_DATA!$B$2:$B$20002="Sub-work type")*([2]JOE_DATA!$A$2:$A$20002="CRD"),0.3,0)))</f>
        <v>1</v>
      </c>
      <c r="HJ42" s="3">
        <f t="array" ref="HJ42">IF(LEN($CV42)=0,1,SUM(IF(([2]JOE_DATA!$C$2:$C$20002=$CV42)*([2]JOE_DATA!$B$2:$B$20002="Client type")*([2]JOE_DATA!$A$2:$A$20002="CRD"),1,0)))</f>
        <v>1</v>
      </c>
      <c r="HK42" s="3">
        <f t="array" ref="HK42">IF(LEN($DC42)=0,0.4,SUM(IF(([2]JOE_DATA!$C$2:$C$20002=$DC42)*([2]JOE_DATA!$B$2:$B$20002="Work type")*([2]JOE_DATA!$A$2:$A$20002="Corporate"),0.4,0)))
+
IF(LEN($DD42)=0,0.3,SUM(IF(([2]JOE_DATA!$C$2:$C$20002=$DD42)*([2]JOE_DATA!$B$2:$B$20002="Work type")*([2]JOE_DATA!$A$2:$A$20002="Corporate"),0.3,0)))
+
IF(LEN($DE42)=0,0.3,SUM(IF(([2]JOE_DATA!$C$2:$C$20002=$DE42)*([2]JOE_DATA!$B$2:$B$20002="Work type")*([2]JOE_DATA!$A$2:$A$20002="Corporate"),0.3,0)))</f>
        <v>1</v>
      </c>
      <c r="HL42" s="3">
        <f t="array" ref="HL42">IF(LEN($DF42)=0,0.4,SUM(IF(([2]JOE_DATA!$C$2:$C$20002=$DF42)*([2]JOE_DATA!$B$2:$B$20002="Sub-work type")*([2]JOE_DATA!$A$2:$A$20002="Corporate"),0.4,0)))
+
IF(LEN($DG42)=0,0.3,SUM(IF(([2]JOE_DATA!$C$2:$C$20002=$DG42)*([2]JOE_DATA!$B$2:$B$20002="Sub-work type")*([2]JOE_DATA!$A$2:$A$20002="Corporate"),0.3,0)))
+
IF(LEN($DH42)=0,0.3,SUM(IF(([2]JOE_DATA!$C$2:$C$20002=$DH42)*([2]JOE_DATA!$B$2:$B$20002="Sub-work type")*([2]JOE_DATA!$A$2:$A$20002="Corporate"),0.3,0)))</f>
        <v>1</v>
      </c>
      <c r="HM42" s="3">
        <f t="array" ref="HM42">IF(LEN($DI42)=0,0.4,SUM(IF(([2]JOE_DATA!$C$2:$C$20002=$DI42)*([2]JOE_DATA!$B$2:$B$20002="Acting for")*([2]JOE_DATA!$A$2:$A$20002="Corporate"),0.4,0)))
+
IF(LEN($DJ42)=0,0.3,SUM(IF(([2]JOE_DATA!$C$2:$C$20002=$DJ42)*([2]JOE_DATA!$B$2:$B$20002="Acting for")*([2]JOE_DATA!$A$2:$A$20002="Corporate"),0.3,0)))
+
IF(LEN($DK42)=0,0.3,SUM(IF(([2]JOE_DATA!$C$2:$C$20002=$DK42)*([2]JOE_DATA!$B$2:$B$20002="Acting for")*([2]JOE_DATA!$A$2:$A$20002="Corporate"),0.3,0)))</f>
        <v>1</v>
      </c>
      <c r="HN42" s="3">
        <f t="array" ref="HN42">IF(LEN($DM42)=0,0.4,SUM(IF(([2]JOE_DATA!$C$2:$C$20002=$DM42)*([2]JOE_DATA!$B$2:$B$20002="Country of buyer")*([2]JOE_DATA!$A$2:$A$20002="Corporate"),0.4,0)))
+
IF(LEN($DN42)=0,0.3,SUM(IF(([2]JOE_DATA!$C$2:$C$20002=$DN42)*([2]JOE_DATA!$B$2:$B$20002="Country of buyer")*([2]JOE_DATA!$A$2:$A$20002="Corporate"),0.3,0)))
+
IF(LEN($DL42)=0,0.3,SUM(IF(([2]JOE_DATA!$C$2:$C$20002=$DL42)*([2]JOE_DATA!$B$2:$B$20002="Country of buyer")*([2]JOE_DATA!$A$2:$A$20002="Corporate"),0.3,0)))</f>
        <v>1</v>
      </c>
      <c r="HO42" s="3">
        <f t="array" ref="HO42">IF(LEN($DO42)=0,0.4,SUM(IF(([2]JOE_DATA!$C$2:$C$20002=$DO42)*([2]JOE_DATA!$B$2:$B$20002="Country of seller")*([2]JOE_DATA!$A$2:$A$20002="Corporate"),0.4,0)))
+
IF(LEN($DP42)=0,0.3,SUM(IF(([2]JOE_DATA!$C$2:$C$20002=$DP42)*([2]JOE_DATA!$B$2:$B$20002="Country of seller")*([2]JOE_DATA!$A$2:$A$20002="Corporate"),0.3,0)))
+
IF(LEN($DQ42)=0,0.3,SUM(IF(([2]JOE_DATA!$C$2:$C$20002=$DQ42)*([2]JOE_DATA!$B$2:$B$20002="Country of seller")*([2]JOE_DATA!$A$2:$A$20002="Corporate"),0.3,0)))</f>
        <v>1</v>
      </c>
      <c r="HP42" s="3">
        <f t="array" ref="HP42">IF(LEN($DR42)=0,0.4,SUM(IF(([2]JOE_DATA!$C$2:$C$20002=$DR42)*([2]JOE_DATA!$B$2:$B$20002="Country of target")*([2]JOE_DATA!$A$2:$A$20002="Corporate"),0.4,0)))
+
IF(LEN($DS42)=0,0.3,SUM(IF(([2]JOE_DATA!$C$2:$C$20002=$DS42)*([2]JOE_DATA!$B$2:$B$20002="Country of target")*([2]JOE_DATA!$A$2:$A$20002="Corporate"),0.3,0)))
+
IF(LEN($DT42)=0,0.3,SUM(IF(([2]JOE_DATA!$C$2:$C$20002=$DT42)*([2]JOE_DATA!$B$2:$B$20002="Country of target")*([2]JOE_DATA!$A$2:$A$20002="Corporate"),0.3,0)))</f>
        <v>1</v>
      </c>
      <c r="HQ42" s="3">
        <f t="array" ref="HQ42">IF(LEN($DU42)=0,1,SUM(IF(([2]JOE_DATA!$C$2:$C$20002=$DU42)*([2]JOE_DATA!$B$2:$B$20002="Value over US $5m")*([2]JOE_DATA!$A$2:$A$20002="Corporate"),1,0)))</f>
        <v>1</v>
      </c>
      <c r="HR42" s="3">
        <f t="array" ref="HR42">IF(LEN($DV42)=0,1,SUM(IF(([2]JOE_DATA!$C$2:$C$20002=$DV42)*([2]JOE_DATA!$B$2:$B$20002="Value over £500,000")*([2]JOE_DATA!$A$2:$A$20002="Corporate"),1,0)))</f>
        <v>1</v>
      </c>
      <c r="HS42" s="3">
        <f t="array" ref="HS42">IF(LEN($DW42)=0,1,SUM(IF(([2]JOE_DATA!$C$2:$C$20002=$DW42)*([2]JOE_DATA!$B$2:$B$20002="Value over Euro 5m")*([2]JOE_DATA!$A$2:$A$20002="Corporate"),1,0)))</f>
        <v>1</v>
      </c>
      <c r="HT42" s="3">
        <f t="array" ref="HT42">IF(LEN($DX42)=0,1,SUM(IF(([2]JOE_DATA!$C$2:$C$20002=$DX42)*([2]JOE_DATA!$B$2:$B$20002="Value range in euros")*([2]JOE_DATA!$A$2:$A$20002="Corporate"),1,0)))</f>
        <v>1</v>
      </c>
      <c r="HU42" s="3">
        <f t="array" ref="HU42">IF(LEN($DY42)=0,1,SUM(IF(([2]JOE_DATA!$C$2:$C$20002=$DY42)*([2]JOE_DATA!$B$2:$B$20002="Is the deal relevant for M&amp;A study")*([2]JOE_DATA!$A$2:$A$20002="Corporate"),1,0)))</f>
        <v>1</v>
      </c>
      <c r="HV42" s="3">
        <f t="array" ref="HV42">IF(LEN($DZ42)=0,1,SUM(IF(([2]JOE_DATA!$C$2:$C$20002=$DZ42)*([2]JOE_DATA!$B$2:$B$20002="Does the deal involve PE clients")*([2]JOE_DATA!$A$2:$A$20002="Corporate"),1,0)))</f>
        <v>1</v>
      </c>
      <c r="HW42" s="3">
        <f t="array" ref="HW42">IF(LEN($EA42)=0,1,SUM(IF(([2]JOE_DATA!$C$2:$C$20002=$EA42)*([2]JOE_DATA!$B$2:$B$20002="Quarter deal announced/signed")*([2]JOE_DATA!$A$2:$A$20002="Corporate"),1,0)))</f>
        <v>1</v>
      </c>
      <c r="HX42" s="3">
        <f t="array" ref="HX42">IF(LEN($EB42)=0,1,SUM(IF(([2]JOE_DATA!$C$2:$C$20002=$EB42)*([2]JOE_DATA!$B$2:$B$20002="Quarter deal completed")*([2]JOE_DATA!$A$2:$A$20002="Corporate"),1,0)))</f>
        <v>1</v>
      </c>
      <c r="HY42" s="3">
        <f t="array" ref="HY42">IF(LEN($EC42)=0,1,SUM(IF(([2]JOE_DATA!$C$2:$C$20002=$EC42)*([2]JOE_DATA!$B$2:$B$20002="Year deal announced/signed")*([2]JOE_DATA!$A$2:$A$20002="Corporate"),1,0)))</f>
        <v>1</v>
      </c>
      <c r="HZ42" s="3">
        <f t="array" ref="HZ42">IF(LEN($ED42)=0,1,SUM(IF(([2]JOE_DATA!$C$2:$C$20002=$ED42)*([2]JOE_DATA!$B$2:$B$20002="Year deal completed")*([2]JOE_DATA!$A$2:$A$20002="Corporate"),1,0)))</f>
        <v>1</v>
      </c>
      <c r="IA42" s="3">
        <v>1</v>
      </c>
      <c r="IB42" s="3">
        <f t="array" ref="IB42">IF(LEN($EF42)=0,1,SUM(IF(([2]JOE_DATA!$C$2:$C$20002=$EF42)*([2]JOE_DATA!$B$2:$B$20002="Work type")*([2]JOE_DATA!$A$2:$A$20002="Corporate Tax"),1,0)))</f>
        <v>1</v>
      </c>
      <c r="IC42" s="3">
        <f t="array" ref="IC42">IF(LEN($EG42)=0,0.4,SUM(IF(([2]JOE_DATA!$C$2:$C$20002=$EG42)*([2]JOE_DATA!$B$2:$B$20002="Work type")*([2]JOE_DATA!$A$2:$A$20002="EPC Construction"),0.4,0)))
+
IF(LEN($EH42)=0,0.3,SUM(IF(([2]JOE_DATA!$C$2:$C$20002=$EH42)*([2]JOE_DATA!$B$2:$B$20002="Work type")*([2]JOE_DATA!$A$2:$A$20002="EPC Construction"),0.3,0)))
+
IF(LEN($EI42)=0,0.3,SUM(IF(([2]JOE_DATA!$C$2:$C$20002=$EI42)*([2]JOE_DATA!$B$2:$B$20002="Work type")*([2]JOE_DATA!$A$2:$A$20002="EPC Construction"),0.3,0)))</f>
        <v>1</v>
      </c>
      <c r="ID42" s="3">
        <f t="array" ref="ID42">IF(LEN($EJ42)=0,0.4,SUM(IF(([2]JOE_DATA!$C$2:$C$20002=$EJ42)*([2]JOE_DATA!$B$2:$B$20002="Contract type")*([2]JOE_DATA!$A$2:$A$20002="EPC Construction"),0.4,0)))
+
IF(LEN($EK42)=0,0.3,SUM(IF(([2]JOE_DATA!$C$2:$C$20002=$EK42)*([2]JOE_DATA!$B$2:$B$20002="Contract type")*([2]JOE_DATA!$A$2:$A$20002="EPC Construction"),0.3,0)))
+
IF(LEN($EL42)=0,0.3,SUM(IF(([2]JOE_DATA!$C$2:$C$20002=$EL42)*([2]JOE_DATA!$B$2:$B$20002="Contract type")*([2]JOE_DATA!$A$2:$A$20002="EPC Construction"),0.3,0)))</f>
        <v>1</v>
      </c>
      <c r="IE42" s="3">
        <f t="array" ref="IE42">IF(LEN($EP42)=0,1,SUM(IF(([2]JOE_DATA!$C$2:$C$20002=$EP42)*([2]JOE_DATA!$B$2:$B$20002="Client type")*([2]JOE_DATA!$A$2:$A$20002="EPC Construction"),1,0)))</f>
        <v>1</v>
      </c>
      <c r="IF42" s="3">
        <f t="array" ref="IF42">IF(LEN($EN42)=0,1,SUM(IF(([2]JOE_DATA!$C$2:$C$20002=$EN42)*([2]JOE_DATA!$B$2:$B$20002="Subject matter")*([2]JOE_DATA!$A$2:$A$20002="EPC Construction"),1,0)))</f>
        <v>1</v>
      </c>
      <c r="IG42" s="3">
        <f t="array" ref="IG42">IF(LEN($ER42)=0,1,SUM(IF(([2]JOE_DATA!$C$2:$C$20002=$ER42)*([2]JOE_DATA!$B$2:$B$20002="Client scope")*([2]JOE_DATA!$A$2:$A$20002="EPC Construction"),1,0)))</f>
        <v>1</v>
      </c>
      <c r="IH42" s="3">
        <f t="array" ref="IH42">IF(LEN($ES42)=0,0.4,SUM(IF(([2]JOE_DATA!$C$2:$C$20002=$ES42)*([2]JOE_DATA!$B$2:$B$20002="Work type")*([2]JOE_DATA!$A$2:$A$20002="EPC Energy"),0.4,0)))
+
IF(LEN($ET42)=0,0.3,SUM(IF(([2]JOE_DATA!$C$2:$C$20002=$ET42)*([2]JOE_DATA!$B$2:$B$20002="Work type")*([2]JOE_DATA!$A$2:$A$20002="EPC Energy"),0.3,0)))
+
IF(LEN($EU42)=0,0.3,SUM(IF(([2]JOE_DATA!$C$2:$C$20002=$EU42)*([2]JOE_DATA!$B$2:$B$20002="Work type")*([2]JOE_DATA!$A$2:$A$20002="EPC Energy"),0.3,0)))</f>
        <v>1</v>
      </c>
      <c r="II42" s="3">
        <f t="array" ref="II42">IF(LEN($EV42)=0,1,SUM(IF(([2]JOE_DATA!$C$2:$C$20002=$EV42)*([2]JOE_DATA!$B$2:$B$20002="Work type")*([2]JOE_DATA!$A$2:$A$20002="EPC Energy"),1,0)))</f>
        <v>1</v>
      </c>
      <c r="IJ42" s="3">
        <f t="array" ref="IJ42">IF(LEN($EW42)=0,1,SUM(IF(([2]JOE_DATA!$C$2:$C$20002=$EW42)*([2]JOE_DATA!$B$2:$B$20002="Client type")*([2]JOE_DATA!$A$2:$A$20002="EPC Projects"),1,0)))</f>
        <v>1</v>
      </c>
      <c r="IK42" s="3">
        <f t="array" ref="IK42">IF(LEN($FE42)=0,0.4,SUM(IF(([2]JOE_DATA!$C$2:$C$20002=$FE42)*([2]JOE_DATA!$B$2:$B$20002="Client type")*([2]JOE_DATA!$A$2:$A$20002="Real Estate"),0.4,0)))
+
IF(LEN($FF42)=0,0.3,SUM(IF(([2]JOE_DATA!$C$2:$C$20002=$FF42)*([2]JOE_DATA!$B$2:$B$20002="Client type")*([2]JOE_DATA!$A$2:$A$20002="Real Estate"),0.3,0)))
+
IF(LEN($FG42)=0,0.3,SUM(IF(([2]JOE_DATA!$C$2:$C$20002=$FG42)*([2]JOE_DATA!$B$2:$B$20002="Client type")*([2]JOE_DATA!$A$2:$A$20002="Real Estate"),0.3,0)))</f>
        <v>1</v>
      </c>
      <c r="IL42" s="3">
        <f t="array" ref="IL42">IF(LEN($FH42)=0,0.4,SUM(IF(([2]JOE_DATA!$C$2:$C$20002=$FH42)*([2]JOE_DATA!$B$2:$B$20002="Work type")*([2]JOE_DATA!$A$2:$A$20002="Real Estate"),0.4,0)))
+
IF(LEN($FI42)=0,0.3,SUM(IF(([2]JOE_DATA!$C$2:$C$20002=$FI42)*([2]JOE_DATA!$B$2:$B$20002="Work type")*([2]JOE_DATA!$A$2:$A$20002="Real Estate"),0.3,0)))
+
IF(LEN($FJ42)=0,0.3,SUM(IF(([2]JOE_DATA!$C$2:$C$20002=$FJ42)*([2]JOE_DATA!$B$2:$B$20002="Work type")*([2]JOE_DATA!$A$2:$A$20002="Real Estate"),0.3,0)))</f>
        <v>1</v>
      </c>
      <c r="IM42" s="3">
        <f t="array" ref="IM42">IF(LEN($EX42)=0,0.4,SUM(IF(([2]JOE_DATA!$C$2:$C$20002=$EX42)*([2]JOE_DATA!$B$2:$B$20002="Work type")*([2]JOE_DATA!$A$2:$A$20002="Human Capital"),0.4,0)))
+
IF(LEN($EY42)=0,0.3,SUM(IF(([2]JOE_DATA!$C$2:$C$20002=$EY42)*([2]JOE_DATA!$B$2:$B$20002="Work type")*([2]JOE_DATA!$A$2:$A$20002="Human Capital"),0.3,0)))
+
IF(LEN($EZ42)=0,0.3,SUM(IF(([2]JOE_DATA!$C$2:$C$20002=$EZ42)*([2]JOE_DATA!$B$2:$B$20002="Work type")*([2]JOE_DATA!$A$2:$A$20002="Human Capital"),0.3,0)))</f>
        <v>1</v>
      </c>
      <c r="IN42" s="3">
        <f t="array" ref="IN42">IF(LEN($FA42)=0,0.4,SUM(IF(([2]JOE_DATA!$C$2:$C$20002=$FA42)*([2]JOE_DATA!$B$2:$B$20002="Sub-work types")*([2]JOE_DATA!$A$2:$A$20002="Human Capital"),0.4,0)))
+
IF(LEN($FB42)=0,0.3,SUM(IF(([2]JOE_DATA!$C$2:$C$20002=$FB42)*([2]JOE_DATA!$B$2:$B$20002="Sub-work types")*([2]JOE_DATA!$A$2:$A$20002="Human Capital"),0.3,0)))
+
IF(LEN($FC42)=0,0.3,SUM(IF(([2]JOE_DATA!$C$2:$C$20002=$FC42)*([2]JOE_DATA!$B$2:$B$20002="Sub-work types")*([2]JOE_DATA!$A$2:$A$20002="Human Capital"),0.3,0)))</f>
        <v>1</v>
      </c>
      <c r="IO42" s="15">
        <f t="array" ref="IO42">IF(LEN($FD42)=0,1,SUM(IF(([2]JOE_DATA!$C$2:$C$20002=$FD42)*([2]JOE_DATA!$B$2:$B$20002="Pension scheme")*([2]JOE_DATA!$A$2:$A$20002="Human Capital"),1,0)))</f>
        <v>1</v>
      </c>
      <c r="IP42" s="3">
        <f t="array" ref="IP42">IF(LEN($BT42)=0,0.4,SUM(IF(([2]JOE_DATA!$C$2:$C$20002=$BT42)*([2]JOE_DATA!$B$2:$B$20002="Other Matter Executive"),0.4,0)))
+
IF(LEN($BU42)=0,0.3,SUM(IF(([2]JOE_DATA!$C$2:$C$20002=$BU42)*([2]JOE_DATA!$B$2:$B$20002="Other Matter Executive"),0.3,0)))
+
IF(LEN($BV42)=0,0.3,SUM(IF(([2]JOE_DATA!$C$2:$C$20002=$BV42)*([2]JOE_DATA!$B$2:$B$20002="Other Matter Executive"),0.3,0)))</f>
        <v>1</v>
      </c>
    </row>
    <row r="43" spans="1:250" ht="63.75">
      <c r="A43" s="34" t="s">
        <v>246</v>
      </c>
      <c r="B43" s="35" t="s">
        <v>409</v>
      </c>
      <c r="C43" s="34" t="s">
        <v>248</v>
      </c>
      <c r="D43" s="34" t="s">
        <v>410</v>
      </c>
      <c r="E43" s="34" t="s">
        <v>248</v>
      </c>
      <c r="F43" s="36" t="s">
        <v>336</v>
      </c>
      <c r="G43" s="3"/>
      <c r="H43" s="3"/>
      <c r="I43" s="34" t="s">
        <v>311</v>
      </c>
      <c r="J43" s="3"/>
      <c r="K43" s="3"/>
      <c r="L43" s="34"/>
      <c r="M43" s="3"/>
      <c r="N43" s="3"/>
      <c r="O43" s="36" t="s">
        <v>99</v>
      </c>
      <c r="P43" s="34"/>
      <c r="Q43" s="34"/>
      <c r="R43" s="3"/>
      <c r="S43" s="37"/>
      <c r="T43" s="37">
        <v>41274</v>
      </c>
      <c r="U43" s="36" t="s">
        <v>336</v>
      </c>
      <c r="V43" s="3"/>
      <c r="W43" s="3"/>
      <c r="X43" s="34" t="s">
        <v>311</v>
      </c>
      <c r="Y43" s="38"/>
      <c r="Z43" s="3"/>
      <c r="AA43" s="34" t="s">
        <v>411</v>
      </c>
      <c r="AB43" s="34"/>
      <c r="AC43" s="3"/>
      <c r="AD43" s="34"/>
      <c r="AE43" s="3"/>
      <c r="AF43" s="3"/>
      <c r="AG43" s="39"/>
      <c r="AH43" s="3"/>
      <c r="AI43" s="34"/>
      <c r="AJ43" s="3"/>
      <c r="AK43" s="3"/>
      <c r="AL43" s="34" t="s">
        <v>254</v>
      </c>
      <c r="AM43" s="3"/>
      <c r="AN43" s="3"/>
      <c r="AO43" s="34" t="s">
        <v>133</v>
      </c>
      <c r="AP43" s="3" t="s">
        <v>267</v>
      </c>
      <c r="AQ43" s="3"/>
      <c r="AR43" s="3"/>
      <c r="AS43" s="3"/>
      <c r="AT43" s="3"/>
      <c r="AU43" s="3"/>
      <c r="AV43" s="3"/>
      <c r="AW43" s="3"/>
      <c r="AX43" s="3"/>
      <c r="AY43" s="3"/>
      <c r="AZ43" s="3"/>
      <c r="BA43" s="3"/>
      <c r="BB43" s="3"/>
      <c r="BC43" s="3"/>
      <c r="BD43" s="3"/>
      <c r="BE43" s="40"/>
      <c r="BF43" s="34"/>
      <c r="BG43" s="34"/>
      <c r="BH43" s="3"/>
      <c r="BI43" s="41" t="s">
        <v>255</v>
      </c>
      <c r="BJ43" s="34"/>
      <c r="BK43" s="3"/>
      <c r="BL43" s="42" t="s">
        <v>256</v>
      </c>
      <c r="BM43" s="42"/>
      <c r="BN43" s="34"/>
      <c r="BO43" s="3"/>
      <c r="BP43" s="3"/>
      <c r="BQ43" s="3"/>
      <c r="BR43" s="3"/>
      <c r="BS43" s="3"/>
      <c r="BT43" s="34"/>
      <c r="BU43" s="34"/>
      <c r="BV43" s="34"/>
      <c r="BW43" s="3"/>
      <c r="BX43" s="3"/>
      <c r="BY43" s="3"/>
      <c r="BZ43" s="3"/>
      <c r="CA43" s="3"/>
      <c r="CB43" s="3"/>
      <c r="CC43" s="3"/>
      <c r="CD43" s="36"/>
      <c r="CE43" s="34"/>
      <c r="CF43" s="3"/>
      <c r="CG43" s="36"/>
      <c r="CH43" s="34"/>
      <c r="CI43" s="3"/>
      <c r="CJ43" s="3"/>
      <c r="CK43" s="36"/>
      <c r="CL43" s="3"/>
      <c r="CM43" s="3"/>
      <c r="CN43" s="3"/>
      <c r="CO43" s="3"/>
      <c r="CP43" s="3"/>
      <c r="CQ43" s="34"/>
      <c r="CR43" s="34"/>
      <c r="CS43" s="34"/>
      <c r="CT43" s="34"/>
      <c r="CU43" s="34"/>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6"/>
      <c r="EH43" s="3"/>
      <c r="EI43" s="3"/>
      <c r="EJ43" s="3"/>
      <c r="EK43" s="3"/>
      <c r="EL43" s="3"/>
      <c r="EM43" s="3"/>
      <c r="EN43" s="3"/>
      <c r="EO43" s="3"/>
      <c r="EP43" s="3"/>
      <c r="EQ43" s="3"/>
      <c r="ER43" s="3"/>
      <c r="ES43" s="3"/>
      <c r="ET43" s="3"/>
      <c r="EU43" s="3"/>
      <c r="EV43" s="3"/>
      <c r="EW43" s="3"/>
      <c r="EX43" s="3"/>
      <c r="EY43" s="3"/>
      <c r="EZ43" s="3"/>
      <c r="FA43" s="3"/>
      <c r="FB43" s="3"/>
      <c r="FC43" s="3"/>
      <c r="FD43" s="3"/>
      <c r="FE43" s="34"/>
      <c r="FF43" s="34"/>
      <c r="FG43" s="34"/>
      <c r="FH43" s="34"/>
      <c r="FI43" s="34"/>
      <c r="FJ43" s="3"/>
      <c r="FK43" s="3"/>
      <c r="FL43" s="3"/>
      <c r="FM43" s="3"/>
      <c r="FO43" s="3"/>
      <c r="FP43" s="3"/>
      <c r="FQ43" s="3" t="str">
        <f t="array" ref="FQ43">IF(SUM($FU43:$IP43)=74,"PASS","FAIL")</f>
        <v>PASS</v>
      </c>
      <c r="FR43" s="3">
        <f t="shared" si="5"/>
        <v>0</v>
      </c>
      <c r="FS43" s="3">
        <f t="shared" si="6"/>
        <v>1</v>
      </c>
      <c r="FT43" s="3"/>
      <c r="FU43" s="3">
        <f t="array" ref="FU43">SUM(IF(([2]JOE_DATA!$C$2:$C$20002=$C43)*([2]JOE_DATA!$B$2:$B$20002="Client Name Confidential"),1,0))</f>
        <v>1</v>
      </c>
      <c r="FV43" s="3">
        <f t="array" ref="FV43">IF(ISBLANK($E43),1,SUM(IF(([2]JOE_DATA!$C$2:$C$20002=$E43)*([2]JOE_DATA!$B$2:$B$20002="Client name confidential on completion"),1,0)))</f>
        <v>1</v>
      </c>
      <c r="FW43" s="3">
        <f t="array" ref="FW43">IF(LEN($F43)=0,0.5,SUM(IF(([2]JOE_DATA!$C$2:$C$20002=$F43)*([2]JOE_DATA!$B$2:$B$20002="Client sector group"),0.5,0)))
+
IF(LEN($G43)=0,0.25,SUM(IF(([2]JOE_DATA!$C$2:$C$20002=$G43)*([2]JOE_DATA!$B$2:$B$20002="Client sector group"),0.25,0)))
+
IF(LEN($H43)=0,0.25,SUM(IF(([2]JOE_DATA!$C$2:$C$20002=$H43)*([2]JOE_DATA!$B$2:$B$20002="Client sector group"),0.25,0)))</f>
        <v>1</v>
      </c>
      <c r="FX43" s="3">
        <f t="array" ref="FX43">IF(ISBLANK($I43),0.5,SUM(IF(([2]JOE_DATA!$C$2:$C$20002=$I43)*([2]JOE_DATA!$B$2:$B$20002="Client sub-sector group"),0.5,0)))
+
IF(ISBLANK($J43),0.25,SUM(IF(([2]JOE_DATA!$C$2:$C$20002=$J43)*([2]JOE_DATA!$B$2:$B$20002="Client sub-sector group"),0.25,0)))
+
IF(ISBLANK($K43),0.25,SUM(IF(([2]JOE_DATA!$C$2:$C$20002=$K43)*([2]JOE_DATA!$B$2:$B$20002="Client sub-sector group"),0.25,0)))</f>
        <v>1</v>
      </c>
      <c r="FY43" s="3">
        <f t="array" ref="FY43">IF(LEN($L43)=0,0.4,SUM(IF(([2]JOE_DATA!$C$2:$C$20002=$L43)*([2]JOE_DATA!$B$2:$B$20002="Predominant Country of Client"),0.4,0)))
+
IF(LEN($M43)=0,0.3,SUM(IF(([2]JOE_DATA!$C$2:$C$20002=$M43)*([2]JOE_DATA!$B$2:$B$20002="Predominant Country of Client"),0.3,0)))
+
IF(LEN($N43)=0,0.3,SUM(IF(([2]JOE_DATA!$C$2:$C$20002=$N43)*([2]JOE_DATA!$B$2:$B$20002="Predominant Country of Client"),0.3,0)))</f>
        <v>1</v>
      </c>
      <c r="FZ43" s="3">
        <f t="array" ref="FZ43">IF(LEN($O43)=0,0.4,SUM(IF(([2]JOE_DATA!$C$2:$C$20002=$O43)*([2]JOE_DATA!$B$2:$B$20002="Main practice group"),0.4,0)))
+
IF(LEN($P43)=0,0.3,SUM(IF(([2]JOE_DATA!$C$2:$C$20002=$P43)*([2]JOE_DATA!$B$2:$B$20002="Main practice group"),0.3,0)))
+
IF(LEN($Q43)=0,0.3,SUM(IF(([2]JOE_DATA!$C$2:$C$20002=$Q43)*([2]JOE_DATA!$B$2:$B$20002="Main practice group"),0.3,0)))</f>
        <v>1</v>
      </c>
      <c r="GA43" s="3">
        <f t="shared" si="7"/>
        <v>1</v>
      </c>
      <c r="GB43" s="3">
        <f t="shared" si="8"/>
        <v>1</v>
      </c>
      <c r="GC43" s="3">
        <f t="array" ref="GC43">IF(LEN($U43)=0,0.4,SUM(IF(([2]JOE_DATA!$C$2:$C$20002=$U43)*([2]JOE_DATA!$B$2:$B$20002="Matter sector group"),0.4,0)))
+
IF(LEN($V43)=0,0.3,SUM(IF(([2]JOE_DATA!$C$2:$C$20002=$V43)*([2]JOE_DATA!$B$2:$B$20002="Matter sector group"),0.3,0)))
+
IF(LEN($W43)=0,0.3,SUM(IF(([2]JOE_DATA!$C$2:$C$20002=$W43)*([2]JOE_DATA!$B$2:$B$20002="Matter sector group"),0.3,0)))</f>
        <v>1</v>
      </c>
      <c r="GD43" s="3">
        <f t="array" ref="GD43">IF(LEN($X43)=0,0.4,SUM(IF(([2]JOE_DATA!$C$2:$C$20002=$X43)*([2]JOE_DATA!$B$2:$B$20002="Matter sub-sector group"),0.4,0)))
+
IF(LEN($Y43)=0,0.3,SUM(IF(([2]JOE_DATA!$C$2:$C$20002=$Y43)*([2]JOE_DATA!$B$2:$B$20002="Matter sub-sector group"),0.3,0)))
+
IF(LEN($Z43)=0,0.3,SUM(IF(([2]JOE_DATA!$C$2:$C$20002=$Z43)*([2]JOE_DATA!$B$2:$B$20002="Matter sub-sector group"),0.3,0)))</f>
        <v>1</v>
      </c>
      <c r="GE43" s="3">
        <f t="array" ref="GE43">IF(ISBLANK($AD43),1,SUM(IF(([2]JOE_DATA!$C$2:$C$20002=$AD43)*([2]JOE_DATA!$B$2:$B$20002="Matter confidential"),1,0)))</f>
        <v>1</v>
      </c>
      <c r="GF43" s="3">
        <f t="array" ref="GF43">IF(ISBLANK($AE43),1,SUM(IF(([2]JOE_DATA!$C$2:$C$20002=$AE43)*([2]JOE_DATA!$B$2:$B$20002="Matter confidential on completion"),1,0)))</f>
        <v>1</v>
      </c>
      <c r="GG43" s="3">
        <f t="array" ref="GG43">IF(ISBLANK($AG43),1,SUM(IF(([2]JOE_DATA!$C$2:$C$20002=$AG43)*([2]JOE_DATA!$B$2:$B$20002="Applicable law"),1,0)))</f>
        <v>1</v>
      </c>
      <c r="GH43" s="3">
        <f t="array" ref="GH43">IF(ISBLANK($AO43),1,SUM(IF(([2]JOE_DATA!$C$2:$C$20002=$AO43)*([2]JOE_DATA!$B$2:$B$20002="Contentious"),1,0)))</f>
        <v>1</v>
      </c>
      <c r="GI43" s="3">
        <f t="array" ref="GI43">IF(ISBLANK($AP43),1,SUM(IF(([2]JOE_DATA!$C$2:$C$20002=$AP43)*([2]JOE_DATA!$B$2:$B$20002="Dispute resolution"),1,0)))</f>
        <v>1</v>
      </c>
      <c r="GJ43" s="3">
        <f t="array" ref="GJ43">IF(ISBLANK($AQ43),1,SUM(IF(([2]JOE_DATA!$C$2:$C$20002=$AQ43)*([2]JOE_DATA!$B$2:$B$20002="Language of dispute"),1,0)))</f>
        <v>1</v>
      </c>
      <c r="GK43" s="3">
        <f t="array" ref="GK43">IF(LEN($AW43)=0,0.4,SUM(IF(([2]JOE_DATA!$C$2:$C$20002=$AW43)*([2]JOE_DATA!$B$2:$B$20002="Country Of Arbitration"),0.4,0)))
+
IF(LEN($AX43)=0,0.3,SUM(IF(([2]JOE_DATA!$C$2:$C$20002=$AX43)*([2]JOE_DATA!$B$2:$B$20002="Country Of Arbitration"),0.3,0)))
+
IF(LEN($AY43)=0,0.3,SUM(IF(([2]JOE_DATA!$C$2:$C$20002=$AY43)*([2]JOE_DATA!$B$2:$B$20002="Country Of Arbitration"),0.3,0)))</f>
        <v>1</v>
      </c>
      <c r="GL43" s="3">
        <f t="array" ref="GL43">IF(LEN($AT43)=0,0.4,SUM(IF(([2]JOE_DATA!$C$2:$C$20002=$AT43)*([2]JOE_DATA!$B$2:$B$20002="Jurisdiction of dispute"),0.4,0)))
+
IF(LEN($AU43)=0,0.3,SUM(IF(([2]JOE_DATA!$C$2:$C$20002=$AU43)*([2]JOE_DATA!$B$2:$B$20002="Jurisdiction of dispute"),0.3,0)))
+
IF(LEN($AV43)=0,0.3,SUM(IF(([2]JOE_DATA!$C$2:$C$20002=$AV43)*([2]JOE_DATA!$B$2:$B$20002="Jurisdiction of dispute"),0.3,0)))</f>
        <v>1</v>
      </c>
      <c r="GM43" s="3">
        <f t="array" ref="GM43">IF(LEN($AZ43)=0,0.6,SUM(IF(([2]JOE_DATA!$C$2:$C$20002=$AZ43)*([2]JOE_DATA!$B$2:$B$20002="Seat of arbitration"),0.6,0)))
+
IF(LEN($BA43)=0,0.4,SUM(IF(([2]JOE_DATA!$C$2:$C$20002=$BA43)*([2]JOE_DATA!$B$2:$B$20002="Seat of arbitration"),0.4,0)))</f>
        <v>1</v>
      </c>
      <c r="GN43" s="3">
        <f t="array" ref="GN43">IF(ISBLANK($BB43),1,SUM(IF(([2]JOE_DATA!$C$2:$C$20002=$BB43)*([2]JOE_DATA!$B$2:$B$20002="Arbitral rules"),1,0)))</f>
        <v>1</v>
      </c>
      <c r="GO43" s="3">
        <f t="array" ref="GO43">IF(ISBLANK($BC43),1,SUM(IF(([2]JOE_DATA!$C$2:$C$20002=$BC43)*([2]JOE_DATA!$B$2:$B$20002="Investment treaty"),1,0)))</f>
        <v>1</v>
      </c>
      <c r="GP43" s="3">
        <f t="array" ref="GP43">IF(ISBLANK($BD43),1,SUM(IF(([2]JOE_DATA!$C$2:$C$20002=$BD43)*([2]JOE_DATA!$B$2:$B$20002="Investigation type"),1,0)))</f>
        <v>1</v>
      </c>
      <c r="GQ43" s="3">
        <f t="array" ref="GQ43">IF(ISBLANK($BF43),1,SUM(IF(([2]JOE_DATA!$C$2:$C$20002=$BF43)*([2]JOE_DATA!$B$2:$B$20002="Currency of deal"),1,0)))</f>
        <v>1</v>
      </c>
      <c r="GR43" s="3">
        <f t="array" ref="GR43">IF(ISBLANK($BG43),1,SUM(IF(([2]JOE_DATA!$C$2:$C$20002=$BG43)*([2]JOE_DATA!$B$2:$B$20002="Value confidential"),1,0)))</f>
        <v>1</v>
      </c>
      <c r="GS43" s="3">
        <f t="array" ref="GS43">IF(ISBLANK($BH43),1,SUM(IF(([2]JOE_DATA!$C$2:$C$20002=$BH43)*([2]JOE_DATA!$B$2:$B$20002="Value confidential on completion"),1,0)))</f>
        <v>1</v>
      </c>
      <c r="GT43" s="3">
        <f t="array" ref="GT43">IF(LEN($BI43)=0,0.4,SUM(IF(([2]JOE_DATA!$C$2:$C$20002=$BI43)*([2]JOE_DATA!$B$2:$B$20002="Teams"),0.4,0)))
+
IF(LEN($BJ43)=0,0.3,SUM(IF(([2]JOE_DATA!$C$2:$C$20002=$BJ43)*([2]JOE_DATA!$B$2:$B$20002="Teams"),0.3,0)))
+
IF(LEN($BK43)=0,0.3,SUM(IF(([2]JOE_DATA!$C$2:$C$20002=$BK43)*([2]JOE_DATA!$B$2:$B$20002="Teams"),0.3,0)))</f>
        <v>1</v>
      </c>
      <c r="GU43" s="3">
        <f t="array" ref="GU43">IF(LEN($BL43)=0,0.4,SUM(IF(([2]JOE_DATA!$C$2:$C$20002=$BL43)*([2]JOE_DATA!$B$2:$B$20002="Lead Matter Partner"),0.4,0)))
+
IF(LEN($BM43)=0,0.3,SUM(IF(([2]JOE_DATA!$C$2:$C$20002=$BM43)*([2]JOE_DATA!$B$2:$B$20002="Lead Matter Partner"),0.3,0)))
+
IF(LEN($BN43)=0,0.3,SUM(IF(([2]JOE_DATA!$C$2:$C$20002=$BN43)*([2]JOE_DATA!$B$2:$B$20002="Lead Matter Partner"),0.3,0)))</f>
        <v>1</v>
      </c>
      <c r="GV43" s="3">
        <f t="array" ref="GV43">IF(LEN($BP43)=0,0.4,SUM(IF(([2]JOE_DATA!$C$2:$C$20002=$BP43)*([2]JOE_DATA!$B$2:$B$20002="Source of credential"),0.4,0)))
+
IF(LEN($BQ43)=0,0.3,SUM(IF(([2]JOE_DATA!$C$2:$C$20002=$BQ43)*([2]JOE_DATA!$B$2:$B$20002="Source of credential"),0.3,0)))
+
IF(LEN($BR43)=0,0.3,SUM(IF(([2]JOE_DATA!$C$2:$C$20002=$BR43)*([2]JOE_DATA!$B$2:$B$20002="Source of credential"),0.3,0)))</f>
        <v>1</v>
      </c>
      <c r="GW43" s="3">
        <f t="array" ref="GW43">IF(LEN($BX43)=0,0.4,SUM(IF(([2]JOE_DATA!$C$2:$C$20002=$BX43)*([2]JOE_DATA!$B$2:$B$20002="CMS firms involved"),0.4,0)))
+
IF(LEN($BY43)=0,0.6,SUM(IF(([2]JOE_DATA!$C$2:$C$20002=$BY43)*([2]JOE_DATA!$B$2:$B$20002="CMS firms involved"),0.6,0)))</f>
        <v>1</v>
      </c>
      <c r="GX43" s="3">
        <f t="array" ref="GX43">IF(ISBLANK($BZ43),1,SUM(IF(([2]JOE_DATA!$C$2:$C$20002=$BZ43)*([2]JOE_DATA!$B$2:$B$20002="Lead CMS firm"),1,0)))</f>
        <v>1</v>
      </c>
      <c r="GY43" s="3">
        <f t="array" ref="GY43">IF(LEN($CA43)=0,0.4,SUM(IF(([2]JOE_DATA!$C$2:$C$20002=$CA43)*([2]JOE_DATA!$B$2:$B$20002="Countries of other CMS firms"),0.4,0)))
+
IF(LEN($CB43)=0,0.3,SUM(IF(([2]JOE_DATA!$C$2:$C$20002=$CB43)*([2]JOE_DATA!$B$2:$B$20002="Countries of other CMS firms"),0.3,0)))
+
IF(LEN($CC43)=0,0.3,SUM(IF(([2]JOE_DATA!$C$2:$C$20002=$CC43)*([2]JOE_DATA!$B$2:$B$20002="Countries of other CMS firms"),0.3,0)))</f>
        <v>1</v>
      </c>
      <c r="GZ43" s="3">
        <f t="array" ref="GZ43">IF(ISBLANK($CD43),1,SUM(IF(([2]JOE_DATA!$C$2:$C$20002=$CD43)*([2]JOE_DATA!$B$2:$B$20002="Credential status"),1,0)))</f>
        <v>1</v>
      </c>
      <c r="HA43" s="3">
        <f t="array" ref="HA43">IF(ISBLANK($CE43),1,SUM(IF(([2]JOE_DATA!$C$2:$C$20002=$CE43)*([2]JOE_DATA!$B$2:$B$20002="Credential version"),1,0)))</f>
        <v>1</v>
      </c>
      <c r="HB43" s="3">
        <f t="array" ref="HB43">IF(ISBLANK($CG43),1,SUM(IF(([2]JOE_DATA!$C$2:$C$20002=$CG43)*([2]JOE_DATA!$B$2:$B$20002="Credential type "),1,0)))</f>
        <v>1</v>
      </c>
      <c r="HC43" s="3">
        <f t="array" ref="HC43">IF(ISBLANK($CH43),1,SUM(IF(([2]JOE_DATA!$C$2:$C$20002=$CH43)*([2]JOE_DATA!$B$2:$B$20002="Other uses"),1,0)))</f>
        <v>1</v>
      </c>
      <c r="HD43" s="3">
        <f t="array" ref="HD43">IF(ISBLANK($CK43),1,SUM(IF(([2]JOE_DATA!$C$2:$C$20002=$CK43)*([2]JOE_DATA!$B$2:$B$20002="Priority"),1,0)))</f>
        <v>1</v>
      </c>
      <c r="HE43" s="3">
        <f t="array" ref="HE43">IF(LEN($CM43)=0,0.4,SUM(IF(([2]JOE_DATA!$C$2:$C$20002=$CM43)*([2]JOE_DATA!$B$2:$B$20002="Know how"),0.4,0)))
+
IF(LEN($CN43)=0,0.3,SUM(IF(([2]JOE_DATA!$C$2:$C$20002=$CN43)*([2]JOE_DATA!$B$2:$B$20002="Know how"),0.3,0)))
+
IF(LEN($CO43)=0,0.3,SUM(IF(([2]JOE_DATA!$C$2:$C$20002=$CO43)*([2]JOE_DATA!$B$2:$B$20002="Know how"),0.3,0)))</f>
        <v>1</v>
      </c>
      <c r="HF43" s="3">
        <f t="array" ref="HF43">IF(LEN($CS43)=0,0.4,SUM(IF(([2]JOE_DATA!$C$2:$C$20002=$CS43)*([2]JOE_DATA!$B$2:$B$20002="Work type")*([2]JOE_DATA!$A$2:$A$20002="BAIF"),0.4,0)))
+
IF(LEN($CT43)=0,0.3,SUM(IF(([2]JOE_DATA!$C$2:$C$20002=$CT43)*([2]JOE_DATA!$B$2:$B$20002="Work type")*([2]JOE_DATA!$A$2:$A$20002="BAIF"),0.3,0)))
+
IF(LEN($CU43)=0,0.3,SUM(IF(([2]JOE_DATA!$C$2:$C$20002=$CU43)*([2]JOE_DATA!$B$2:$B$20002="Work type")*([2]JOE_DATA!$A$2:$A$20002="BAIF"),0.3,0)))</f>
        <v>1</v>
      </c>
      <c r="HG43" s="3">
        <f t="array" ref="HG43">IF(LEN($CQ43)=0,1,SUM(IF(([2]JOE_DATA!$C$2:$C$20002=$CQ43)*([2]JOE_DATA!$B$2:$B$20002="Client type")*([2]JOE_DATA!$A$2:$A$20002="BAIF"),1,0)))</f>
        <v>1</v>
      </c>
      <c r="HH43" s="3">
        <f t="array" ref="HH43">IF(LEN($CW43)=0,0.4,SUM(IF(([2]JOE_DATA!$C$2:$C$20002=$CW43)*([2]JOE_DATA!$B$2:$B$20002="Work type")*([2]JOE_DATA!$A$2:$A$20002="CRD"),0.4,0)))
+
IF(LEN($CX43)=0,0.3,SUM(IF(([2]JOE_DATA!$C$2:$C$20002=$CX43)*([2]JOE_DATA!$B$2:$B$20002="Work type")*([2]JOE_DATA!$A$2:$A$20002="CRD"),0.3,0)))
+
IF(LEN($CY43)=0,0.3,SUM(IF(([2]JOE_DATA!$C$2:$C$20002=$CY43)*([2]JOE_DATA!$B$2:$B$20002="Work type")*([2]JOE_DATA!$A$2:$A$20002="CRD"),0.3,0)))</f>
        <v>1</v>
      </c>
      <c r="HI43" s="3">
        <f t="array" ref="HI43">IF(LEN($CZ43)=0,0.4,SUM(IF(([2]JOE_DATA!$C$2:$C$20002=$CZ43)*([2]JOE_DATA!$B$2:$B$20002="Sub-work type")*([2]JOE_DATA!$A$2:$A$20002="CRD"),0.4,0)))
+
IF(LEN($DA43)=0,0.3,SUM(IF(([2]JOE_DATA!$C$2:$C$20002=$DA43)*([2]JOE_DATA!$B$2:$B$20002="Sub-work type")*([2]JOE_DATA!$A$2:$A$20002="CRD"),0.3,0)))
+
IF(LEN($DB43)=0,0.3,SUM(IF(([2]JOE_DATA!$C$2:$C$20002=$DB43)*([2]JOE_DATA!$B$2:$B$20002="Sub-work type")*([2]JOE_DATA!$A$2:$A$20002="CRD"),0.3,0)))</f>
        <v>1</v>
      </c>
      <c r="HJ43" s="3">
        <f t="array" ref="HJ43">IF(LEN($CV43)=0,1,SUM(IF(([2]JOE_DATA!$C$2:$C$20002=$CV43)*([2]JOE_DATA!$B$2:$B$20002="Client type")*([2]JOE_DATA!$A$2:$A$20002="CRD"),1,0)))</f>
        <v>1</v>
      </c>
      <c r="HK43" s="3">
        <f t="array" ref="HK43">IF(LEN($DC43)=0,0.4,SUM(IF(([2]JOE_DATA!$C$2:$C$20002=$DC43)*([2]JOE_DATA!$B$2:$B$20002="Work type")*([2]JOE_DATA!$A$2:$A$20002="Corporate"),0.4,0)))
+
IF(LEN($DD43)=0,0.3,SUM(IF(([2]JOE_DATA!$C$2:$C$20002=$DD43)*([2]JOE_DATA!$B$2:$B$20002="Work type")*([2]JOE_DATA!$A$2:$A$20002="Corporate"),0.3,0)))
+
IF(LEN($DE43)=0,0.3,SUM(IF(([2]JOE_DATA!$C$2:$C$20002=$DE43)*([2]JOE_DATA!$B$2:$B$20002="Work type")*([2]JOE_DATA!$A$2:$A$20002="Corporate"),0.3,0)))</f>
        <v>1</v>
      </c>
      <c r="HL43" s="3">
        <f t="array" ref="HL43">IF(LEN($DF43)=0,0.4,SUM(IF(([2]JOE_DATA!$C$2:$C$20002=$DF43)*([2]JOE_DATA!$B$2:$B$20002="Sub-work type")*([2]JOE_DATA!$A$2:$A$20002="Corporate"),0.4,0)))
+
IF(LEN($DG43)=0,0.3,SUM(IF(([2]JOE_DATA!$C$2:$C$20002=$DG43)*([2]JOE_DATA!$B$2:$B$20002="Sub-work type")*([2]JOE_DATA!$A$2:$A$20002="Corporate"),0.3,0)))
+
IF(LEN($DH43)=0,0.3,SUM(IF(([2]JOE_DATA!$C$2:$C$20002=$DH43)*([2]JOE_DATA!$B$2:$B$20002="Sub-work type")*([2]JOE_DATA!$A$2:$A$20002="Corporate"),0.3,0)))</f>
        <v>1</v>
      </c>
      <c r="HM43" s="3">
        <f t="array" ref="HM43">IF(LEN($DI43)=0,0.4,SUM(IF(([2]JOE_DATA!$C$2:$C$20002=$DI43)*([2]JOE_DATA!$B$2:$B$20002="Acting for")*([2]JOE_DATA!$A$2:$A$20002="Corporate"),0.4,0)))
+
IF(LEN($DJ43)=0,0.3,SUM(IF(([2]JOE_DATA!$C$2:$C$20002=$DJ43)*([2]JOE_DATA!$B$2:$B$20002="Acting for")*([2]JOE_DATA!$A$2:$A$20002="Corporate"),0.3,0)))
+
IF(LEN($DK43)=0,0.3,SUM(IF(([2]JOE_DATA!$C$2:$C$20002=$DK43)*([2]JOE_DATA!$B$2:$B$20002="Acting for")*([2]JOE_DATA!$A$2:$A$20002="Corporate"),0.3,0)))</f>
        <v>1</v>
      </c>
      <c r="HN43" s="3">
        <f t="array" ref="HN43">IF(LEN($DM43)=0,0.4,SUM(IF(([2]JOE_DATA!$C$2:$C$20002=$DM43)*([2]JOE_DATA!$B$2:$B$20002="Country of buyer")*([2]JOE_DATA!$A$2:$A$20002="Corporate"),0.4,0)))
+
IF(LEN($DN43)=0,0.3,SUM(IF(([2]JOE_DATA!$C$2:$C$20002=$DN43)*([2]JOE_DATA!$B$2:$B$20002="Country of buyer")*([2]JOE_DATA!$A$2:$A$20002="Corporate"),0.3,0)))
+
IF(LEN($DL43)=0,0.3,SUM(IF(([2]JOE_DATA!$C$2:$C$20002=$DL43)*([2]JOE_DATA!$B$2:$B$20002="Country of buyer")*([2]JOE_DATA!$A$2:$A$20002="Corporate"),0.3,0)))</f>
        <v>1</v>
      </c>
      <c r="HO43" s="3">
        <f t="array" ref="HO43">IF(LEN($DO43)=0,0.4,SUM(IF(([2]JOE_DATA!$C$2:$C$20002=$DO43)*([2]JOE_DATA!$B$2:$B$20002="Country of seller")*([2]JOE_DATA!$A$2:$A$20002="Corporate"),0.4,0)))
+
IF(LEN($DP43)=0,0.3,SUM(IF(([2]JOE_DATA!$C$2:$C$20002=$DP43)*([2]JOE_DATA!$B$2:$B$20002="Country of seller")*([2]JOE_DATA!$A$2:$A$20002="Corporate"),0.3,0)))
+
IF(LEN($DQ43)=0,0.3,SUM(IF(([2]JOE_DATA!$C$2:$C$20002=$DQ43)*([2]JOE_DATA!$B$2:$B$20002="Country of seller")*([2]JOE_DATA!$A$2:$A$20002="Corporate"),0.3,0)))</f>
        <v>1</v>
      </c>
      <c r="HP43" s="3">
        <f t="array" ref="HP43">IF(LEN($DR43)=0,0.4,SUM(IF(([2]JOE_DATA!$C$2:$C$20002=$DR43)*([2]JOE_DATA!$B$2:$B$20002="Country of target")*([2]JOE_DATA!$A$2:$A$20002="Corporate"),0.4,0)))
+
IF(LEN($DS43)=0,0.3,SUM(IF(([2]JOE_DATA!$C$2:$C$20002=$DS43)*([2]JOE_DATA!$B$2:$B$20002="Country of target")*([2]JOE_DATA!$A$2:$A$20002="Corporate"),0.3,0)))
+
IF(LEN($DT43)=0,0.3,SUM(IF(([2]JOE_DATA!$C$2:$C$20002=$DT43)*([2]JOE_DATA!$B$2:$B$20002="Country of target")*([2]JOE_DATA!$A$2:$A$20002="Corporate"),0.3,0)))</f>
        <v>1</v>
      </c>
      <c r="HQ43" s="3">
        <f t="array" ref="HQ43">IF(LEN($DU43)=0,1,SUM(IF(([2]JOE_DATA!$C$2:$C$20002=$DU43)*([2]JOE_DATA!$B$2:$B$20002="Value over US $5m")*([2]JOE_DATA!$A$2:$A$20002="Corporate"),1,0)))</f>
        <v>1</v>
      </c>
      <c r="HR43" s="3">
        <f t="array" ref="HR43">IF(LEN($DV43)=0,1,SUM(IF(([2]JOE_DATA!$C$2:$C$20002=$DV43)*([2]JOE_DATA!$B$2:$B$20002="Value over £500,000")*([2]JOE_DATA!$A$2:$A$20002="Corporate"),1,0)))</f>
        <v>1</v>
      </c>
      <c r="HS43" s="3">
        <f t="array" ref="HS43">IF(LEN($DW43)=0,1,SUM(IF(([2]JOE_DATA!$C$2:$C$20002=$DW43)*([2]JOE_DATA!$B$2:$B$20002="Value over Euro 5m")*([2]JOE_DATA!$A$2:$A$20002="Corporate"),1,0)))</f>
        <v>1</v>
      </c>
      <c r="HT43" s="3">
        <f t="array" ref="HT43">IF(LEN($DX43)=0,1,SUM(IF(([2]JOE_DATA!$C$2:$C$20002=$DX43)*([2]JOE_DATA!$B$2:$B$20002="Value range in euros")*([2]JOE_DATA!$A$2:$A$20002="Corporate"),1,0)))</f>
        <v>1</v>
      </c>
      <c r="HU43" s="3">
        <f t="array" ref="HU43">IF(LEN($DY43)=0,1,SUM(IF(([2]JOE_DATA!$C$2:$C$20002=$DY43)*([2]JOE_DATA!$B$2:$B$20002="Is the deal relevant for M&amp;A study")*([2]JOE_DATA!$A$2:$A$20002="Corporate"),1,0)))</f>
        <v>1</v>
      </c>
      <c r="HV43" s="3">
        <f t="array" ref="HV43">IF(LEN($DZ43)=0,1,SUM(IF(([2]JOE_DATA!$C$2:$C$20002=$DZ43)*([2]JOE_DATA!$B$2:$B$20002="Does the deal involve PE clients")*([2]JOE_DATA!$A$2:$A$20002="Corporate"),1,0)))</f>
        <v>1</v>
      </c>
      <c r="HW43" s="3">
        <f t="array" ref="HW43">IF(LEN($EA43)=0,1,SUM(IF(([2]JOE_DATA!$C$2:$C$20002=$EA43)*([2]JOE_DATA!$B$2:$B$20002="Quarter deal announced/signed")*([2]JOE_DATA!$A$2:$A$20002="Corporate"),1,0)))</f>
        <v>1</v>
      </c>
      <c r="HX43" s="3">
        <f t="array" ref="HX43">IF(LEN($EB43)=0,1,SUM(IF(([2]JOE_DATA!$C$2:$C$20002=$EB43)*([2]JOE_DATA!$B$2:$B$20002="Quarter deal completed")*([2]JOE_DATA!$A$2:$A$20002="Corporate"),1,0)))</f>
        <v>1</v>
      </c>
      <c r="HY43" s="3">
        <f t="array" ref="HY43">IF(LEN($EC43)=0,1,SUM(IF(([2]JOE_DATA!$C$2:$C$20002=$EC43)*([2]JOE_DATA!$B$2:$B$20002="Year deal announced/signed")*([2]JOE_DATA!$A$2:$A$20002="Corporate"),1,0)))</f>
        <v>1</v>
      </c>
      <c r="HZ43" s="3">
        <f t="array" ref="HZ43">IF(LEN($ED43)=0,1,SUM(IF(([2]JOE_DATA!$C$2:$C$20002=$ED43)*([2]JOE_DATA!$B$2:$B$20002="Year deal completed")*([2]JOE_DATA!$A$2:$A$20002="Corporate"),1,0)))</f>
        <v>1</v>
      </c>
      <c r="IA43" s="3">
        <v>1</v>
      </c>
      <c r="IB43" s="3">
        <f t="array" ref="IB43">IF(LEN($EF43)=0,1,SUM(IF(([2]JOE_DATA!$C$2:$C$20002=$EF43)*([2]JOE_DATA!$B$2:$B$20002="Work type")*([2]JOE_DATA!$A$2:$A$20002="Corporate Tax"),1,0)))</f>
        <v>1</v>
      </c>
      <c r="IC43" s="3">
        <f t="array" ref="IC43">IF(LEN($EG43)=0,0.4,SUM(IF(([2]JOE_DATA!$C$2:$C$20002=$EG43)*([2]JOE_DATA!$B$2:$B$20002="Work type")*([2]JOE_DATA!$A$2:$A$20002="EPC Construction"),0.4,0)))
+
IF(LEN($EH43)=0,0.3,SUM(IF(([2]JOE_DATA!$C$2:$C$20002=$EH43)*([2]JOE_DATA!$B$2:$B$20002="Work type")*([2]JOE_DATA!$A$2:$A$20002="EPC Construction"),0.3,0)))
+
IF(LEN($EI43)=0,0.3,SUM(IF(([2]JOE_DATA!$C$2:$C$20002=$EI43)*([2]JOE_DATA!$B$2:$B$20002="Work type")*([2]JOE_DATA!$A$2:$A$20002="EPC Construction"),0.3,0)))</f>
        <v>1</v>
      </c>
      <c r="ID43" s="3">
        <f t="array" ref="ID43">IF(LEN($EJ43)=0,0.4,SUM(IF(([2]JOE_DATA!$C$2:$C$20002=$EJ43)*([2]JOE_DATA!$B$2:$B$20002="Contract type")*([2]JOE_DATA!$A$2:$A$20002="EPC Construction"),0.4,0)))
+
IF(LEN($EK43)=0,0.3,SUM(IF(([2]JOE_DATA!$C$2:$C$20002=$EK43)*([2]JOE_DATA!$B$2:$B$20002="Contract type")*([2]JOE_DATA!$A$2:$A$20002="EPC Construction"),0.3,0)))
+
IF(LEN($EL43)=0,0.3,SUM(IF(([2]JOE_DATA!$C$2:$C$20002=$EL43)*([2]JOE_DATA!$B$2:$B$20002="Contract type")*([2]JOE_DATA!$A$2:$A$20002="EPC Construction"),0.3,0)))</f>
        <v>1</v>
      </c>
      <c r="IE43" s="3">
        <f t="array" ref="IE43">IF(LEN($EP43)=0,1,SUM(IF(([2]JOE_DATA!$C$2:$C$20002=$EP43)*([2]JOE_DATA!$B$2:$B$20002="Client type")*([2]JOE_DATA!$A$2:$A$20002="EPC Construction"),1,0)))</f>
        <v>1</v>
      </c>
      <c r="IF43" s="3">
        <f t="array" ref="IF43">IF(LEN($EN43)=0,1,SUM(IF(([2]JOE_DATA!$C$2:$C$20002=$EN43)*([2]JOE_DATA!$B$2:$B$20002="Subject matter")*([2]JOE_DATA!$A$2:$A$20002="EPC Construction"),1,0)))</f>
        <v>1</v>
      </c>
      <c r="IG43" s="3">
        <f t="array" ref="IG43">IF(LEN($ER43)=0,1,SUM(IF(([2]JOE_DATA!$C$2:$C$20002=$ER43)*([2]JOE_DATA!$B$2:$B$20002="Client scope")*([2]JOE_DATA!$A$2:$A$20002="EPC Construction"),1,0)))</f>
        <v>1</v>
      </c>
      <c r="IH43" s="3">
        <f t="array" ref="IH43">IF(LEN($ES43)=0,0.4,SUM(IF(([2]JOE_DATA!$C$2:$C$20002=$ES43)*([2]JOE_DATA!$B$2:$B$20002="Work type")*([2]JOE_DATA!$A$2:$A$20002="EPC Energy"),0.4,0)))
+
IF(LEN($ET43)=0,0.3,SUM(IF(([2]JOE_DATA!$C$2:$C$20002=$ET43)*([2]JOE_DATA!$B$2:$B$20002="Work type")*([2]JOE_DATA!$A$2:$A$20002="EPC Energy"),0.3,0)))
+
IF(LEN($EU43)=0,0.3,SUM(IF(([2]JOE_DATA!$C$2:$C$20002=$EU43)*([2]JOE_DATA!$B$2:$B$20002="Work type")*([2]JOE_DATA!$A$2:$A$20002="EPC Energy"),0.3,0)))</f>
        <v>1</v>
      </c>
      <c r="II43" s="3">
        <f t="array" ref="II43">IF(LEN($EV43)=0,1,SUM(IF(([2]JOE_DATA!$C$2:$C$20002=$EV43)*([2]JOE_DATA!$B$2:$B$20002="Work type")*([2]JOE_DATA!$A$2:$A$20002="EPC Energy"),1,0)))</f>
        <v>1</v>
      </c>
      <c r="IJ43" s="3">
        <f t="array" ref="IJ43">IF(LEN($EW43)=0,1,SUM(IF(([2]JOE_DATA!$C$2:$C$20002=$EW43)*([2]JOE_DATA!$B$2:$B$20002="Client type")*([2]JOE_DATA!$A$2:$A$20002="EPC Projects"),1,0)))</f>
        <v>1</v>
      </c>
      <c r="IK43" s="3">
        <f t="array" ref="IK43">IF(LEN($FE43)=0,0.4,SUM(IF(([2]JOE_DATA!$C$2:$C$20002=$FE43)*([2]JOE_DATA!$B$2:$B$20002="Client type")*([2]JOE_DATA!$A$2:$A$20002="Real Estate"),0.4,0)))
+
IF(LEN($FF43)=0,0.3,SUM(IF(([2]JOE_DATA!$C$2:$C$20002=$FF43)*([2]JOE_DATA!$B$2:$B$20002="Client type")*([2]JOE_DATA!$A$2:$A$20002="Real Estate"),0.3,0)))
+
IF(LEN($FG43)=0,0.3,SUM(IF(([2]JOE_DATA!$C$2:$C$20002=$FG43)*([2]JOE_DATA!$B$2:$B$20002="Client type")*([2]JOE_DATA!$A$2:$A$20002="Real Estate"),0.3,0)))</f>
        <v>1</v>
      </c>
      <c r="IL43" s="3">
        <f t="array" ref="IL43">IF(LEN($FH43)=0,0.4,SUM(IF(([2]JOE_DATA!$C$2:$C$20002=$FH43)*([2]JOE_DATA!$B$2:$B$20002="Work type")*([2]JOE_DATA!$A$2:$A$20002="Real Estate"),0.4,0)))
+
IF(LEN($FI43)=0,0.3,SUM(IF(([2]JOE_DATA!$C$2:$C$20002=$FI43)*([2]JOE_DATA!$B$2:$B$20002="Work type")*([2]JOE_DATA!$A$2:$A$20002="Real Estate"),0.3,0)))
+
IF(LEN($FJ43)=0,0.3,SUM(IF(([2]JOE_DATA!$C$2:$C$20002=$FJ43)*([2]JOE_DATA!$B$2:$B$20002="Work type")*([2]JOE_DATA!$A$2:$A$20002="Real Estate"),0.3,0)))</f>
        <v>1</v>
      </c>
      <c r="IM43" s="3">
        <f t="array" ref="IM43">IF(LEN($EX43)=0,0.4,SUM(IF(([2]JOE_DATA!$C$2:$C$20002=$EX43)*([2]JOE_DATA!$B$2:$B$20002="Work type")*([2]JOE_DATA!$A$2:$A$20002="Human Capital"),0.4,0)))
+
IF(LEN($EY43)=0,0.3,SUM(IF(([2]JOE_DATA!$C$2:$C$20002=$EY43)*([2]JOE_DATA!$B$2:$B$20002="Work type")*([2]JOE_DATA!$A$2:$A$20002="Human Capital"),0.3,0)))
+
IF(LEN($EZ43)=0,0.3,SUM(IF(([2]JOE_DATA!$C$2:$C$20002=$EZ43)*([2]JOE_DATA!$B$2:$B$20002="Work type")*([2]JOE_DATA!$A$2:$A$20002="Human Capital"),0.3,0)))</f>
        <v>1</v>
      </c>
      <c r="IN43" s="3">
        <f t="array" ref="IN43">IF(LEN($FA43)=0,0.4,SUM(IF(([2]JOE_DATA!$C$2:$C$20002=$FA43)*([2]JOE_DATA!$B$2:$B$20002="Sub-work types")*([2]JOE_DATA!$A$2:$A$20002="Human Capital"),0.4,0)))
+
IF(LEN($FB43)=0,0.3,SUM(IF(([2]JOE_DATA!$C$2:$C$20002=$FB43)*([2]JOE_DATA!$B$2:$B$20002="Sub-work types")*([2]JOE_DATA!$A$2:$A$20002="Human Capital"),0.3,0)))
+
IF(LEN($FC43)=0,0.3,SUM(IF(([2]JOE_DATA!$C$2:$C$20002=$FC43)*([2]JOE_DATA!$B$2:$B$20002="Sub-work types")*([2]JOE_DATA!$A$2:$A$20002="Human Capital"),0.3,0)))</f>
        <v>1</v>
      </c>
      <c r="IO43" s="15">
        <f t="array" ref="IO43">IF(LEN($FD43)=0,1,SUM(IF(([2]JOE_DATA!$C$2:$C$20002=$FD43)*([2]JOE_DATA!$B$2:$B$20002="Pension scheme")*([2]JOE_DATA!$A$2:$A$20002="Human Capital"),1,0)))</f>
        <v>1</v>
      </c>
      <c r="IP43" s="3">
        <f t="array" ref="IP43">IF(LEN($BT43)=0,0.4,SUM(IF(([2]JOE_DATA!$C$2:$C$20002=$BT43)*([2]JOE_DATA!$B$2:$B$20002="Other Matter Executive"),0.4,0)))
+
IF(LEN($BU43)=0,0.3,SUM(IF(([2]JOE_DATA!$C$2:$C$20002=$BU43)*([2]JOE_DATA!$B$2:$B$20002="Other Matter Executive"),0.3,0)))
+
IF(LEN($BV43)=0,0.3,SUM(IF(([2]JOE_DATA!$C$2:$C$20002=$BV43)*([2]JOE_DATA!$B$2:$B$20002="Other Matter Executive"),0.3,0)))</f>
        <v>1</v>
      </c>
    </row>
    <row r="44" spans="1:250" ht="63.75">
      <c r="A44" s="34" t="s">
        <v>246</v>
      </c>
      <c r="B44" s="35" t="s">
        <v>409</v>
      </c>
      <c r="C44" s="34" t="s">
        <v>248</v>
      </c>
      <c r="D44" s="34" t="s">
        <v>410</v>
      </c>
      <c r="E44" s="34" t="s">
        <v>248</v>
      </c>
      <c r="F44" s="36" t="s">
        <v>336</v>
      </c>
      <c r="G44" s="3"/>
      <c r="H44" s="3"/>
      <c r="I44" s="34" t="s">
        <v>311</v>
      </c>
      <c r="J44" s="3"/>
      <c r="K44" s="3"/>
      <c r="L44" s="34"/>
      <c r="M44" s="3"/>
      <c r="N44" s="3"/>
      <c r="O44" s="36" t="s">
        <v>99</v>
      </c>
      <c r="P44" s="34" t="s">
        <v>109</v>
      </c>
      <c r="Q44" s="34"/>
      <c r="R44" s="3"/>
      <c r="S44" s="37"/>
      <c r="T44" s="37">
        <v>40908</v>
      </c>
      <c r="U44" s="36" t="s">
        <v>336</v>
      </c>
      <c r="V44" s="3"/>
      <c r="W44" s="3"/>
      <c r="X44" s="34" t="s">
        <v>311</v>
      </c>
      <c r="Y44" s="38"/>
      <c r="Z44" s="3"/>
      <c r="AA44" s="34" t="s">
        <v>412</v>
      </c>
      <c r="AB44" s="34"/>
      <c r="AC44" s="3"/>
      <c r="AD44" s="34"/>
      <c r="AE44" s="3"/>
      <c r="AF44" s="3"/>
      <c r="AG44" s="39"/>
      <c r="AH44" s="3"/>
      <c r="AI44" s="34"/>
      <c r="AJ44" s="3"/>
      <c r="AK44" s="3"/>
      <c r="AL44" s="34" t="s">
        <v>254</v>
      </c>
      <c r="AM44" s="3"/>
      <c r="AN44" s="3"/>
      <c r="AO44" s="34" t="s">
        <v>133</v>
      </c>
      <c r="AP44" s="3" t="s">
        <v>267</v>
      </c>
      <c r="AQ44" s="3"/>
      <c r="AR44" s="3"/>
      <c r="AS44" s="3"/>
      <c r="AT44" s="3"/>
      <c r="AU44" s="3"/>
      <c r="AV44" s="3"/>
      <c r="AW44" s="3"/>
      <c r="AX44" s="3"/>
      <c r="AY44" s="3"/>
      <c r="AZ44" s="3"/>
      <c r="BA44" s="3"/>
      <c r="BB44" s="3"/>
      <c r="BC44" s="3"/>
      <c r="BD44" s="3"/>
      <c r="BE44" s="40"/>
      <c r="BF44" s="34"/>
      <c r="BG44" s="34"/>
      <c r="BH44" s="3"/>
      <c r="BI44" s="41" t="s">
        <v>255</v>
      </c>
      <c r="BJ44" s="34"/>
      <c r="BK44" s="3"/>
      <c r="BL44" s="42" t="s">
        <v>256</v>
      </c>
      <c r="BM44" s="42"/>
      <c r="BN44" s="34"/>
      <c r="BO44" s="3"/>
      <c r="BP44" s="3"/>
      <c r="BQ44" s="3"/>
      <c r="BR44" s="3"/>
      <c r="BS44" s="3"/>
      <c r="BT44" s="34"/>
      <c r="BU44" s="34"/>
      <c r="BV44" s="34"/>
      <c r="BW44" s="3"/>
      <c r="BX44" s="3"/>
      <c r="BY44" s="3"/>
      <c r="BZ44" s="3"/>
      <c r="CA44" s="3"/>
      <c r="CB44" s="3"/>
      <c r="CC44" s="3"/>
      <c r="CD44" s="36"/>
      <c r="CE44" s="34"/>
      <c r="CF44" s="3"/>
      <c r="CG44" s="36"/>
      <c r="CH44" s="34"/>
      <c r="CI44" s="3"/>
      <c r="CJ44" s="3"/>
      <c r="CK44" s="36"/>
      <c r="CL44" s="3"/>
      <c r="CM44" s="3"/>
      <c r="CN44" s="3"/>
      <c r="CO44" s="3"/>
      <c r="CP44" s="3"/>
      <c r="CQ44" s="34"/>
      <c r="CR44" s="34"/>
      <c r="CS44" s="34"/>
      <c r="CT44" s="34"/>
      <c r="CU44" s="34"/>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6"/>
      <c r="EH44" s="3"/>
      <c r="EI44" s="3"/>
      <c r="EJ44" s="3"/>
      <c r="EK44" s="3"/>
      <c r="EL44" s="3"/>
      <c r="EM44" s="3"/>
      <c r="EN44" s="3"/>
      <c r="EO44" s="3"/>
      <c r="EP44" s="3"/>
      <c r="EQ44" s="3"/>
      <c r="ER44" s="3"/>
      <c r="ES44" s="3"/>
      <c r="ET44" s="3"/>
      <c r="EU44" s="3"/>
      <c r="EV44" s="3"/>
      <c r="EW44" s="3"/>
      <c r="EX44" s="3"/>
      <c r="EY44" s="3"/>
      <c r="EZ44" s="3"/>
      <c r="FA44" s="3"/>
      <c r="FB44" s="3"/>
      <c r="FC44" s="3"/>
      <c r="FD44" s="3"/>
      <c r="FE44" s="34"/>
      <c r="FF44" s="34"/>
      <c r="FG44" s="34"/>
      <c r="FH44" s="34"/>
      <c r="FI44" s="34"/>
      <c r="FJ44" s="3"/>
      <c r="FK44" s="3"/>
      <c r="FL44" s="3"/>
      <c r="FM44" s="3"/>
      <c r="FO44" s="3"/>
      <c r="FP44" s="3"/>
      <c r="FQ44" s="3" t="str">
        <f t="array" ref="FQ44">IF(SUM($FU44:$IP44)=74,"PASS","FAIL")</f>
        <v>PASS</v>
      </c>
      <c r="FR44" s="3">
        <f t="shared" si="5"/>
        <v>0</v>
      </c>
      <c r="FS44" s="3">
        <f t="shared" si="6"/>
        <v>1</v>
      </c>
      <c r="FT44" s="3"/>
      <c r="FU44" s="3">
        <f t="array" ref="FU44">SUM(IF(([2]JOE_DATA!$C$2:$C$20002=$C44)*([2]JOE_DATA!$B$2:$B$20002="Client Name Confidential"),1,0))</f>
        <v>1</v>
      </c>
      <c r="FV44" s="3">
        <f t="array" ref="FV44">IF(ISBLANK($E44),1,SUM(IF(([2]JOE_DATA!$C$2:$C$20002=$E44)*([2]JOE_DATA!$B$2:$B$20002="Client name confidential on completion"),1,0)))</f>
        <v>1</v>
      </c>
      <c r="FW44" s="3">
        <f t="array" ref="FW44">IF(LEN($F44)=0,0.5,SUM(IF(([2]JOE_DATA!$C$2:$C$20002=$F44)*([2]JOE_DATA!$B$2:$B$20002="Client sector group"),0.5,0)))
+
IF(LEN($G44)=0,0.25,SUM(IF(([2]JOE_DATA!$C$2:$C$20002=$G44)*([2]JOE_DATA!$B$2:$B$20002="Client sector group"),0.25,0)))
+
IF(LEN($H44)=0,0.25,SUM(IF(([2]JOE_DATA!$C$2:$C$20002=$H44)*([2]JOE_DATA!$B$2:$B$20002="Client sector group"),0.25,0)))</f>
        <v>1</v>
      </c>
      <c r="FX44" s="3">
        <f t="array" ref="FX44">IF(ISBLANK($I44),0.5,SUM(IF(([2]JOE_DATA!$C$2:$C$20002=$I44)*([2]JOE_DATA!$B$2:$B$20002="Client sub-sector group"),0.5,0)))
+
IF(ISBLANK($J44),0.25,SUM(IF(([2]JOE_DATA!$C$2:$C$20002=$J44)*([2]JOE_DATA!$B$2:$B$20002="Client sub-sector group"),0.25,0)))
+
IF(ISBLANK($K44),0.25,SUM(IF(([2]JOE_DATA!$C$2:$C$20002=$K44)*([2]JOE_DATA!$B$2:$B$20002="Client sub-sector group"),0.25,0)))</f>
        <v>1</v>
      </c>
      <c r="FY44" s="3">
        <f t="array" ref="FY44">IF(LEN($L44)=0,0.4,SUM(IF(([2]JOE_DATA!$C$2:$C$20002=$L44)*([2]JOE_DATA!$B$2:$B$20002="Predominant Country of Client"),0.4,0)))
+
IF(LEN($M44)=0,0.3,SUM(IF(([2]JOE_DATA!$C$2:$C$20002=$M44)*([2]JOE_DATA!$B$2:$B$20002="Predominant Country of Client"),0.3,0)))
+
IF(LEN($N44)=0,0.3,SUM(IF(([2]JOE_DATA!$C$2:$C$20002=$N44)*([2]JOE_DATA!$B$2:$B$20002="Predominant Country of Client"),0.3,0)))</f>
        <v>1</v>
      </c>
      <c r="FZ44" s="3">
        <f t="array" ref="FZ44">IF(LEN($O44)=0,0.4,SUM(IF(([2]JOE_DATA!$C$2:$C$20002=$O44)*([2]JOE_DATA!$B$2:$B$20002="Main practice group"),0.4,0)))
+
IF(LEN($P44)=0,0.3,SUM(IF(([2]JOE_DATA!$C$2:$C$20002=$P44)*([2]JOE_DATA!$B$2:$B$20002="Main practice group"),0.3,0)))
+
IF(LEN($Q44)=0,0.3,SUM(IF(([2]JOE_DATA!$C$2:$C$20002=$Q44)*([2]JOE_DATA!$B$2:$B$20002="Main practice group"),0.3,0)))</f>
        <v>1</v>
      </c>
      <c r="GA44" s="3">
        <f t="shared" si="7"/>
        <v>1</v>
      </c>
      <c r="GB44" s="3">
        <f t="shared" si="8"/>
        <v>1</v>
      </c>
      <c r="GC44" s="3">
        <f t="array" ref="GC44">IF(LEN($U44)=0,0.4,SUM(IF(([2]JOE_DATA!$C$2:$C$20002=$U44)*([2]JOE_DATA!$B$2:$B$20002="Matter sector group"),0.4,0)))
+
IF(LEN($V44)=0,0.3,SUM(IF(([2]JOE_DATA!$C$2:$C$20002=$V44)*([2]JOE_DATA!$B$2:$B$20002="Matter sector group"),0.3,0)))
+
IF(LEN($W44)=0,0.3,SUM(IF(([2]JOE_DATA!$C$2:$C$20002=$W44)*([2]JOE_DATA!$B$2:$B$20002="Matter sector group"),0.3,0)))</f>
        <v>1</v>
      </c>
      <c r="GD44" s="3">
        <f t="array" ref="GD44">IF(LEN($X44)=0,0.4,SUM(IF(([2]JOE_DATA!$C$2:$C$20002=$X44)*([2]JOE_DATA!$B$2:$B$20002="Matter sub-sector group"),0.4,0)))
+
IF(LEN($Y44)=0,0.3,SUM(IF(([2]JOE_DATA!$C$2:$C$20002=$Y44)*([2]JOE_DATA!$B$2:$B$20002="Matter sub-sector group"),0.3,0)))
+
IF(LEN($Z44)=0,0.3,SUM(IF(([2]JOE_DATA!$C$2:$C$20002=$Z44)*([2]JOE_DATA!$B$2:$B$20002="Matter sub-sector group"),0.3,0)))</f>
        <v>1</v>
      </c>
      <c r="GE44" s="3">
        <f t="array" ref="GE44">IF(ISBLANK($AD44),1,SUM(IF(([2]JOE_DATA!$C$2:$C$20002=$AD44)*([2]JOE_DATA!$B$2:$B$20002="Matter confidential"),1,0)))</f>
        <v>1</v>
      </c>
      <c r="GF44" s="3">
        <f t="array" ref="GF44">IF(ISBLANK($AE44),1,SUM(IF(([2]JOE_DATA!$C$2:$C$20002=$AE44)*([2]JOE_DATA!$B$2:$B$20002="Matter confidential on completion"),1,0)))</f>
        <v>1</v>
      </c>
      <c r="GG44" s="3">
        <f t="array" ref="GG44">IF(ISBLANK($AG44),1,SUM(IF(([2]JOE_DATA!$C$2:$C$20002=$AG44)*([2]JOE_DATA!$B$2:$B$20002="Applicable law"),1,0)))</f>
        <v>1</v>
      </c>
      <c r="GH44" s="3">
        <f t="array" ref="GH44">IF(ISBLANK($AO44),1,SUM(IF(([2]JOE_DATA!$C$2:$C$20002=$AO44)*([2]JOE_DATA!$B$2:$B$20002="Contentious"),1,0)))</f>
        <v>1</v>
      </c>
      <c r="GI44" s="3">
        <f t="array" ref="GI44">IF(ISBLANK($AP44),1,SUM(IF(([2]JOE_DATA!$C$2:$C$20002=$AP44)*([2]JOE_DATA!$B$2:$B$20002="Dispute resolution"),1,0)))</f>
        <v>1</v>
      </c>
      <c r="GJ44" s="3">
        <f t="array" ref="GJ44">IF(ISBLANK($AQ44),1,SUM(IF(([2]JOE_DATA!$C$2:$C$20002=$AQ44)*([2]JOE_DATA!$B$2:$B$20002="Language of dispute"),1,0)))</f>
        <v>1</v>
      </c>
      <c r="GK44" s="3">
        <f t="array" ref="GK44">IF(LEN($AW44)=0,0.4,SUM(IF(([2]JOE_DATA!$C$2:$C$20002=$AW44)*([2]JOE_DATA!$B$2:$B$20002="Country Of Arbitration"),0.4,0)))
+
IF(LEN($AX44)=0,0.3,SUM(IF(([2]JOE_DATA!$C$2:$C$20002=$AX44)*([2]JOE_DATA!$B$2:$B$20002="Country Of Arbitration"),0.3,0)))
+
IF(LEN($AY44)=0,0.3,SUM(IF(([2]JOE_DATA!$C$2:$C$20002=$AY44)*([2]JOE_DATA!$B$2:$B$20002="Country Of Arbitration"),0.3,0)))</f>
        <v>1</v>
      </c>
      <c r="GL44" s="3">
        <f t="array" ref="GL44">IF(LEN($AT44)=0,0.4,SUM(IF(([2]JOE_DATA!$C$2:$C$20002=$AT44)*([2]JOE_DATA!$B$2:$B$20002="Jurisdiction of dispute"),0.4,0)))
+
IF(LEN($AU44)=0,0.3,SUM(IF(([2]JOE_DATA!$C$2:$C$20002=$AU44)*([2]JOE_DATA!$B$2:$B$20002="Jurisdiction of dispute"),0.3,0)))
+
IF(LEN($AV44)=0,0.3,SUM(IF(([2]JOE_DATA!$C$2:$C$20002=$AV44)*([2]JOE_DATA!$B$2:$B$20002="Jurisdiction of dispute"),0.3,0)))</f>
        <v>1</v>
      </c>
      <c r="GM44" s="3">
        <f t="array" ref="GM44">IF(LEN($AZ44)=0,0.6,SUM(IF(([2]JOE_DATA!$C$2:$C$20002=$AZ44)*([2]JOE_DATA!$B$2:$B$20002="Seat of arbitration"),0.6,0)))
+
IF(LEN($BA44)=0,0.4,SUM(IF(([2]JOE_DATA!$C$2:$C$20002=$BA44)*([2]JOE_DATA!$B$2:$B$20002="Seat of arbitration"),0.4,0)))</f>
        <v>1</v>
      </c>
      <c r="GN44" s="3">
        <f t="array" ref="GN44">IF(ISBLANK($BB44),1,SUM(IF(([2]JOE_DATA!$C$2:$C$20002=$BB44)*([2]JOE_DATA!$B$2:$B$20002="Arbitral rules"),1,0)))</f>
        <v>1</v>
      </c>
      <c r="GO44" s="3">
        <f t="array" ref="GO44">IF(ISBLANK($BC44),1,SUM(IF(([2]JOE_DATA!$C$2:$C$20002=$BC44)*([2]JOE_DATA!$B$2:$B$20002="Investment treaty"),1,0)))</f>
        <v>1</v>
      </c>
      <c r="GP44" s="3">
        <f t="array" ref="GP44">IF(ISBLANK($BD44),1,SUM(IF(([2]JOE_DATA!$C$2:$C$20002=$BD44)*([2]JOE_DATA!$B$2:$B$20002="Investigation type"),1,0)))</f>
        <v>1</v>
      </c>
      <c r="GQ44" s="3">
        <f t="array" ref="GQ44">IF(ISBLANK($BF44),1,SUM(IF(([2]JOE_DATA!$C$2:$C$20002=$BF44)*([2]JOE_DATA!$B$2:$B$20002="Currency of deal"),1,0)))</f>
        <v>1</v>
      </c>
      <c r="GR44" s="3">
        <f t="array" ref="GR44">IF(ISBLANK($BG44),1,SUM(IF(([2]JOE_DATA!$C$2:$C$20002=$BG44)*([2]JOE_DATA!$B$2:$B$20002="Value confidential"),1,0)))</f>
        <v>1</v>
      </c>
      <c r="GS44" s="3">
        <f t="array" ref="GS44">IF(ISBLANK($BH44),1,SUM(IF(([2]JOE_DATA!$C$2:$C$20002=$BH44)*([2]JOE_DATA!$B$2:$B$20002="Value confidential on completion"),1,0)))</f>
        <v>1</v>
      </c>
      <c r="GT44" s="3">
        <f t="array" ref="GT44">IF(LEN($BI44)=0,0.4,SUM(IF(([2]JOE_DATA!$C$2:$C$20002=$BI44)*([2]JOE_DATA!$B$2:$B$20002="Teams"),0.4,0)))
+
IF(LEN($BJ44)=0,0.3,SUM(IF(([2]JOE_DATA!$C$2:$C$20002=$BJ44)*([2]JOE_DATA!$B$2:$B$20002="Teams"),0.3,0)))
+
IF(LEN($BK44)=0,0.3,SUM(IF(([2]JOE_DATA!$C$2:$C$20002=$BK44)*([2]JOE_DATA!$B$2:$B$20002="Teams"),0.3,0)))</f>
        <v>1</v>
      </c>
      <c r="GU44" s="3">
        <f t="array" ref="GU44">IF(LEN($BL44)=0,0.4,SUM(IF(([2]JOE_DATA!$C$2:$C$20002=$BL44)*([2]JOE_DATA!$B$2:$B$20002="Lead Matter Partner"),0.4,0)))
+
IF(LEN($BM44)=0,0.3,SUM(IF(([2]JOE_DATA!$C$2:$C$20002=$BM44)*([2]JOE_DATA!$B$2:$B$20002="Lead Matter Partner"),0.3,0)))
+
IF(LEN($BN44)=0,0.3,SUM(IF(([2]JOE_DATA!$C$2:$C$20002=$BN44)*([2]JOE_DATA!$B$2:$B$20002="Lead Matter Partner"),0.3,0)))</f>
        <v>1</v>
      </c>
      <c r="GV44" s="3">
        <f t="array" ref="GV44">IF(LEN($BP44)=0,0.4,SUM(IF(([2]JOE_DATA!$C$2:$C$20002=$BP44)*([2]JOE_DATA!$B$2:$B$20002="Source of credential"),0.4,0)))
+
IF(LEN($BQ44)=0,0.3,SUM(IF(([2]JOE_DATA!$C$2:$C$20002=$BQ44)*([2]JOE_DATA!$B$2:$B$20002="Source of credential"),0.3,0)))
+
IF(LEN($BR44)=0,0.3,SUM(IF(([2]JOE_DATA!$C$2:$C$20002=$BR44)*([2]JOE_DATA!$B$2:$B$20002="Source of credential"),0.3,0)))</f>
        <v>1</v>
      </c>
      <c r="GW44" s="3">
        <f t="array" ref="GW44">IF(LEN($BX44)=0,0.4,SUM(IF(([2]JOE_DATA!$C$2:$C$20002=$BX44)*([2]JOE_DATA!$B$2:$B$20002="CMS firms involved"),0.4,0)))
+
IF(LEN($BY44)=0,0.6,SUM(IF(([2]JOE_DATA!$C$2:$C$20002=$BY44)*([2]JOE_DATA!$B$2:$B$20002="CMS firms involved"),0.6,0)))</f>
        <v>1</v>
      </c>
      <c r="GX44" s="3">
        <f t="array" ref="GX44">IF(ISBLANK($BZ44),1,SUM(IF(([2]JOE_DATA!$C$2:$C$20002=$BZ44)*([2]JOE_DATA!$B$2:$B$20002="Lead CMS firm"),1,0)))</f>
        <v>1</v>
      </c>
      <c r="GY44" s="3">
        <f t="array" ref="GY44">IF(LEN($CA44)=0,0.4,SUM(IF(([2]JOE_DATA!$C$2:$C$20002=$CA44)*([2]JOE_DATA!$B$2:$B$20002="Countries of other CMS firms"),0.4,0)))
+
IF(LEN($CB44)=0,0.3,SUM(IF(([2]JOE_DATA!$C$2:$C$20002=$CB44)*([2]JOE_DATA!$B$2:$B$20002="Countries of other CMS firms"),0.3,0)))
+
IF(LEN($CC44)=0,0.3,SUM(IF(([2]JOE_DATA!$C$2:$C$20002=$CC44)*([2]JOE_DATA!$B$2:$B$20002="Countries of other CMS firms"),0.3,0)))</f>
        <v>1</v>
      </c>
      <c r="GZ44" s="3">
        <f t="array" ref="GZ44">IF(ISBLANK($CD44),1,SUM(IF(([2]JOE_DATA!$C$2:$C$20002=$CD44)*([2]JOE_DATA!$B$2:$B$20002="Credential status"),1,0)))</f>
        <v>1</v>
      </c>
      <c r="HA44" s="3">
        <f t="array" ref="HA44">IF(ISBLANK($CE44),1,SUM(IF(([2]JOE_DATA!$C$2:$C$20002=$CE44)*([2]JOE_DATA!$B$2:$B$20002="Credential version"),1,0)))</f>
        <v>1</v>
      </c>
      <c r="HB44" s="3">
        <f t="array" ref="HB44">IF(ISBLANK($CG44),1,SUM(IF(([2]JOE_DATA!$C$2:$C$20002=$CG44)*([2]JOE_DATA!$B$2:$B$20002="Credential type "),1,0)))</f>
        <v>1</v>
      </c>
      <c r="HC44" s="3">
        <f t="array" ref="HC44">IF(ISBLANK($CH44),1,SUM(IF(([2]JOE_DATA!$C$2:$C$20002=$CH44)*([2]JOE_DATA!$B$2:$B$20002="Other uses"),1,0)))</f>
        <v>1</v>
      </c>
      <c r="HD44" s="3">
        <f t="array" ref="HD44">IF(ISBLANK($CK44),1,SUM(IF(([2]JOE_DATA!$C$2:$C$20002=$CK44)*([2]JOE_DATA!$B$2:$B$20002="Priority"),1,0)))</f>
        <v>1</v>
      </c>
      <c r="HE44" s="3">
        <f t="array" ref="HE44">IF(LEN($CM44)=0,0.4,SUM(IF(([2]JOE_DATA!$C$2:$C$20002=$CM44)*([2]JOE_DATA!$B$2:$B$20002="Know how"),0.4,0)))
+
IF(LEN($CN44)=0,0.3,SUM(IF(([2]JOE_DATA!$C$2:$C$20002=$CN44)*([2]JOE_DATA!$B$2:$B$20002="Know how"),0.3,0)))
+
IF(LEN($CO44)=0,0.3,SUM(IF(([2]JOE_DATA!$C$2:$C$20002=$CO44)*([2]JOE_DATA!$B$2:$B$20002="Know how"),0.3,0)))</f>
        <v>1</v>
      </c>
      <c r="HF44" s="3">
        <f t="array" ref="HF44">IF(LEN($CS44)=0,0.4,SUM(IF(([2]JOE_DATA!$C$2:$C$20002=$CS44)*([2]JOE_DATA!$B$2:$B$20002="Work type")*([2]JOE_DATA!$A$2:$A$20002="BAIF"),0.4,0)))
+
IF(LEN($CT44)=0,0.3,SUM(IF(([2]JOE_DATA!$C$2:$C$20002=$CT44)*([2]JOE_DATA!$B$2:$B$20002="Work type")*([2]JOE_DATA!$A$2:$A$20002="BAIF"),0.3,0)))
+
IF(LEN($CU44)=0,0.3,SUM(IF(([2]JOE_DATA!$C$2:$C$20002=$CU44)*([2]JOE_DATA!$B$2:$B$20002="Work type")*([2]JOE_DATA!$A$2:$A$20002="BAIF"),0.3,0)))</f>
        <v>1</v>
      </c>
      <c r="HG44" s="3">
        <f t="array" ref="HG44">IF(LEN($CQ44)=0,1,SUM(IF(([2]JOE_DATA!$C$2:$C$20002=$CQ44)*([2]JOE_DATA!$B$2:$B$20002="Client type")*([2]JOE_DATA!$A$2:$A$20002="BAIF"),1,0)))</f>
        <v>1</v>
      </c>
      <c r="HH44" s="3">
        <f t="array" ref="HH44">IF(LEN($CW44)=0,0.4,SUM(IF(([2]JOE_DATA!$C$2:$C$20002=$CW44)*([2]JOE_DATA!$B$2:$B$20002="Work type")*([2]JOE_DATA!$A$2:$A$20002="CRD"),0.4,0)))
+
IF(LEN($CX44)=0,0.3,SUM(IF(([2]JOE_DATA!$C$2:$C$20002=$CX44)*([2]JOE_DATA!$B$2:$B$20002="Work type")*([2]JOE_DATA!$A$2:$A$20002="CRD"),0.3,0)))
+
IF(LEN($CY44)=0,0.3,SUM(IF(([2]JOE_DATA!$C$2:$C$20002=$CY44)*([2]JOE_DATA!$B$2:$B$20002="Work type")*([2]JOE_DATA!$A$2:$A$20002="CRD"),0.3,0)))</f>
        <v>1</v>
      </c>
      <c r="HI44" s="3">
        <f t="array" ref="HI44">IF(LEN($CZ44)=0,0.4,SUM(IF(([2]JOE_DATA!$C$2:$C$20002=$CZ44)*([2]JOE_DATA!$B$2:$B$20002="Sub-work type")*([2]JOE_DATA!$A$2:$A$20002="CRD"),0.4,0)))
+
IF(LEN($DA44)=0,0.3,SUM(IF(([2]JOE_DATA!$C$2:$C$20002=$DA44)*([2]JOE_DATA!$B$2:$B$20002="Sub-work type")*([2]JOE_DATA!$A$2:$A$20002="CRD"),0.3,0)))
+
IF(LEN($DB44)=0,0.3,SUM(IF(([2]JOE_DATA!$C$2:$C$20002=$DB44)*([2]JOE_DATA!$B$2:$B$20002="Sub-work type")*([2]JOE_DATA!$A$2:$A$20002="CRD"),0.3,0)))</f>
        <v>1</v>
      </c>
      <c r="HJ44" s="3">
        <f t="array" ref="HJ44">IF(LEN($CV44)=0,1,SUM(IF(([2]JOE_DATA!$C$2:$C$20002=$CV44)*([2]JOE_DATA!$B$2:$B$20002="Client type")*([2]JOE_DATA!$A$2:$A$20002="CRD"),1,0)))</f>
        <v>1</v>
      </c>
      <c r="HK44" s="3">
        <f t="array" ref="HK44">IF(LEN($DC44)=0,0.4,SUM(IF(([2]JOE_DATA!$C$2:$C$20002=$DC44)*([2]JOE_DATA!$B$2:$B$20002="Work type")*([2]JOE_DATA!$A$2:$A$20002="Corporate"),0.4,0)))
+
IF(LEN($DD44)=0,0.3,SUM(IF(([2]JOE_DATA!$C$2:$C$20002=$DD44)*([2]JOE_DATA!$B$2:$B$20002="Work type")*([2]JOE_DATA!$A$2:$A$20002="Corporate"),0.3,0)))
+
IF(LEN($DE44)=0,0.3,SUM(IF(([2]JOE_DATA!$C$2:$C$20002=$DE44)*([2]JOE_DATA!$B$2:$B$20002="Work type")*([2]JOE_DATA!$A$2:$A$20002="Corporate"),0.3,0)))</f>
        <v>1</v>
      </c>
      <c r="HL44" s="3">
        <f t="array" ref="HL44">IF(LEN($DF44)=0,0.4,SUM(IF(([2]JOE_DATA!$C$2:$C$20002=$DF44)*([2]JOE_DATA!$B$2:$B$20002="Sub-work type")*([2]JOE_DATA!$A$2:$A$20002="Corporate"),0.4,0)))
+
IF(LEN($DG44)=0,0.3,SUM(IF(([2]JOE_DATA!$C$2:$C$20002=$DG44)*([2]JOE_DATA!$B$2:$B$20002="Sub-work type")*([2]JOE_DATA!$A$2:$A$20002="Corporate"),0.3,0)))
+
IF(LEN($DH44)=0,0.3,SUM(IF(([2]JOE_DATA!$C$2:$C$20002=$DH44)*([2]JOE_DATA!$B$2:$B$20002="Sub-work type")*([2]JOE_DATA!$A$2:$A$20002="Corporate"),0.3,0)))</f>
        <v>1</v>
      </c>
      <c r="HM44" s="3">
        <f t="array" ref="HM44">IF(LEN($DI44)=0,0.4,SUM(IF(([2]JOE_DATA!$C$2:$C$20002=$DI44)*([2]JOE_DATA!$B$2:$B$20002="Acting for")*([2]JOE_DATA!$A$2:$A$20002="Corporate"),0.4,0)))
+
IF(LEN($DJ44)=0,0.3,SUM(IF(([2]JOE_DATA!$C$2:$C$20002=$DJ44)*([2]JOE_DATA!$B$2:$B$20002="Acting for")*([2]JOE_DATA!$A$2:$A$20002="Corporate"),0.3,0)))
+
IF(LEN($DK44)=0,0.3,SUM(IF(([2]JOE_DATA!$C$2:$C$20002=$DK44)*([2]JOE_DATA!$B$2:$B$20002="Acting for")*([2]JOE_DATA!$A$2:$A$20002="Corporate"),0.3,0)))</f>
        <v>1</v>
      </c>
      <c r="HN44" s="3">
        <f t="array" ref="HN44">IF(LEN($DM44)=0,0.4,SUM(IF(([2]JOE_DATA!$C$2:$C$20002=$DM44)*([2]JOE_DATA!$B$2:$B$20002="Country of buyer")*([2]JOE_DATA!$A$2:$A$20002="Corporate"),0.4,0)))
+
IF(LEN($DN44)=0,0.3,SUM(IF(([2]JOE_DATA!$C$2:$C$20002=$DN44)*([2]JOE_DATA!$B$2:$B$20002="Country of buyer")*([2]JOE_DATA!$A$2:$A$20002="Corporate"),0.3,0)))
+
IF(LEN($DL44)=0,0.3,SUM(IF(([2]JOE_DATA!$C$2:$C$20002=$DL44)*([2]JOE_DATA!$B$2:$B$20002="Country of buyer")*([2]JOE_DATA!$A$2:$A$20002="Corporate"),0.3,0)))</f>
        <v>1</v>
      </c>
      <c r="HO44" s="3">
        <f t="array" ref="HO44">IF(LEN($DO44)=0,0.4,SUM(IF(([2]JOE_DATA!$C$2:$C$20002=$DO44)*([2]JOE_DATA!$B$2:$B$20002="Country of seller")*([2]JOE_DATA!$A$2:$A$20002="Corporate"),0.4,0)))
+
IF(LEN($DP44)=0,0.3,SUM(IF(([2]JOE_DATA!$C$2:$C$20002=$DP44)*([2]JOE_DATA!$B$2:$B$20002="Country of seller")*([2]JOE_DATA!$A$2:$A$20002="Corporate"),0.3,0)))
+
IF(LEN($DQ44)=0,0.3,SUM(IF(([2]JOE_DATA!$C$2:$C$20002=$DQ44)*([2]JOE_DATA!$B$2:$B$20002="Country of seller")*([2]JOE_DATA!$A$2:$A$20002="Corporate"),0.3,0)))</f>
        <v>1</v>
      </c>
      <c r="HP44" s="3">
        <f t="array" ref="HP44">IF(LEN($DR44)=0,0.4,SUM(IF(([2]JOE_DATA!$C$2:$C$20002=$DR44)*([2]JOE_DATA!$B$2:$B$20002="Country of target")*([2]JOE_DATA!$A$2:$A$20002="Corporate"),0.4,0)))
+
IF(LEN($DS44)=0,0.3,SUM(IF(([2]JOE_DATA!$C$2:$C$20002=$DS44)*([2]JOE_DATA!$B$2:$B$20002="Country of target")*([2]JOE_DATA!$A$2:$A$20002="Corporate"),0.3,0)))
+
IF(LEN($DT44)=0,0.3,SUM(IF(([2]JOE_DATA!$C$2:$C$20002=$DT44)*([2]JOE_DATA!$B$2:$B$20002="Country of target")*([2]JOE_DATA!$A$2:$A$20002="Corporate"),0.3,0)))</f>
        <v>1</v>
      </c>
      <c r="HQ44" s="3">
        <f t="array" ref="HQ44">IF(LEN($DU44)=0,1,SUM(IF(([2]JOE_DATA!$C$2:$C$20002=$DU44)*([2]JOE_DATA!$B$2:$B$20002="Value over US $5m")*([2]JOE_DATA!$A$2:$A$20002="Corporate"),1,0)))</f>
        <v>1</v>
      </c>
      <c r="HR44" s="3">
        <f t="array" ref="HR44">IF(LEN($DV44)=0,1,SUM(IF(([2]JOE_DATA!$C$2:$C$20002=$DV44)*([2]JOE_DATA!$B$2:$B$20002="Value over £500,000")*([2]JOE_DATA!$A$2:$A$20002="Corporate"),1,0)))</f>
        <v>1</v>
      </c>
      <c r="HS44" s="3">
        <f t="array" ref="HS44">IF(LEN($DW44)=0,1,SUM(IF(([2]JOE_DATA!$C$2:$C$20002=$DW44)*([2]JOE_DATA!$B$2:$B$20002="Value over Euro 5m")*([2]JOE_DATA!$A$2:$A$20002="Corporate"),1,0)))</f>
        <v>1</v>
      </c>
      <c r="HT44" s="3">
        <f t="array" ref="HT44">IF(LEN($DX44)=0,1,SUM(IF(([2]JOE_DATA!$C$2:$C$20002=$DX44)*([2]JOE_DATA!$B$2:$B$20002="Value range in euros")*([2]JOE_DATA!$A$2:$A$20002="Corporate"),1,0)))</f>
        <v>1</v>
      </c>
      <c r="HU44" s="3">
        <f t="array" ref="HU44">IF(LEN($DY44)=0,1,SUM(IF(([2]JOE_DATA!$C$2:$C$20002=$DY44)*([2]JOE_DATA!$B$2:$B$20002="Is the deal relevant for M&amp;A study")*([2]JOE_DATA!$A$2:$A$20002="Corporate"),1,0)))</f>
        <v>1</v>
      </c>
      <c r="HV44" s="3">
        <f t="array" ref="HV44">IF(LEN($DZ44)=0,1,SUM(IF(([2]JOE_DATA!$C$2:$C$20002=$DZ44)*([2]JOE_DATA!$B$2:$B$20002="Does the deal involve PE clients")*([2]JOE_DATA!$A$2:$A$20002="Corporate"),1,0)))</f>
        <v>1</v>
      </c>
      <c r="HW44" s="3">
        <f t="array" ref="HW44">IF(LEN($EA44)=0,1,SUM(IF(([2]JOE_DATA!$C$2:$C$20002=$EA44)*([2]JOE_DATA!$B$2:$B$20002="Quarter deal announced/signed")*([2]JOE_DATA!$A$2:$A$20002="Corporate"),1,0)))</f>
        <v>1</v>
      </c>
      <c r="HX44" s="3">
        <f t="array" ref="HX44">IF(LEN($EB44)=0,1,SUM(IF(([2]JOE_DATA!$C$2:$C$20002=$EB44)*([2]JOE_DATA!$B$2:$B$20002="Quarter deal completed")*([2]JOE_DATA!$A$2:$A$20002="Corporate"),1,0)))</f>
        <v>1</v>
      </c>
      <c r="HY44" s="3">
        <f t="array" ref="HY44">IF(LEN($EC44)=0,1,SUM(IF(([2]JOE_DATA!$C$2:$C$20002=$EC44)*([2]JOE_DATA!$B$2:$B$20002="Year deal announced/signed")*([2]JOE_DATA!$A$2:$A$20002="Corporate"),1,0)))</f>
        <v>1</v>
      </c>
      <c r="HZ44" s="3">
        <f t="array" ref="HZ44">IF(LEN($ED44)=0,1,SUM(IF(([2]JOE_DATA!$C$2:$C$20002=$ED44)*([2]JOE_DATA!$B$2:$B$20002="Year deal completed")*([2]JOE_DATA!$A$2:$A$20002="Corporate"),1,0)))</f>
        <v>1</v>
      </c>
      <c r="IA44" s="3">
        <v>1</v>
      </c>
      <c r="IB44" s="3">
        <f t="array" ref="IB44">IF(LEN($EF44)=0,1,SUM(IF(([2]JOE_DATA!$C$2:$C$20002=$EF44)*([2]JOE_DATA!$B$2:$B$20002="Work type")*([2]JOE_DATA!$A$2:$A$20002="Corporate Tax"),1,0)))</f>
        <v>1</v>
      </c>
      <c r="IC44" s="3">
        <f t="array" ref="IC44">IF(LEN($EG44)=0,0.4,SUM(IF(([2]JOE_DATA!$C$2:$C$20002=$EG44)*([2]JOE_DATA!$B$2:$B$20002="Work type")*([2]JOE_DATA!$A$2:$A$20002="EPC Construction"),0.4,0)))
+
IF(LEN($EH44)=0,0.3,SUM(IF(([2]JOE_DATA!$C$2:$C$20002=$EH44)*([2]JOE_DATA!$B$2:$B$20002="Work type")*([2]JOE_DATA!$A$2:$A$20002="EPC Construction"),0.3,0)))
+
IF(LEN($EI44)=0,0.3,SUM(IF(([2]JOE_DATA!$C$2:$C$20002=$EI44)*([2]JOE_DATA!$B$2:$B$20002="Work type")*([2]JOE_DATA!$A$2:$A$20002="EPC Construction"),0.3,0)))</f>
        <v>1</v>
      </c>
      <c r="ID44" s="3">
        <f t="array" ref="ID44">IF(LEN($EJ44)=0,0.4,SUM(IF(([2]JOE_DATA!$C$2:$C$20002=$EJ44)*([2]JOE_DATA!$B$2:$B$20002="Contract type")*([2]JOE_DATA!$A$2:$A$20002="EPC Construction"),0.4,0)))
+
IF(LEN($EK44)=0,0.3,SUM(IF(([2]JOE_DATA!$C$2:$C$20002=$EK44)*([2]JOE_DATA!$B$2:$B$20002="Contract type")*([2]JOE_DATA!$A$2:$A$20002="EPC Construction"),0.3,0)))
+
IF(LEN($EL44)=0,0.3,SUM(IF(([2]JOE_DATA!$C$2:$C$20002=$EL44)*([2]JOE_DATA!$B$2:$B$20002="Contract type")*([2]JOE_DATA!$A$2:$A$20002="EPC Construction"),0.3,0)))</f>
        <v>1</v>
      </c>
      <c r="IE44" s="3">
        <f t="array" ref="IE44">IF(LEN($EP44)=0,1,SUM(IF(([2]JOE_DATA!$C$2:$C$20002=$EP44)*([2]JOE_DATA!$B$2:$B$20002="Client type")*([2]JOE_DATA!$A$2:$A$20002="EPC Construction"),1,0)))</f>
        <v>1</v>
      </c>
      <c r="IF44" s="3">
        <f t="array" ref="IF44">IF(LEN($EN44)=0,1,SUM(IF(([2]JOE_DATA!$C$2:$C$20002=$EN44)*([2]JOE_DATA!$B$2:$B$20002="Subject matter")*([2]JOE_DATA!$A$2:$A$20002="EPC Construction"),1,0)))</f>
        <v>1</v>
      </c>
      <c r="IG44" s="3">
        <f t="array" ref="IG44">IF(LEN($ER44)=0,1,SUM(IF(([2]JOE_DATA!$C$2:$C$20002=$ER44)*([2]JOE_DATA!$B$2:$B$20002="Client scope")*([2]JOE_DATA!$A$2:$A$20002="EPC Construction"),1,0)))</f>
        <v>1</v>
      </c>
      <c r="IH44" s="3">
        <f t="array" ref="IH44">IF(LEN($ES44)=0,0.4,SUM(IF(([2]JOE_DATA!$C$2:$C$20002=$ES44)*([2]JOE_DATA!$B$2:$B$20002="Work type")*([2]JOE_DATA!$A$2:$A$20002="EPC Energy"),0.4,0)))
+
IF(LEN($ET44)=0,0.3,SUM(IF(([2]JOE_DATA!$C$2:$C$20002=$ET44)*([2]JOE_DATA!$B$2:$B$20002="Work type")*([2]JOE_DATA!$A$2:$A$20002="EPC Energy"),0.3,0)))
+
IF(LEN($EU44)=0,0.3,SUM(IF(([2]JOE_DATA!$C$2:$C$20002=$EU44)*([2]JOE_DATA!$B$2:$B$20002="Work type")*([2]JOE_DATA!$A$2:$A$20002="EPC Energy"),0.3,0)))</f>
        <v>1</v>
      </c>
      <c r="II44" s="3">
        <f t="array" ref="II44">IF(LEN($EV44)=0,1,SUM(IF(([2]JOE_DATA!$C$2:$C$20002=$EV44)*([2]JOE_DATA!$B$2:$B$20002="Work type")*([2]JOE_DATA!$A$2:$A$20002="EPC Energy"),1,0)))</f>
        <v>1</v>
      </c>
      <c r="IJ44" s="3">
        <f t="array" ref="IJ44">IF(LEN($EW44)=0,1,SUM(IF(([2]JOE_DATA!$C$2:$C$20002=$EW44)*([2]JOE_DATA!$B$2:$B$20002="Client type")*([2]JOE_DATA!$A$2:$A$20002="EPC Projects"),1,0)))</f>
        <v>1</v>
      </c>
      <c r="IK44" s="3">
        <f t="array" ref="IK44">IF(LEN($FE44)=0,0.4,SUM(IF(([2]JOE_DATA!$C$2:$C$20002=$FE44)*([2]JOE_DATA!$B$2:$B$20002="Client type")*([2]JOE_DATA!$A$2:$A$20002="Real Estate"),0.4,0)))
+
IF(LEN($FF44)=0,0.3,SUM(IF(([2]JOE_DATA!$C$2:$C$20002=$FF44)*([2]JOE_DATA!$B$2:$B$20002="Client type")*([2]JOE_DATA!$A$2:$A$20002="Real Estate"),0.3,0)))
+
IF(LEN($FG44)=0,0.3,SUM(IF(([2]JOE_DATA!$C$2:$C$20002=$FG44)*([2]JOE_DATA!$B$2:$B$20002="Client type")*([2]JOE_DATA!$A$2:$A$20002="Real Estate"),0.3,0)))</f>
        <v>1</v>
      </c>
      <c r="IL44" s="3">
        <f t="array" ref="IL44">IF(LEN($FH44)=0,0.4,SUM(IF(([2]JOE_DATA!$C$2:$C$20002=$FH44)*([2]JOE_DATA!$B$2:$B$20002="Work type")*([2]JOE_DATA!$A$2:$A$20002="Real Estate"),0.4,0)))
+
IF(LEN($FI44)=0,0.3,SUM(IF(([2]JOE_DATA!$C$2:$C$20002=$FI44)*([2]JOE_DATA!$B$2:$B$20002="Work type")*([2]JOE_DATA!$A$2:$A$20002="Real Estate"),0.3,0)))
+
IF(LEN($FJ44)=0,0.3,SUM(IF(([2]JOE_DATA!$C$2:$C$20002=$FJ44)*([2]JOE_DATA!$B$2:$B$20002="Work type")*([2]JOE_DATA!$A$2:$A$20002="Real Estate"),0.3,0)))</f>
        <v>1</v>
      </c>
      <c r="IM44" s="3">
        <f t="array" ref="IM44">IF(LEN($EX44)=0,0.4,SUM(IF(([2]JOE_DATA!$C$2:$C$20002=$EX44)*([2]JOE_DATA!$B$2:$B$20002="Work type")*([2]JOE_DATA!$A$2:$A$20002="Human Capital"),0.4,0)))
+
IF(LEN($EY44)=0,0.3,SUM(IF(([2]JOE_DATA!$C$2:$C$20002=$EY44)*([2]JOE_DATA!$B$2:$B$20002="Work type")*([2]JOE_DATA!$A$2:$A$20002="Human Capital"),0.3,0)))
+
IF(LEN($EZ44)=0,0.3,SUM(IF(([2]JOE_DATA!$C$2:$C$20002=$EZ44)*([2]JOE_DATA!$B$2:$B$20002="Work type")*([2]JOE_DATA!$A$2:$A$20002="Human Capital"),0.3,0)))</f>
        <v>1</v>
      </c>
      <c r="IN44" s="3">
        <f t="array" ref="IN44">IF(LEN($FA44)=0,0.4,SUM(IF(([2]JOE_DATA!$C$2:$C$20002=$FA44)*([2]JOE_DATA!$B$2:$B$20002="Sub-work types")*([2]JOE_DATA!$A$2:$A$20002="Human Capital"),0.4,0)))
+
IF(LEN($FB44)=0,0.3,SUM(IF(([2]JOE_DATA!$C$2:$C$20002=$FB44)*([2]JOE_DATA!$B$2:$B$20002="Sub-work types")*([2]JOE_DATA!$A$2:$A$20002="Human Capital"),0.3,0)))
+
IF(LEN($FC44)=0,0.3,SUM(IF(([2]JOE_DATA!$C$2:$C$20002=$FC44)*([2]JOE_DATA!$B$2:$B$20002="Sub-work types")*([2]JOE_DATA!$A$2:$A$20002="Human Capital"),0.3,0)))</f>
        <v>1</v>
      </c>
      <c r="IO44" s="15">
        <f t="array" ref="IO44">IF(LEN($FD44)=0,1,SUM(IF(([2]JOE_DATA!$C$2:$C$20002=$FD44)*([2]JOE_DATA!$B$2:$B$20002="Pension scheme")*([2]JOE_DATA!$A$2:$A$20002="Human Capital"),1,0)))</f>
        <v>1</v>
      </c>
      <c r="IP44" s="3">
        <f t="array" ref="IP44">IF(LEN($BT44)=0,0.4,SUM(IF(([2]JOE_DATA!$C$2:$C$20002=$BT44)*([2]JOE_DATA!$B$2:$B$20002="Other Matter Executive"),0.4,0)))
+
IF(LEN($BU44)=0,0.3,SUM(IF(([2]JOE_DATA!$C$2:$C$20002=$BU44)*([2]JOE_DATA!$B$2:$B$20002="Other Matter Executive"),0.3,0)))
+
IF(LEN($BV44)=0,0.3,SUM(IF(([2]JOE_DATA!$C$2:$C$20002=$BV44)*([2]JOE_DATA!$B$2:$B$20002="Other Matter Executive"),0.3,0)))</f>
        <v>1</v>
      </c>
    </row>
    <row r="45" spans="1:250" ht="63.75">
      <c r="A45" s="34" t="s">
        <v>246</v>
      </c>
      <c r="B45" s="35" t="s">
        <v>413</v>
      </c>
      <c r="C45" s="34" t="s">
        <v>248</v>
      </c>
      <c r="D45" s="34" t="s">
        <v>410</v>
      </c>
      <c r="E45" s="34" t="s">
        <v>248</v>
      </c>
      <c r="F45" s="36" t="s">
        <v>414</v>
      </c>
      <c r="G45" s="3"/>
      <c r="H45" s="3"/>
      <c r="I45" s="34" t="s">
        <v>311</v>
      </c>
      <c r="J45" s="3"/>
      <c r="K45" s="3"/>
      <c r="L45" s="34"/>
      <c r="M45" s="3"/>
      <c r="N45" s="3"/>
      <c r="O45" s="36" t="s">
        <v>99</v>
      </c>
      <c r="P45" s="34" t="s">
        <v>109</v>
      </c>
      <c r="Q45" s="34"/>
      <c r="R45" s="3"/>
      <c r="S45" s="37"/>
      <c r="T45" s="37">
        <v>41274</v>
      </c>
      <c r="U45" s="36" t="s">
        <v>336</v>
      </c>
      <c r="V45" s="3"/>
      <c r="W45" s="3"/>
      <c r="X45" s="34" t="s">
        <v>259</v>
      </c>
      <c r="Y45" s="38"/>
      <c r="Z45" s="3"/>
      <c r="AA45" s="34" t="s">
        <v>415</v>
      </c>
      <c r="AB45" s="34"/>
      <c r="AC45" s="3"/>
      <c r="AD45" s="34"/>
      <c r="AE45" s="3"/>
      <c r="AF45" s="3"/>
      <c r="AG45" s="39"/>
      <c r="AH45" s="3"/>
      <c r="AI45" s="34"/>
      <c r="AJ45" s="3"/>
      <c r="AK45" s="3"/>
      <c r="AL45" s="34" t="s">
        <v>254</v>
      </c>
      <c r="AM45" s="3"/>
      <c r="AN45" s="3"/>
      <c r="AO45" s="34" t="s">
        <v>133</v>
      </c>
      <c r="AP45" s="3" t="s">
        <v>267</v>
      </c>
      <c r="AQ45" s="3"/>
      <c r="AR45" s="3"/>
      <c r="AS45" s="3"/>
      <c r="AT45" s="3"/>
      <c r="AU45" s="3"/>
      <c r="AV45" s="3"/>
      <c r="AW45" s="3"/>
      <c r="AX45" s="3"/>
      <c r="AY45" s="3"/>
      <c r="AZ45" s="3"/>
      <c r="BA45" s="3"/>
      <c r="BB45" s="3"/>
      <c r="BC45" s="3"/>
      <c r="BD45" s="3"/>
      <c r="BE45" s="40"/>
      <c r="BF45" s="34"/>
      <c r="BG45" s="34"/>
      <c r="BH45" s="3"/>
      <c r="BI45" s="41" t="s">
        <v>255</v>
      </c>
      <c r="BJ45" s="34"/>
      <c r="BK45" s="3"/>
      <c r="BL45" s="42" t="s">
        <v>256</v>
      </c>
      <c r="BM45" s="42"/>
      <c r="BN45" s="34"/>
      <c r="BO45" s="3"/>
      <c r="BP45" s="3"/>
      <c r="BQ45" s="3"/>
      <c r="BR45" s="3"/>
      <c r="BS45" s="3"/>
      <c r="BT45" s="34"/>
      <c r="BU45" s="34"/>
      <c r="BV45" s="34"/>
      <c r="BW45" s="3"/>
      <c r="BX45" s="3"/>
      <c r="BY45" s="3"/>
      <c r="BZ45" s="3"/>
      <c r="CA45" s="3"/>
      <c r="CB45" s="3"/>
      <c r="CC45" s="3"/>
      <c r="CD45" s="36"/>
      <c r="CE45" s="34"/>
      <c r="CF45" s="3"/>
      <c r="CG45" s="36"/>
      <c r="CH45" s="34"/>
      <c r="CI45" s="3"/>
      <c r="CJ45" s="3"/>
      <c r="CK45" s="36"/>
      <c r="CL45" s="3"/>
      <c r="CM45" s="3"/>
      <c r="CN45" s="3"/>
      <c r="CO45" s="3"/>
      <c r="CP45" s="3"/>
      <c r="CQ45" s="34"/>
      <c r="CR45" s="34"/>
      <c r="CS45" s="34"/>
      <c r="CT45" s="34"/>
      <c r="CU45" s="34"/>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6"/>
      <c r="EH45" s="3"/>
      <c r="EI45" s="3"/>
      <c r="EJ45" s="3"/>
      <c r="EK45" s="3"/>
      <c r="EL45" s="3"/>
      <c r="EM45" s="3"/>
      <c r="EN45" s="3"/>
      <c r="EO45" s="3"/>
      <c r="EP45" s="3"/>
      <c r="EQ45" s="3"/>
      <c r="ER45" s="3"/>
      <c r="ES45" s="3"/>
      <c r="ET45" s="3"/>
      <c r="EU45" s="3"/>
      <c r="EV45" s="3"/>
      <c r="EW45" s="3"/>
      <c r="EX45" s="3"/>
      <c r="EY45" s="3"/>
      <c r="EZ45" s="3"/>
      <c r="FA45" s="3"/>
      <c r="FB45" s="3"/>
      <c r="FC45" s="3"/>
      <c r="FD45" s="3"/>
      <c r="FE45" s="34"/>
      <c r="FF45" s="34"/>
      <c r="FG45" s="34"/>
      <c r="FH45" s="34"/>
      <c r="FI45" s="34"/>
      <c r="FJ45" s="3"/>
      <c r="FK45" s="3"/>
      <c r="FL45" s="3"/>
      <c r="FM45" s="3"/>
      <c r="FO45" s="3"/>
      <c r="FP45" s="3"/>
      <c r="FQ45" s="3" t="str">
        <f t="array" ref="FQ45">IF(SUM($FU45:$IP45)=74,"PASS","FAIL")</f>
        <v>PASS</v>
      </c>
      <c r="FR45" s="3">
        <f t="shared" si="5"/>
        <v>0</v>
      </c>
      <c r="FS45" s="3">
        <f t="shared" si="6"/>
        <v>1</v>
      </c>
      <c r="FT45" s="3"/>
      <c r="FU45" s="3">
        <f t="array" ref="FU45">SUM(IF(([2]JOE_DATA!$C$2:$C$20002=$C45)*([2]JOE_DATA!$B$2:$B$20002="Client Name Confidential"),1,0))</f>
        <v>1</v>
      </c>
      <c r="FV45" s="3">
        <f t="array" ref="FV45">IF(ISBLANK($E45),1,SUM(IF(([2]JOE_DATA!$C$2:$C$20002=$E45)*([2]JOE_DATA!$B$2:$B$20002="Client name confidential on completion"),1,0)))</f>
        <v>1</v>
      </c>
      <c r="FW45" s="3">
        <f t="array" ref="FW45">IF(LEN($F45)=0,0.5,SUM(IF(([2]JOE_DATA!$C$2:$C$20002=$F45)*([2]JOE_DATA!$B$2:$B$20002="Client sector group"),0.5,0)))
+
IF(LEN($G45)=0,0.25,SUM(IF(([2]JOE_DATA!$C$2:$C$20002=$G45)*([2]JOE_DATA!$B$2:$B$20002="Client sector group"),0.25,0)))
+
IF(LEN($H45)=0,0.25,SUM(IF(([2]JOE_DATA!$C$2:$C$20002=$H45)*([2]JOE_DATA!$B$2:$B$20002="Client sector group"),0.25,0)))</f>
        <v>1</v>
      </c>
      <c r="FX45" s="3">
        <f t="array" ref="FX45">IF(ISBLANK($I45),0.5,SUM(IF(([2]JOE_DATA!$C$2:$C$20002=$I45)*([2]JOE_DATA!$B$2:$B$20002="Client sub-sector group"),0.5,0)))
+
IF(ISBLANK($J45),0.25,SUM(IF(([2]JOE_DATA!$C$2:$C$20002=$J45)*([2]JOE_DATA!$B$2:$B$20002="Client sub-sector group"),0.25,0)))
+
IF(ISBLANK($K45),0.25,SUM(IF(([2]JOE_DATA!$C$2:$C$20002=$K45)*([2]JOE_DATA!$B$2:$B$20002="Client sub-sector group"),0.25,0)))</f>
        <v>1</v>
      </c>
      <c r="FY45" s="3">
        <f t="array" ref="FY45">IF(LEN($L45)=0,0.4,SUM(IF(([2]JOE_DATA!$C$2:$C$20002=$L45)*([2]JOE_DATA!$B$2:$B$20002="Predominant Country of Client"),0.4,0)))
+
IF(LEN($M45)=0,0.3,SUM(IF(([2]JOE_DATA!$C$2:$C$20002=$M45)*([2]JOE_DATA!$B$2:$B$20002="Predominant Country of Client"),0.3,0)))
+
IF(LEN($N45)=0,0.3,SUM(IF(([2]JOE_DATA!$C$2:$C$20002=$N45)*([2]JOE_DATA!$B$2:$B$20002="Predominant Country of Client"),0.3,0)))</f>
        <v>1</v>
      </c>
      <c r="FZ45" s="3">
        <f t="array" ref="FZ45">IF(LEN($O45)=0,0.4,SUM(IF(([2]JOE_DATA!$C$2:$C$20002=$O45)*([2]JOE_DATA!$B$2:$B$20002="Main practice group"),0.4,0)))
+
IF(LEN($P45)=0,0.3,SUM(IF(([2]JOE_DATA!$C$2:$C$20002=$P45)*([2]JOE_DATA!$B$2:$B$20002="Main practice group"),0.3,0)))
+
IF(LEN($Q45)=0,0.3,SUM(IF(([2]JOE_DATA!$C$2:$C$20002=$Q45)*([2]JOE_DATA!$B$2:$B$20002="Main practice group"),0.3,0)))</f>
        <v>1</v>
      </c>
      <c r="GA45" s="3">
        <f t="shared" si="7"/>
        <v>1</v>
      </c>
      <c r="GB45" s="3">
        <f t="shared" si="8"/>
        <v>1</v>
      </c>
      <c r="GC45" s="3">
        <f t="array" ref="GC45">IF(LEN($U45)=0,0.4,SUM(IF(([2]JOE_DATA!$C$2:$C$20002=$U45)*([2]JOE_DATA!$B$2:$B$20002="Matter sector group"),0.4,0)))
+
IF(LEN($V45)=0,0.3,SUM(IF(([2]JOE_DATA!$C$2:$C$20002=$V45)*([2]JOE_DATA!$B$2:$B$20002="Matter sector group"),0.3,0)))
+
IF(LEN($W45)=0,0.3,SUM(IF(([2]JOE_DATA!$C$2:$C$20002=$W45)*([2]JOE_DATA!$B$2:$B$20002="Matter sector group"),0.3,0)))</f>
        <v>1</v>
      </c>
      <c r="GD45" s="3">
        <f t="array" ref="GD45">IF(LEN($X45)=0,0.4,SUM(IF(([2]JOE_DATA!$C$2:$C$20002=$X45)*([2]JOE_DATA!$B$2:$B$20002="Matter sub-sector group"),0.4,0)))
+
IF(LEN($Y45)=0,0.3,SUM(IF(([2]JOE_DATA!$C$2:$C$20002=$Y45)*([2]JOE_DATA!$B$2:$B$20002="Matter sub-sector group"),0.3,0)))
+
IF(LEN($Z45)=0,0.3,SUM(IF(([2]JOE_DATA!$C$2:$C$20002=$Z45)*([2]JOE_DATA!$B$2:$B$20002="Matter sub-sector group"),0.3,0)))</f>
        <v>1</v>
      </c>
      <c r="GE45" s="3">
        <f t="array" ref="GE45">IF(ISBLANK($AD45),1,SUM(IF(([2]JOE_DATA!$C$2:$C$20002=$AD45)*([2]JOE_DATA!$B$2:$B$20002="Matter confidential"),1,0)))</f>
        <v>1</v>
      </c>
      <c r="GF45" s="3">
        <f t="array" ref="GF45">IF(ISBLANK($AE45),1,SUM(IF(([2]JOE_DATA!$C$2:$C$20002=$AE45)*([2]JOE_DATA!$B$2:$B$20002="Matter confidential on completion"),1,0)))</f>
        <v>1</v>
      </c>
      <c r="GG45" s="3">
        <f t="array" ref="GG45">IF(ISBLANK($AG45),1,SUM(IF(([2]JOE_DATA!$C$2:$C$20002=$AG45)*([2]JOE_DATA!$B$2:$B$20002="Applicable law"),1,0)))</f>
        <v>1</v>
      </c>
      <c r="GH45" s="3">
        <f t="array" ref="GH45">IF(ISBLANK($AO45),1,SUM(IF(([2]JOE_DATA!$C$2:$C$20002=$AO45)*([2]JOE_DATA!$B$2:$B$20002="Contentious"),1,0)))</f>
        <v>1</v>
      </c>
      <c r="GI45" s="3">
        <f t="array" ref="GI45">IF(ISBLANK($AP45),1,SUM(IF(([2]JOE_DATA!$C$2:$C$20002=$AP45)*([2]JOE_DATA!$B$2:$B$20002="Dispute resolution"),1,0)))</f>
        <v>1</v>
      </c>
      <c r="GJ45" s="3">
        <f t="array" ref="GJ45">IF(ISBLANK($AQ45),1,SUM(IF(([2]JOE_DATA!$C$2:$C$20002=$AQ45)*([2]JOE_DATA!$B$2:$B$20002="Language of dispute"),1,0)))</f>
        <v>1</v>
      </c>
      <c r="GK45" s="3">
        <f t="array" ref="GK45">IF(LEN($AW45)=0,0.4,SUM(IF(([2]JOE_DATA!$C$2:$C$20002=$AW45)*([2]JOE_DATA!$B$2:$B$20002="Country Of Arbitration"),0.4,0)))
+
IF(LEN($AX45)=0,0.3,SUM(IF(([2]JOE_DATA!$C$2:$C$20002=$AX45)*([2]JOE_DATA!$B$2:$B$20002="Country Of Arbitration"),0.3,0)))
+
IF(LEN($AY45)=0,0.3,SUM(IF(([2]JOE_DATA!$C$2:$C$20002=$AY45)*([2]JOE_DATA!$B$2:$B$20002="Country Of Arbitration"),0.3,0)))</f>
        <v>1</v>
      </c>
      <c r="GL45" s="3">
        <f t="array" ref="GL45">IF(LEN($AT45)=0,0.4,SUM(IF(([2]JOE_DATA!$C$2:$C$20002=$AT45)*([2]JOE_DATA!$B$2:$B$20002="Jurisdiction of dispute"),0.4,0)))
+
IF(LEN($AU45)=0,0.3,SUM(IF(([2]JOE_DATA!$C$2:$C$20002=$AU45)*([2]JOE_DATA!$B$2:$B$20002="Jurisdiction of dispute"),0.3,0)))
+
IF(LEN($AV45)=0,0.3,SUM(IF(([2]JOE_DATA!$C$2:$C$20002=$AV45)*([2]JOE_DATA!$B$2:$B$20002="Jurisdiction of dispute"),0.3,0)))</f>
        <v>1</v>
      </c>
      <c r="GM45" s="3">
        <f t="array" ref="GM45">IF(LEN($AZ45)=0,0.6,SUM(IF(([2]JOE_DATA!$C$2:$C$20002=$AZ45)*([2]JOE_DATA!$B$2:$B$20002="Seat of arbitration"),0.6,0)))
+
IF(LEN($BA45)=0,0.4,SUM(IF(([2]JOE_DATA!$C$2:$C$20002=$BA45)*([2]JOE_DATA!$B$2:$B$20002="Seat of arbitration"),0.4,0)))</f>
        <v>1</v>
      </c>
      <c r="GN45" s="3">
        <f t="array" ref="GN45">IF(ISBLANK($BB45),1,SUM(IF(([2]JOE_DATA!$C$2:$C$20002=$BB45)*([2]JOE_DATA!$B$2:$B$20002="Arbitral rules"),1,0)))</f>
        <v>1</v>
      </c>
      <c r="GO45" s="3">
        <f t="array" ref="GO45">IF(ISBLANK($BC45),1,SUM(IF(([2]JOE_DATA!$C$2:$C$20002=$BC45)*([2]JOE_DATA!$B$2:$B$20002="Investment treaty"),1,0)))</f>
        <v>1</v>
      </c>
      <c r="GP45" s="3">
        <f t="array" ref="GP45">IF(ISBLANK($BD45),1,SUM(IF(([2]JOE_DATA!$C$2:$C$20002=$BD45)*([2]JOE_DATA!$B$2:$B$20002="Investigation type"),1,0)))</f>
        <v>1</v>
      </c>
      <c r="GQ45" s="3">
        <f t="array" ref="GQ45">IF(ISBLANK($BF45),1,SUM(IF(([2]JOE_DATA!$C$2:$C$20002=$BF45)*([2]JOE_DATA!$B$2:$B$20002="Currency of deal"),1,0)))</f>
        <v>1</v>
      </c>
      <c r="GR45" s="3">
        <f t="array" ref="GR45">IF(ISBLANK($BG45),1,SUM(IF(([2]JOE_DATA!$C$2:$C$20002=$BG45)*([2]JOE_DATA!$B$2:$B$20002="Value confidential"),1,0)))</f>
        <v>1</v>
      </c>
      <c r="GS45" s="3">
        <f t="array" ref="GS45">IF(ISBLANK($BH45),1,SUM(IF(([2]JOE_DATA!$C$2:$C$20002=$BH45)*([2]JOE_DATA!$B$2:$B$20002="Value confidential on completion"),1,0)))</f>
        <v>1</v>
      </c>
      <c r="GT45" s="3">
        <f t="array" ref="GT45">IF(LEN($BI45)=0,0.4,SUM(IF(([2]JOE_DATA!$C$2:$C$20002=$BI45)*([2]JOE_DATA!$B$2:$B$20002="Teams"),0.4,0)))
+
IF(LEN($BJ45)=0,0.3,SUM(IF(([2]JOE_DATA!$C$2:$C$20002=$BJ45)*([2]JOE_DATA!$B$2:$B$20002="Teams"),0.3,0)))
+
IF(LEN($BK45)=0,0.3,SUM(IF(([2]JOE_DATA!$C$2:$C$20002=$BK45)*([2]JOE_DATA!$B$2:$B$20002="Teams"),0.3,0)))</f>
        <v>1</v>
      </c>
      <c r="GU45" s="3">
        <f t="array" ref="GU45">IF(LEN($BL45)=0,0.4,SUM(IF(([2]JOE_DATA!$C$2:$C$20002=$BL45)*([2]JOE_DATA!$B$2:$B$20002="Lead Matter Partner"),0.4,0)))
+
IF(LEN($BM45)=0,0.3,SUM(IF(([2]JOE_DATA!$C$2:$C$20002=$BM45)*([2]JOE_DATA!$B$2:$B$20002="Lead Matter Partner"),0.3,0)))
+
IF(LEN($BN45)=0,0.3,SUM(IF(([2]JOE_DATA!$C$2:$C$20002=$BN45)*([2]JOE_DATA!$B$2:$B$20002="Lead Matter Partner"),0.3,0)))</f>
        <v>1</v>
      </c>
      <c r="GV45" s="3">
        <f t="array" ref="GV45">IF(LEN($BP45)=0,0.4,SUM(IF(([2]JOE_DATA!$C$2:$C$20002=$BP45)*([2]JOE_DATA!$B$2:$B$20002="Source of credential"),0.4,0)))
+
IF(LEN($BQ45)=0,0.3,SUM(IF(([2]JOE_DATA!$C$2:$C$20002=$BQ45)*([2]JOE_DATA!$B$2:$B$20002="Source of credential"),0.3,0)))
+
IF(LEN($BR45)=0,0.3,SUM(IF(([2]JOE_DATA!$C$2:$C$20002=$BR45)*([2]JOE_DATA!$B$2:$B$20002="Source of credential"),0.3,0)))</f>
        <v>1</v>
      </c>
      <c r="GW45" s="3">
        <f t="array" ref="GW45">IF(LEN($BX45)=0,0.4,SUM(IF(([2]JOE_DATA!$C$2:$C$20002=$BX45)*([2]JOE_DATA!$B$2:$B$20002="CMS firms involved"),0.4,0)))
+
IF(LEN($BY45)=0,0.6,SUM(IF(([2]JOE_DATA!$C$2:$C$20002=$BY45)*([2]JOE_DATA!$B$2:$B$20002="CMS firms involved"),0.6,0)))</f>
        <v>1</v>
      </c>
      <c r="GX45" s="3">
        <f t="array" ref="GX45">IF(ISBLANK($BZ45),1,SUM(IF(([2]JOE_DATA!$C$2:$C$20002=$BZ45)*([2]JOE_DATA!$B$2:$B$20002="Lead CMS firm"),1,0)))</f>
        <v>1</v>
      </c>
      <c r="GY45" s="3">
        <f t="array" ref="GY45">IF(LEN($CA45)=0,0.4,SUM(IF(([2]JOE_DATA!$C$2:$C$20002=$CA45)*([2]JOE_DATA!$B$2:$B$20002="Countries of other CMS firms"),0.4,0)))
+
IF(LEN($CB45)=0,0.3,SUM(IF(([2]JOE_DATA!$C$2:$C$20002=$CB45)*([2]JOE_DATA!$B$2:$B$20002="Countries of other CMS firms"),0.3,0)))
+
IF(LEN($CC45)=0,0.3,SUM(IF(([2]JOE_DATA!$C$2:$C$20002=$CC45)*([2]JOE_DATA!$B$2:$B$20002="Countries of other CMS firms"),0.3,0)))</f>
        <v>1</v>
      </c>
      <c r="GZ45" s="3">
        <f t="array" ref="GZ45">IF(ISBLANK($CD45),1,SUM(IF(([2]JOE_DATA!$C$2:$C$20002=$CD45)*([2]JOE_DATA!$B$2:$B$20002="Credential status"),1,0)))</f>
        <v>1</v>
      </c>
      <c r="HA45" s="3">
        <f t="array" ref="HA45">IF(ISBLANK($CE45),1,SUM(IF(([2]JOE_DATA!$C$2:$C$20002=$CE45)*([2]JOE_DATA!$B$2:$B$20002="Credential version"),1,0)))</f>
        <v>1</v>
      </c>
      <c r="HB45" s="3">
        <f t="array" ref="HB45">IF(ISBLANK($CG45),1,SUM(IF(([2]JOE_DATA!$C$2:$C$20002=$CG45)*([2]JOE_DATA!$B$2:$B$20002="Credential type "),1,0)))</f>
        <v>1</v>
      </c>
      <c r="HC45" s="3">
        <f t="array" ref="HC45">IF(ISBLANK($CH45),1,SUM(IF(([2]JOE_DATA!$C$2:$C$20002=$CH45)*([2]JOE_DATA!$B$2:$B$20002="Other uses"),1,0)))</f>
        <v>1</v>
      </c>
      <c r="HD45" s="3">
        <f t="array" ref="HD45">IF(ISBLANK($CK45),1,SUM(IF(([2]JOE_DATA!$C$2:$C$20002=$CK45)*([2]JOE_DATA!$B$2:$B$20002="Priority"),1,0)))</f>
        <v>1</v>
      </c>
      <c r="HE45" s="3">
        <f t="array" ref="HE45">IF(LEN($CM45)=0,0.4,SUM(IF(([2]JOE_DATA!$C$2:$C$20002=$CM45)*([2]JOE_DATA!$B$2:$B$20002="Know how"),0.4,0)))
+
IF(LEN($CN45)=0,0.3,SUM(IF(([2]JOE_DATA!$C$2:$C$20002=$CN45)*([2]JOE_DATA!$B$2:$B$20002="Know how"),0.3,0)))
+
IF(LEN($CO45)=0,0.3,SUM(IF(([2]JOE_DATA!$C$2:$C$20002=$CO45)*([2]JOE_DATA!$B$2:$B$20002="Know how"),0.3,0)))</f>
        <v>1</v>
      </c>
      <c r="HF45" s="3">
        <f t="array" ref="HF45">IF(LEN($CS45)=0,0.4,SUM(IF(([2]JOE_DATA!$C$2:$C$20002=$CS45)*([2]JOE_DATA!$B$2:$B$20002="Work type")*([2]JOE_DATA!$A$2:$A$20002="BAIF"),0.4,0)))
+
IF(LEN($CT45)=0,0.3,SUM(IF(([2]JOE_DATA!$C$2:$C$20002=$CT45)*([2]JOE_DATA!$B$2:$B$20002="Work type")*([2]JOE_DATA!$A$2:$A$20002="BAIF"),0.3,0)))
+
IF(LEN($CU45)=0,0.3,SUM(IF(([2]JOE_DATA!$C$2:$C$20002=$CU45)*([2]JOE_DATA!$B$2:$B$20002="Work type")*([2]JOE_DATA!$A$2:$A$20002="BAIF"),0.3,0)))</f>
        <v>1</v>
      </c>
      <c r="HG45" s="3">
        <f t="array" ref="HG45">IF(LEN($CQ45)=0,1,SUM(IF(([2]JOE_DATA!$C$2:$C$20002=$CQ45)*([2]JOE_DATA!$B$2:$B$20002="Client type")*([2]JOE_DATA!$A$2:$A$20002="BAIF"),1,0)))</f>
        <v>1</v>
      </c>
      <c r="HH45" s="3">
        <f t="array" ref="HH45">IF(LEN($CW45)=0,0.4,SUM(IF(([2]JOE_DATA!$C$2:$C$20002=$CW45)*([2]JOE_DATA!$B$2:$B$20002="Work type")*([2]JOE_DATA!$A$2:$A$20002="CRD"),0.4,0)))
+
IF(LEN($CX45)=0,0.3,SUM(IF(([2]JOE_DATA!$C$2:$C$20002=$CX45)*([2]JOE_DATA!$B$2:$B$20002="Work type")*([2]JOE_DATA!$A$2:$A$20002="CRD"),0.3,0)))
+
IF(LEN($CY45)=0,0.3,SUM(IF(([2]JOE_DATA!$C$2:$C$20002=$CY45)*([2]JOE_DATA!$B$2:$B$20002="Work type")*([2]JOE_DATA!$A$2:$A$20002="CRD"),0.3,0)))</f>
        <v>1</v>
      </c>
      <c r="HI45" s="3">
        <f t="array" ref="HI45">IF(LEN($CZ45)=0,0.4,SUM(IF(([2]JOE_DATA!$C$2:$C$20002=$CZ45)*([2]JOE_DATA!$B$2:$B$20002="Sub-work type")*([2]JOE_DATA!$A$2:$A$20002="CRD"),0.4,0)))
+
IF(LEN($DA45)=0,0.3,SUM(IF(([2]JOE_DATA!$C$2:$C$20002=$DA45)*([2]JOE_DATA!$B$2:$B$20002="Sub-work type")*([2]JOE_DATA!$A$2:$A$20002="CRD"),0.3,0)))
+
IF(LEN($DB45)=0,0.3,SUM(IF(([2]JOE_DATA!$C$2:$C$20002=$DB45)*([2]JOE_DATA!$B$2:$B$20002="Sub-work type")*([2]JOE_DATA!$A$2:$A$20002="CRD"),0.3,0)))</f>
        <v>1</v>
      </c>
      <c r="HJ45" s="3">
        <f t="array" ref="HJ45">IF(LEN($CV45)=0,1,SUM(IF(([2]JOE_DATA!$C$2:$C$20002=$CV45)*([2]JOE_DATA!$B$2:$B$20002="Client type")*([2]JOE_DATA!$A$2:$A$20002="CRD"),1,0)))</f>
        <v>1</v>
      </c>
      <c r="HK45" s="3">
        <f t="array" ref="HK45">IF(LEN($DC45)=0,0.4,SUM(IF(([2]JOE_DATA!$C$2:$C$20002=$DC45)*([2]JOE_DATA!$B$2:$B$20002="Work type")*([2]JOE_DATA!$A$2:$A$20002="Corporate"),0.4,0)))
+
IF(LEN($DD45)=0,0.3,SUM(IF(([2]JOE_DATA!$C$2:$C$20002=$DD45)*([2]JOE_DATA!$B$2:$B$20002="Work type")*([2]JOE_DATA!$A$2:$A$20002="Corporate"),0.3,0)))
+
IF(LEN($DE45)=0,0.3,SUM(IF(([2]JOE_DATA!$C$2:$C$20002=$DE45)*([2]JOE_DATA!$B$2:$B$20002="Work type")*([2]JOE_DATA!$A$2:$A$20002="Corporate"),0.3,0)))</f>
        <v>1</v>
      </c>
      <c r="HL45" s="3">
        <f t="array" ref="HL45">IF(LEN($DF45)=0,0.4,SUM(IF(([2]JOE_DATA!$C$2:$C$20002=$DF45)*([2]JOE_DATA!$B$2:$B$20002="Sub-work type")*([2]JOE_DATA!$A$2:$A$20002="Corporate"),0.4,0)))
+
IF(LEN($DG45)=0,0.3,SUM(IF(([2]JOE_DATA!$C$2:$C$20002=$DG45)*([2]JOE_DATA!$B$2:$B$20002="Sub-work type")*([2]JOE_DATA!$A$2:$A$20002="Corporate"),0.3,0)))
+
IF(LEN($DH45)=0,0.3,SUM(IF(([2]JOE_DATA!$C$2:$C$20002=$DH45)*([2]JOE_DATA!$B$2:$B$20002="Sub-work type")*([2]JOE_DATA!$A$2:$A$20002="Corporate"),0.3,0)))</f>
        <v>1</v>
      </c>
      <c r="HM45" s="3">
        <f t="array" ref="HM45">IF(LEN($DI45)=0,0.4,SUM(IF(([2]JOE_DATA!$C$2:$C$20002=$DI45)*([2]JOE_DATA!$B$2:$B$20002="Acting for")*([2]JOE_DATA!$A$2:$A$20002="Corporate"),0.4,0)))
+
IF(LEN($DJ45)=0,0.3,SUM(IF(([2]JOE_DATA!$C$2:$C$20002=$DJ45)*([2]JOE_DATA!$B$2:$B$20002="Acting for")*([2]JOE_DATA!$A$2:$A$20002="Corporate"),0.3,0)))
+
IF(LEN($DK45)=0,0.3,SUM(IF(([2]JOE_DATA!$C$2:$C$20002=$DK45)*([2]JOE_DATA!$B$2:$B$20002="Acting for")*([2]JOE_DATA!$A$2:$A$20002="Corporate"),0.3,0)))</f>
        <v>1</v>
      </c>
      <c r="HN45" s="3">
        <f t="array" ref="HN45">IF(LEN($DM45)=0,0.4,SUM(IF(([2]JOE_DATA!$C$2:$C$20002=$DM45)*([2]JOE_DATA!$B$2:$B$20002="Country of buyer")*([2]JOE_DATA!$A$2:$A$20002="Corporate"),0.4,0)))
+
IF(LEN($DN45)=0,0.3,SUM(IF(([2]JOE_DATA!$C$2:$C$20002=$DN45)*([2]JOE_DATA!$B$2:$B$20002="Country of buyer")*([2]JOE_DATA!$A$2:$A$20002="Corporate"),0.3,0)))
+
IF(LEN($DL45)=0,0.3,SUM(IF(([2]JOE_DATA!$C$2:$C$20002=$DL45)*([2]JOE_DATA!$B$2:$B$20002="Country of buyer")*([2]JOE_DATA!$A$2:$A$20002="Corporate"),0.3,0)))</f>
        <v>1</v>
      </c>
      <c r="HO45" s="3">
        <f t="array" ref="HO45">IF(LEN($DO45)=0,0.4,SUM(IF(([2]JOE_DATA!$C$2:$C$20002=$DO45)*([2]JOE_DATA!$B$2:$B$20002="Country of seller")*([2]JOE_DATA!$A$2:$A$20002="Corporate"),0.4,0)))
+
IF(LEN($DP45)=0,0.3,SUM(IF(([2]JOE_DATA!$C$2:$C$20002=$DP45)*([2]JOE_DATA!$B$2:$B$20002="Country of seller")*([2]JOE_DATA!$A$2:$A$20002="Corporate"),0.3,0)))
+
IF(LEN($DQ45)=0,0.3,SUM(IF(([2]JOE_DATA!$C$2:$C$20002=$DQ45)*([2]JOE_DATA!$B$2:$B$20002="Country of seller")*([2]JOE_DATA!$A$2:$A$20002="Corporate"),0.3,0)))</f>
        <v>1</v>
      </c>
      <c r="HP45" s="3">
        <f t="array" ref="HP45">IF(LEN($DR45)=0,0.4,SUM(IF(([2]JOE_DATA!$C$2:$C$20002=$DR45)*([2]JOE_DATA!$B$2:$B$20002="Country of target")*([2]JOE_DATA!$A$2:$A$20002="Corporate"),0.4,0)))
+
IF(LEN($DS45)=0,0.3,SUM(IF(([2]JOE_DATA!$C$2:$C$20002=$DS45)*([2]JOE_DATA!$B$2:$B$20002="Country of target")*([2]JOE_DATA!$A$2:$A$20002="Corporate"),0.3,0)))
+
IF(LEN($DT45)=0,0.3,SUM(IF(([2]JOE_DATA!$C$2:$C$20002=$DT45)*([2]JOE_DATA!$B$2:$B$20002="Country of target")*([2]JOE_DATA!$A$2:$A$20002="Corporate"),0.3,0)))</f>
        <v>1</v>
      </c>
      <c r="HQ45" s="3">
        <f t="array" ref="HQ45">IF(LEN($DU45)=0,1,SUM(IF(([2]JOE_DATA!$C$2:$C$20002=$DU45)*([2]JOE_DATA!$B$2:$B$20002="Value over US $5m")*([2]JOE_DATA!$A$2:$A$20002="Corporate"),1,0)))</f>
        <v>1</v>
      </c>
      <c r="HR45" s="3">
        <f t="array" ref="HR45">IF(LEN($DV45)=0,1,SUM(IF(([2]JOE_DATA!$C$2:$C$20002=$DV45)*([2]JOE_DATA!$B$2:$B$20002="Value over £500,000")*([2]JOE_DATA!$A$2:$A$20002="Corporate"),1,0)))</f>
        <v>1</v>
      </c>
      <c r="HS45" s="3">
        <f t="array" ref="HS45">IF(LEN($DW45)=0,1,SUM(IF(([2]JOE_DATA!$C$2:$C$20002=$DW45)*([2]JOE_DATA!$B$2:$B$20002="Value over Euro 5m")*([2]JOE_DATA!$A$2:$A$20002="Corporate"),1,0)))</f>
        <v>1</v>
      </c>
      <c r="HT45" s="3">
        <f t="array" ref="HT45">IF(LEN($DX45)=0,1,SUM(IF(([2]JOE_DATA!$C$2:$C$20002=$DX45)*([2]JOE_DATA!$B$2:$B$20002="Value range in euros")*([2]JOE_DATA!$A$2:$A$20002="Corporate"),1,0)))</f>
        <v>1</v>
      </c>
      <c r="HU45" s="3">
        <f t="array" ref="HU45">IF(LEN($DY45)=0,1,SUM(IF(([2]JOE_DATA!$C$2:$C$20002=$DY45)*([2]JOE_DATA!$B$2:$B$20002="Is the deal relevant for M&amp;A study")*([2]JOE_DATA!$A$2:$A$20002="Corporate"),1,0)))</f>
        <v>1</v>
      </c>
      <c r="HV45" s="3">
        <f t="array" ref="HV45">IF(LEN($DZ45)=0,1,SUM(IF(([2]JOE_DATA!$C$2:$C$20002=$DZ45)*([2]JOE_DATA!$B$2:$B$20002="Does the deal involve PE clients")*([2]JOE_DATA!$A$2:$A$20002="Corporate"),1,0)))</f>
        <v>1</v>
      </c>
      <c r="HW45" s="3">
        <f t="array" ref="HW45">IF(LEN($EA45)=0,1,SUM(IF(([2]JOE_DATA!$C$2:$C$20002=$EA45)*([2]JOE_DATA!$B$2:$B$20002="Quarter deal announced/signed")*([2]JOE_DATA!$A$2:$A$20002="Corporate"),1,0)))</f>
        <v>1</v>
      </c>
      <c r="HX45" s="3">
        <f t="array" ref="HX45">IF(LEN($EB45)=0,1,SUM(IF(([2]JOE_DATA!$C$2:$C$20002=$EB45)*([2]JOE_DATA!$B$2:$B$20002="Quarter deal completed")*([2]JOE_DATA!$A$2:$A$20002="Corporate"),1,0)))</f>
        <v>1</v>
      </c>
      <c r="HY45" s="3">
        <f t="array" ref="HY45">IF(LEN($EC45)=0,1,SUM(IF(([2]JOE_DATA!$C$2:$C$20002=$EC45)*([2]JOE_DATA!$B$2:$B$20002="Year deal announced/signed")*([2]JOE_DATA!$A$2:$A$20002="Corporate"),1,0)))</f>
        <v>1</v>
      </c>
      <c r="HZ45" s="3">
        <f t="array" ref="HZ45">IF(LEN($ED45)=0,1,SUM(IF(([2]JOE_DATA!$C$2:$C$20002=$ED45)*([2]JOE_DATA!$B$2:$B$20002="Year deal completed")*([2]JOE_DATA!$A$2:$A$20002="Corporate"),1,0)))</f>
        <v>1</v>
      </c>
      <c r="IA45" s="3">
        <v>1</v>
      </c>
      <c r="IB45" s="3">
        <f t="array" ref="IB45">IF(LEN($EF45)=0,1,SUM(IF(([2]JOE_DATA!$C$2:$C$20002=$EF45)*([2]JOE_DATA!$B$2:$B$20002="Work type")*([2]JOE_DATA!$A$2:$A$20002="Corporate Tax"),1,0)))</f>
        <v>1</v>
      </c>
      <c r="IC45" s="3">
        <f t="array" ref="IC45">IF(LEN($EG45)=0,0.4,SUM(IF(([2]JOE_DATA!$C$2:$C$20002=$EG45)*([2]JOE_DATA!$B$2:$B$20002="Work type")*([2]JOE_DATA!$A$2:$A$20002="EPC Construction"),0.4,0)))
+
IF(LEN($EH45)=0,0.3,SUM(IF(([2]JOE_DATA!$C$2:$C$20002=$EH45)*([2]JOE_DATA!$B$2:$B$20002="Work type")*([2]JOE_DATA!$A$2:$A$20002="EPC Construction"),0.3,0)))
+
IF(LEN($EI45)=0,0.3,SUM(IF(([2]JOE_DATA!$C$2:$C$20002=$EI45)*([2]JOE_DATA!$B$2:$B$20002="Work type")*([2]JOE_DATA!$A$2:$A$20002="EPC Construction"),0.3,0)))</f>
        <v>1</v>
      </c>
      <c r="ID45" s="3">
        <f t="array" ref="ID45">IF(LEN($EJ45)=0,0.4,SUM(IF(([2]JOE_DATA!$C$2:$C$20002=$EJ45)*([2]JOE_DATA!$B$2:$B$20002="Contract type")*([2]JOE_DATA!$A$2:$A$20002="EPC Construction"),0.4,0)))
+
IF(LEN($EK45)=0,0.3,SUM(IF(([2]JOE_DATA!$C$2:$C$20002=$EK45)*([2]JOE_DATA!$B$2:$B$20002="Contract type")*([2]JOE_DATA!$A$2:$A$20002="EPC Construction"),0.3,0)))
+
IF(LEN($EL45)=0,0.3,SUM(IF(([2]JOE_DATA!$C$2:$C$20002=$EL45)*([2]JOE_DATA!$B$2:$B$20002="Contract type")*([2]JOE_DATA!$A$2:$A$20002="EPC Construction"),0.3,0)))</f>
        <v>1</v>
      </c>
      <c r="IE45" s="3">
        <f t="array" ref="IE45">IF(LEN($EP45)=0,1,SUM(IF(([2]JOE_DATA!$C$2:$C$20002=$EP45)*([2]JOE_DATA!$B$2:$B$20002="Client type")*([2]JOE_DATA!$A$2:$A$20002="EPC Construction"),1,0)))</f>
        <v>1</v>
      </c>
      <c r="IF45" s="3">
        <f t="array" ref="IF45">IF(LEN($EN45)=0,1,SUM(IF(([2]JOE_DATA!$C$2:$C$20002=$EN45)*([2]JOE_DATA!$B$2:$B$20002="Subject matter")*([2]JOE_DATA!$A$2:$A$20002="EPC Construction"),1,0)))</f>
        <v>1</v>
      </c>
      <c r="IG45" s="3">
        <f t="array" ref="IG45">IF(LEN($ER45)=0,1,SUM(IF(([2]JOE_DATA!$C$2:$C$20002=$ER45)*([2]JOE_DATA!$B$2:$B$20002="Client scope")*([2]JOE_DATA!$A$2:$A$20002="EPC Construction"),1,0)))</f>
        <v>1</v>
      </c>
      <c r="IH45" s="3">
        <f t="array" ref="IH45">IF(LEN($ES45)=0,0.4,SUM(IF(([2]JOE_DATA!$C$2:$C$20002=$ES45)*([2]JOE_DATA!$B$2:$B$20002="Work type")*([2]JOE_DATA!$A$2:$A$20002="EPC Energy"),0.4,0)))
+
IF(LEN($ET45)=0,0.3,SUM(IF(([2]JOE_DATA!$C$2:$C$20002=$ET45)*([2]JOE_DATA!$B$2:$B$20002="Work type")*([2]JOE_DATA!$A$2:$A$20002="EPC Energy"),0.3,0)))
+
IF(LEN($EU45)=0,0.3,SUM(IF(([2]JOE_DATA!$C$2:$C$20002=$EU45)*([2]JOE_DATA!$B$2:$B$20002="Work type")*([2]JOE_DATA!$A$2:$A$20002="EPC Energy"),0.3,0)))</f>
        <v>1</v>
      </c>
      <c r="II45" s="3">
        <f t="array" ref="II45">IF(LEN($EV45)=0,1,SUM(IF(([2]JOE_DATA!$C$2:$C$20002=$EV45)*([2]JOE_DATA!$B$2:$B$20002="Work type")*([2]JOE_DATA!$A$2:$A$20002="EPC Energy"),1,0)))</f>
        <v>1</v>
      </c>
      <c r="IJ45" s="3">
        <f t="array" ref="IJ45">IF(LEN($EW45)=0,1,SUM(IF(([2]JOE_DATA!$C$2:$C$20002=$EW45)*([2]JOE_DATA!$B$2:$B$20002="Client type")*([2]JOE_DATA!$A$2:$A$20002="EPC Projects"),1,0)))</f>
        <v>1</v>
      </c>
      <c r="IK45" s="3">
        <f t="array" ref="IK45">IF(LEN($FE45)=0,0.4,SUM(IF(([2]JOE_DATA!$C$2:$C$20002=$FE45)*([2]JOE_DATA!$B$2:$B$20002="Client type")*([2]JOE_DATA!$A$2:$A$20002="Real Estate"),0.4,0)))
+
IF(LEN($FF45)=0,0.3,SUM(IF(([2]JOE_DATA!$C$2:$C$20002=$FF45)*([2]JOE_DATA!$B$2:$B$20002="Client type")*([2]JOE_DATA!$A$2:$A$20002="Real Estate"),0.3,0)))
+
IF(LEN($FG45)=0,0.3,SUM(IF(([2]JOE_DATA!$C$2:$C$20002=$FG45)*([2]JOE_DATA!$B$2:$B$20002="Client type")*([2]JOE_DATA!$A$2:$A$20002="Real Estate"),0.3,0)))</f>
        <v>1</v>
      </c>
      <c r="IL45" s="3">
        <f t="array" ref="IL45">IF(LEN($FH45)=0,0.4,SUM(IF(([2]JOE_DATA!$C$2:$C$20002=$FH45)*([2]JOE_DATA!$B$2:$B$20002="Work type")*([2]JOE_DATA!$A$2:$A$20002="Real Estate"),0.4,0)))
+
IF(LEN($FI45)=0,0.3,SUM(IF(([2]JOE_DATA!$C$2:$C$20002=$FI45)*([2]JOE_DATA!$B$2:$B$20002="Work type")*([2]JOE_DATA!$A$2:$A$20002="Real Estate"),0.3,0)))
+
IF(LEN($FJ45)=0,0.3,SUM(IF(([2]JOE_DATA!$C$2:$C$20002=$FJ45)*([2]JOE_DATA!$B$2:$B$20002="Work type")*([2]JOE_DATA!$A$2:$A$20002="Real Estate"),0.3,0)))</f>
        <v>1</v>
      </c>
      <c r="IM45" s="3">
        <f t="array" ref="IM45">IF(LEN($EX45)=0,0.4,SUM(IF(([2]JOE_DATA!$C$2:$C$20002=$EX45)*([2]JOE_DATA!$B$2:$B$20002="Work type")*([2]JOE_DATA!$A$2:$A$20002="Human Capital"),0.4,0)))
+
IF(LEN($EY45)=0,0.3,SUM(IF(([2]JOE_DATA!$C$2:$C$20002=$EY45)*([2]JOE_DATA!$B$2:$B$20002="Work type")*([2]JOE_DATA!$A$2:$A$20002="Human Capital"),0.3,0)))
+
IF(LEN($EZ45)=0,0.3,SUM(IF(([2]JOE_DATA!$C$2:$C$20002=$EZ45)*([2]JOE_DATA!$B$2:$B$20002="Work type")*([2]JOE_DATA!$A$2:$A$20002="Human Capital"),0.3,0)))</f>
        <v>1</v>
      </c>
      <c r="IN45" s="3">
        <f t="array" ref="IN45">IF(LEN($FA45)=0,0.4,SUM(IF(([2]JOE_DATA!$C$2:$C$20002=$FA45)*([2]JOE_DATA!$B$2:$B$20002="Sub-work types")*([2]JOE_DATA!$A$2:$A$20002="Human Capital"),0.4,0)))
+
IF(LEN($FB45)=0,0.3,SUM(IF(([2]JOE_DATA!$C$2:$C$20002=$FB45)*([2]JOE_DATA!$B$2:$B$20002="Sub-work types")*([2]JOE_DATA!$A$2:$A$20002="Human Capital"),0.3,0)))
+
IF(LEN($FC45)=0,0.3,SUM(IF(([2]JOE_DATA!$C$2:$C$20002=$FC45)*([2]JOE_DATA!$B$2:$B$20002="Sub-work types")*([2]JOE_DATA!$A$2:$A$20002="Human Capital"),0.3,0)))</f>
        <v>1</v>
      </c>
      <c r="IO45" s="15">
        <f t="array" ref="IO45">IF(LEN($FD45)=0,1,SUM(IF(([2]JOE_DATA!$C$2:$C$20002=$FD45)*([2]JOE_DATA!$B$2:$B$20002="Pension scheme")*([2]JOE_DATA!$A$2:$A$20002="Human Capital"),1,0)))</f>
        <v>1</v>
      </c>
      <c r="IP45" s="3">
        <f t="array" ref="IP45">IF(LEN($BT45)=0,0.4,SUM(IF(([2]JOE_DATA!$C$2:$C$20002=$BT45)*([2]JOE_DATA!$B$2:$B$20002="Other Matter Executive"),0.4,0)))
+
IF(LEN($BU45)=0,0.3,SUM(IF(([2]JOE_DATA!$C$2:$C$20002=$BU45)*([2]JOE_DATA!$B$2:$B$20002="Other Matter Executive"),0.3,0)))
+
IF(LEN($BV45)=0,0.3,SUM(IF(([2]JOE_DATA!$C$2:$C$20002=$BV45)*([2]JOE_DATA!$B$2:$B$20002="Other Matter Executive"),0.3,0)))</f>
        <v>1</v>
      </c>
    </row>
    <row r="46" spans="1:250" ht="51">
      <c r="A46" s="34" t="s">
        <v>246</v>
      </c>
      <c r="B46" s="35" t="s">
        <v>416</v>
      </c>
      <c r="C46" s="34" t="s">
        <v>285</v>
      </c>
      <c r="D46" s="34"/>
      <c r="E46" s="34" t="s">
        <v>285</v>
      </c>
      <c r="F46" s="36" t="s">
        <v>130</v>
      </c>
      <c r="G46" s="3"/>
      <c r="H46" s="3"/>
      <c r="I46" s="34" t="s">
        <v>295</v>
      </c>
      <c r="J46" s="3"/>
      <c r="K46" s="3"/>
      <c r="L46" s="34"/>
      <c r="M46" s="3"/>
      <c r="N46" s="3"/>
      <c r="O46" s="36" t="s">
        <v>99</v>
      </c>
      <c r="P46" s="34"/>
      <c r="Q46" s="34"/>
      <c r="R46" s="3"/>
      <c r="S46" s="37"/>
      <c r="T46" s="37">
        <v>41274</v>
      </c>
      <c r="U46" s="36" t="s">
        <v>130</v>
      </c>
      <c r="V46" s="3"/>
      <c r="W46" s="3"/>
      <c r="X46" s="34" t="s">
        <v>417</v>
      </c>
      <c r="Y46" s="38"/>
      <c r="Z46" s="3"/>
      <c r="AA46" s="34" t="s">
        <v>418</v>
      </c>
      <c r="AB46" s="34" t="s">
        <v>419</v>
      </c>
      <c r="AC46" s="3"/>
      <c r="AD46" s="34"/>
      <c r="AE46" s="3"/>
      <c r="AF46" s="3"/>
      <c r="AG46" s="39"/>
      <c r="AH46" s="3"/>
      <c r="AI46" s="34"/>
      <c r="AJ46" s="3"/>
      <c r="AK46" s="3"/>
      <c r="AL46" s="34" t="s">
        <v>254</v>
      </c>
      <c r="AM46" s="3"/>
      <c r="AN46" s="3"/>
      <c r="AO46" s="34" t="s">
        <v>133</v>
      </c>
      <c r="AP46" s="3" t="s">
        <v>297</v>
      </c>
      <c r="AQ46" s="3"/>
      <c r="AR46" s="3"/>
      <c r="AS46" s="3"/>
      <c r="AT46" s="3"/>
      <c r="AU46" s="3"/>
      <c r="AV46" s="3"/>
      <c r="AW46" s="3"/>
      <c r="AX46" s="3"/>
      <c r="AY46" s="3"/>
      <c r="AZ46" s="3"/>
      <c r="BA46" s="3"/>
      <c r="BB46" s="3"/>
      <c r="BC46" s="3"/>
      <c r="BD46" s="3"/>
      <c r="BE46" s="40"/>
      <c r="BF46" s="34"/>
      <c r="BG46" s="34"/>
      <c r="BH46" s="3"/>
      <c r="BI46" s="41" t="s">
        <v>255</v>
      </c>
      <c r="BJ46" s="34"/>
      <c r="BK46" s="3"/>
      <c r="BL46" s="42" t="s">
        <v>256</v>
      </c>
      <c r="BM46" s="42"/>
      <c r="BN46" s="34"/>
      <c r="BO46" s="3"/>
      <c r="BP46" s="3"/>
      <c r="BQ46" s="3"/>
      <c r="BR46" s="3"/>
      <c r="BS46" s="3"/>
      <c r="BT46" s="34"/>
      <c r="BU46" s="34"/>
      <c r="BV46" s="34"/>
      <c r="BW46" s="3"/>
      <c r="BX46" s="3"/>
      <c r="BY46" s="3"/>
      <c r="BZ46" s="3"/>
      <c r="CA46" s="3"/>
      <c r="CB46" s="3"/>
      <c r="CC46" s="3"/>
      <c r="CD46" s="36"/>
      <c r="CE46" s="34"/>
      <c r="CF46" s="3"/>
      <c r="CG46" s="36"/>
      <c r="CH46" s="34"/>
      <c r="CI46" s="3"/>
      <c r="CJ46" s="3"/>
      <c r="CK46" s="36"/>
      <c r="CL46" s="3"/>
      <c r="CM46" s="3"/>
      <c r="CN46" s="3"/>
      <c r="CO46" s="3"/>
      <c r="CP46" s="3"/>
      <c r="CQ46" s="34"/>
      <c r="CR46" s="34"/>
      <c r="CT46" s="34"/>
      <c r="CU46" s="34"/>
      <c r="CV46" s="3"/>
      <c r="CW46" s="3"/>
      <c r="CX46" s="3"/>
      <c r="CY46" s="3"/>
      <c r="CZ46" s="3"/>
      <c r="DA46" s="3"/>
      <c r="DB46" s="3"/>
      <c r="DC46" s="34"/>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6"/>
      <c r="EH46" s="3"/>
      <c r="EI46" s="3"/>
      <c r="EJ46" s="3"/>
      <c r="EK46" s="3"/>
      <c r="EL46" s="3"/>
      <c r="EM46" s="3"/>
      <c r="EN46" s="3"/>
      <c r="EO46" s="3"/>
      <c r="EP46" s="3"/>
      <c r="EQ46" s="3"/>
      <c r="ER46" s="3"/>
      <c r="ES46" s="3"/>
      <c r="ET46" s="3"/>
      <c r="EU46" s="3"/>
      <c r="EV46" s="3"/>
      <c r="EW46" s="3"/>
      <c r="EX46" s="3"/>
      <c r="EY46" s="3"/>
      <c r="EZ46" s="3"/>
      <c r="FA46" s="3"/>
      <c r="FB46" s="3"/>
      <c r="FC46" s="3"/>
      <c r="FD46" s="3"/>
      <c r="FE46" s="34"/>
      <c r="FF46" s="34"/>
      <c r="FG46" s="34"/>
      <c r="FH46" s="34"/>
      <c r="FI46" s="34"/>
      <c r="FJ46" s="3"/>
      <c r="FK46" s="3"/>
      <c r="FL46" s="3"/>
      <c r="FM46" s="3"/>
      <c r="FO46" s="3"/>
      <c r="FP46" s="3"/>
      <c r="FQ46" s="3" t="e">
        <f t="array" ref="FQ46">IF(SUM($FU46:$IP46)=74,"PASS","FAIL")</f>
        <v>#REF!</v>
      </c>
      <c r="FR46" s="3">
        <f t="shared" si="5"/>
        <v>2</v>
      </c>
      <c r="FS46" s="3">
        <f t="shared" si="6"/>
        <v>1</v>
      </c>
      <c r="FT46" s="3"/>
      <c r="FU46" s="3">
        <f t="array" ref="FU46">SUM(IF(([2]JOE_DATA!$C$2:$C$20002=$C46)*([2]JOE_DATA!$B$2:$B$20002="Client Name Confidential"),1,0))</f>
        <v>1</v>
      </c>
      <c r="FV46" s="3">
        <f t="array" ref="FV46">IF(ISBLANK($E46),1,SUM(IF(([2]JOE_DATA!$C$2:$C$20002=$E46)*([2]JOE_DATA!$B$2:$B$20002="Client name confidential on completion"),1,0)))</f>
        <v>1</v>
      </c>
      <c r="FW46" s="3">
        <f t="array" ref="FW46">IF(LEN($F46)=0,0.5,SUM(IF(([2]JOE_DATA!$C$2:$C$20002=$F46)*([2]JOE_DATA!$B$2:$B$20002="Client sector group"),0.5,0)))
+
IF(LEN($G46)=0,0.25,SUM(IF(([2]JOE_DATA!$C$2:$C$20002=$G46)*([2]JOE_DATA!$B$2:$B$20002="Client sector group"),0.25,0)))
+
IF(LEN($H46)=0,0.25,SUM(IF(([2]JOE_DATA!$C$2:$C$20002=$H46)*([2]JOE_DATA!$B$2:$B$20002="Client sector group"),0.25,0)))</f>
        <v>1</v>
      </c>
      <c r="FX46" s="3">
        <f t="array" ref="FX46">IF(ISBLANK($I46),0.5,SUM(IF(([2]JOE_DATA!$C$2:$C$20002=$I46)*([2]JOE_DATA!$B$2:$B$20002="Client sub-sector group"),0.5,0)))
+
IF(ISBLANK($J46),0.25,SUM(IF(([2]JOE_DATA!$C$2:$C$20002=$J46)*([2]JOE_DATA!$B$2:$B$20002="Client sub-sector group"),0.25,0)))
+
IF(ISBLANK($K46),0.25,SUM(IF(([2]JOE_DATA!$C$2:$C$20002=$K46)*([2]JOE_DATA!$B$2:$B$20002="Client sub-sector group"),0.25,0)))</f>
        <v>1</v>
      </c>
      <c r="FY46" s="3">
        <f t="array" ref="FY46">IF(LEN($L46)=0,0.4,SUM(IF(([2]JOE_DATA!$C$2:$C$20002=$L46)*([2]JOE_DATA!$B$2:$B$20002="Predominant Country of Client"),0.4,0)))
+
IF(LEN($M46)=0,0.3,SUM(IF(([2]JOE_DATA!$C$2:$C$20002=$M46)*([2]JOE_DATA!$B$2:$B$20002="Predominant Country of Client"),0.3,0)))
+
IF(LEN($N46)=0,0.3,SUM(IF(([2]JOE_DATA!$C$2:$C$20002=$N46)*([2]JOE_DATA!$B$2:$B$20002="Predominant Country of Client"),0.3,0)))</f>
        <v>1</v>
      </c>
      <c r="FZ46" s="3">
        <f t="array" ref="FZ46">IF(LEN($O46)=0,0.4,SUM(IF(([2]JOE_DATA!$C$2:$C$20002=$O46)*([2]JOE_DATA!$B$2:$B$20002="Main practice group"),0.4,0)))
+
IF(LEN($P46)=0,0.3,SUM(IF(([2]JOE_DATA!$C$2:$C$20002=$P46)*([2]JOE_DATA!$B$2:$B$20002="Main practice group"),0.3,0)))
+
IF(LEN($Q46)=0,0.3,SUM(IF(([2]JOE_DATA!$C$2:$C$20002=$Q46)*([2]JOE_DATA!$B$2:$B$20002="Main practice group"),0.3,0)))</f>
        <v>1</v>
      </c>
      <c r="GA46" s="3">
        <f t="shared" si="7"/>
        <v>1</v>
      </c>
      <c r="GB46" s="3">
        <f t="shared" si="8"/>
        <v>1</v>
      </c>
      <c r="GC46" s="3">
        <f t="array" ref="GC46">IF(LEN($U46)=0,0.4,SUM(IF(([2]JOE_DATA!$C$2:$C$20002=$U46)*([2]JOE_DATA!$B$2:$B$20002="Matter sector group"),0.4,0)))
+
IF(LEN($V46)=0,0.3,SUM(IF(([2]JOE_DATA!$C$2:$C$20002=$V46)*([2]JOE_DATA!$B$2:$B$20002="Matter sector group"),0.3,0)))
+
IF(LEN($W46)=0,0.3,SUM(IF(([2]JOE_DATA!$C$2:$C$20002=$W46)*([2]JOE_DATA!$B$2:$B$20002="Matter sector group"),0.3,0)))</f>
        <v>1</v>
      </c>
      <c r="GD46" s="3">
        <f t="array" ref="GD46">IF(LEN($X46)=0,0.4,SUM(IF(([2]JOE_DATA!$C$2:$C$20002=$X46)*([2]JOE_DATA!$B$2:$B$20002="Matter sub-sector group"),0.4,0)))
+
IF(LEN($Y46)=0,0.3,SUM(IF(([2]JOE_DATA!$C$2:$C$20002=$Y46)*([2]JOE_DATA!$B$2:$B$20002="Matter sub-sector group"),0.3,0)))
+
IF(LEN($Z46)=0,0.3,SUM(IF(([2]JOE_DATA!$C$2:$C$20002=$Z46)*([2]JOE_DATA!$B$2:$B$20002="Matter sub-sector group"),0.3,0)))</f>
        <v>0.6</v>
      </c>
      <c r="GE46" s="3">
        <f t="array" ref="GE46">IF(ISBLANK($AD46),1,SUM(IF(([2]JOE_DATA!$C$2:$C$20002=$AD46)*([2]JOE_DATA!$B$2:$B$20002="Matter confidential"),1,0)))</f>
        <v>1</v>
      </c>
      <c r="GF46" s="3">
        <f t="array" ref="GF46">IF(ISBLANK($AE46),1,SUM(IF(([2]JOE_DATA!$C$2:$C$20002=$AE46)*([2]JOE_DATA!$B$2:$B$20002="Matter confidential on completion"),1,0)))</f>
        <v>1</v>
      </c>
      <c r="GG46" s="3">
        <f t="array" ref="GG46">IF(ISBLANK($AG46),1,SUM(IF(([2]JOE_DATA!$C$2:$C$20002=$AG46)*([2]JOE_DATA!$B$2:$B$20002="Applicable law"),1,0)))</f>
        <v>1</v>
      </c>
      <c r="GH46" s="3">
        <f t="array" ref="GH46">IF(ISBLANK($AO46),1,SUM(IF(([2]JOE_DATA!$C$2:$C$20002=$AO46)*([2]JOE_DATA!$B$2:$B$20002="Contentious"),1,0)))</f>
        <v>1</v>
      </c>
      <c r="GI46" s="3">
        <f t="array" ref="GI46">IF(ISBLANK($AP46),1,SUM(IF(([2]JOE_DATA!$C$2:$C$20002=$AP46)*([2]JOE_DATA!$B$2:$B$20002="Dispute resolution"),1,0)))</f>
        <v>1</v>
      </c>
      <c r="GJ46" s="3">
        <f t="array" ref="GJ46">IF(ISBLANK($AQ46),1,SUM(IF(([2]JOE_DATA!$C$2:$C$20002=$AQ46)*([2]JOE_DATA!$B$2:$B$20002="Language of dispute"),1,0)))</f>
        <v>1</v>
      </c>
      <c r="GK46" s="3">
        <f t="array" ref="GK46">IF(LEN($AW46)=0,0.4,SUM(IF(([2]JOE_DATA!$C$2:$C$20002=$AW46)*([2]JOE_DATA!$B$2:$B$20002="Country Of Arbitration"),0.4,0)))
+
IF(LEN($AX46)=0,0.3,SUM(IF(([2]JOE_DATA!$C$2:$C$20002=$AX46)*([2]JOE_DATA!$B$2:$B$20002="Country Of Arbitration"),0.3,0)))
+
IF(LEN($AY46)=0,0.3,SUM(IF(([2]JOE_DATA!$C$2:$C$20002=$AY46)*([2]JOE_DATA!$B$2:$B$20002="Country Of Arbitration"),0.3,0)))</f>
        <v>1</v>
      </c>
      <c r="GL46" s="3">
        <f t="array" ref="GL46">IF(LEN($AT46)=0,0.4,SUM(IF(([2]JOE_DATA!$C$2:$C$20002=$AT46)*([2]JOE_DATA!$B$2:$B$20002="Jurisdiction of dispute"),0.4,0)))
+
IF(LEN($AU46)=0,0.3,SUM(IF(([2]JOE_DATA!$C$2:$C$20002=$AU46)*([2]JOE_DATA!$B$2:$B$20002="Jurisdiction of dispute"),0.3,0)))
+
IF(LEN($AV46)=0,0.3,SUM(IF(([2]JOE_DATA!$C$2:$C$20002=$AV46)*([2]JOE_DATA!$B$2:$B$20002="Jurisdiction of dispute"),0.3,0)))</f>
        <v>1</v>
      </c>
      <c r="GM46" s="3">
        <f t="array" ref="GM46">IF(LEN($AZ46)=0,0.6,SUM(IF(([2]JOE_DATA!$C$2:$C$20002=$AZ46)*([2]JOE_DATA!$B$2:$B$20002="Seat of arbitration"),0.6,0)))
+
IF(LEN($BA46)=0,0.4,SUM(IF(([2]JOE_DATA!$C$2:$C$20002=$BA46)*([2]JOE_DATA!$B$2:$B$20002="Seat of arbitration"),0.4,0)))</f>
        <v>1</v>
      </c>
      <c r="GN46" s="3">
        <f t="array" ref="GN46">IF(ISBLANK($BB46),1,SUM(IF(([2]JOE_DATA!$C$2:$C$20002=$BB46)*([2]JOE_DATA!$B$2:$B$20002="Arbitral rules"),1,0)))</f>
        <v>1</v>
      </c>
      <c r="GO46" s="3">
        <f t="array" ref="GO46">IF(ISBLANK($BC46),1,SUM(IF(([2]JOE_DATA!$C$2:$C$20002=$BC46)*([2]JOE_DATA!$B$2:$B$20002="Investment treaty"),1,0)))</f>
        <v>1</v>
      </c>
      <c r="GP46" s="3">
        <f t="array" ref="GP46">IF(ISBLANK($BD46),1,SUM(IF(([2]JOE_DATA!$C$2:$C$20002=$BD46)*([2]JOE_DATA!$B$2:$B$20002="Investigation type"),1,0)))</f>
        <v>1</v>
      </c>
      <c r="GQ46" s="3">
        <f t="array" ref="GQ46">IF(ISBLANK($BF46),1,SUM(IF(([2]JOE_DATA!$C$2:$C$20002=$BF46)*([2]JOE_DATA!$B$2:$B$20002="Currency of deal"),1,0)))</f>
        <v>1</v>
      </c>
      <c r="GR46" s="3">
        <f t="array" ref="GR46">IF(ISBLANK($BG46),1,SUM(IF(([2]JOE_DATA!$C$2:$C$20002=$BG46)*([2]JOE_DATA!$B$2:$B$20002="Value confidential"),1,0)))</f>
        <v>1</v>
      </c>
      <c r="GS46" s="3">
        <f t="array" ref="GS46">IF(ISBLANK($BH46),1,SUM(IF(([2]JOE_DATA!$C$2:$C$20002=$BH46)*([2]JOE_DATA!$B$2:$B$20002="Value confidential on completion"),1,0)))</f>
        <v>1</v>
      </c>
      <c r="GT46" s="3">
        <f t="array" ref="GT46">IF(LEN($BI46)=0,0.4,SUM(IF(([2]JOE_DATA!$C$2:$C$20002=$BI46)*([2]JOE_DATA!$B$2:$B$20002="Teams"),0.4,0)))
+
IF(LEN($BJ46)=0,0.3,SUM(IF(([2]JOE_DATA!$C$2:$C$20002=$BJ46)*([2]JOE_DATA!$B$2:$B$20002="Teams"),0.3,0)))
+
IF(LEN($BK46)=0,0.3,SUM(IF(([2]JOE_DATA!$C$2:$C$20002=$BK46)*([2]JOE_DATA!$B$2:$B$20002="Teams"),0.3,0)))</f>
        <v>1</v>
      </c>
      <c r="GU46" s="3">
        <f t="array" ref="GU46">IF(LEN($BL46)=0,0.4,SUM(IF(([2]JOE_DATA!$C$2:$C$20002=$BL46)*([2]JOE_DATA!$B$2:$B$20002="Lead Matter Partner"),0.4,0)))
+
IF(LEN($BM46)=0,0.3,SUM(IF(([2]JOE_DATA!$C$2:$C$20002=$BM46)*([2]JOE_DATA!$B$2:$B$20002="Lead Matter Partner"),0.3,0)))
+
IF(LEN($BN46)=0,0.3,SUM(IF(([2]JOE_DATA!$C$2:$C$20002=$BN46)*([2]JOE_DATA!$B$2:$B$20002="Lead Matter Partner"),0.3,0)))</f>
        <v>1</v>
      </c>
      <c r="GV46" s="3">
        <f t="array" ref="GV46">IF(LEN($BP46)=0,0.4,SUM(IF(([2]JOE_DATA!$C$2:$C$20002=$BP46)*([2]JOE_DATA!$B$2:$B$20002="Source of credential"),0.4,0)))
+
IF(LEN($BQ46)=0,0.3,SUM(IF(([2]JOE_DATA!$C$2:$C$20002=$BQ46)*([2]JOE_DATA!$B$2:$B$20002="Source of credential"),0.3,0)))
+
IF(LEN($BR46)=0,0.3,SUM(IF(([2]JOE_DATA!$C$2:$C$20002=$BR46)*([2]JOE_DATA!$B$2:$B$20002="Source of credential"),0.3,0)))</f>
        <v>1</v>
      </c>
      <c r="GW46" s="3">
        <f t="array" ref="GW46">IF(LEN($BX46)=0,0.4,SUM(IF(([2]JOE_DATA!$C$2:$C$20002=$BX46)*([2]JOE_DATA!$B$2:$B$20002="CMS firms involved"),0.4,0)))
+
IF(LEN($BY46)=0,0.6,SUM(IF(([2]JOE_DATA!$C$2:$C$20002=$BY46)*([2]JOE_DATA!$B$2:$B$20002="CMS firms involved"),0.6,0)))</f>
        <v>1</v>
      </c>
      <c r="GX46" s="3">
        <f t="array" ref="GX46">IF(ISBLANK($BZ46),1,SUM(IF(([2]JOE_DATA!$C$2:$C$20002=$BZ46)*([2]JOE_DATA!$B$2:$B$20002="Lead CMS firm"),1,0)))</f>
        <v>1</v>
      </c>
      <c r="GY46" s="3">
        <f t="array" ref="GY46">IF(LEN($CA46)=0,0.4,SUM(IF(([2]JOE_DATA!$C$2:$C$20002=$CA46)*([2]JOE_DATA!$B$2:$B$20002="Countries of other CMS firms"),0.4,0)))
+
IF(LEN($CB46)=0,0.3,SUM(IF(([2]JOE_DATA!$C$2:$C$20002=$CB46)*([2]JOE_DATA!$B$2:$B$20002="Countries of other CMS firms"),0.3,0)))
+
IF(LEN($CC46)=0,0.3,SUM(IF(([2]JOE_DATA!$C$2:$C$20002=$CC46)*([2]JOE_DATA!$B$2:$B$20002="Countries of other CMS firms"),0.3,0)))</f>
        <v>1</v>
      </c>
      <c r="GZ46" s="3">
        <f t="array" ref="GZ46">IF(ISBLANK($CD46),1,SUM(IF(([2]JOE_DATA!$C$2:$C$20002=$CD46)*([2]JOE_DATA!$B$2:$B$20002="Credential status"),1,0)))</f>
        <v>1</v>
      </c>
      <c r="HA46" s="3">
        <f t="array" ref="HA46">IF(ISBLANK($CE46),1,SUM(IF(([2]JOE_DATA!$C$2:$C$20002=$CE46)*([2]JOE_DATA!$B$2:$B$20002="Credential version"),1,0)))</f>
        <v>1</v>
      </c>
      <c r="HB46" s="3">
        <f t="array" ref="HB46">IF(ISBLANK($CG46),1,SUM(IF(([2]JOE_DATA!$C$2:$C$20002=$CG46)*([2]JOE_DATA!$B$2:$B$20002="Credential type "),1,0)))</f>
        <v>1</v>
      </c>
      <c r="HC46" s="3">
        <f t="array" ref="HC46">IF(ISBLANK($CH46),1,SUM(IF(([2]JOE_DATA!$C$2:$C$20002=$CH46)*([2]JOE_DATA!$B$2:$B$20002="Other uses"),1,0)))</f>
        <v>1</v>
      </c>
      <c r="HD46" s="3">
        <f t="array" ref="HD46">IF(ISBLANK($CK46),1,SUM(IF(([2]JOE_DATA!$C$2:$C$20002=$CK46)*([2]JOE_DATA!$B$2:$B$20002="Priority"),1,0)))</f>
        <v>1</v>
      </c>
      <c r="HE46" s="3">
        <f t="array" ref="HE46">IF(LEN($CM46)=0,0.4,SUM(IF(([2]JOE_DATA!$C$2:$C$20002=$CM46)*([2]JOE_DATA!$B$2:$B$20002="Know how"),0.4,0)))
+
IF(LEN($CN46)=0,0.3,SUM(IF(([2]JOE_DATA!$C$2:$C$20002=$CN46)*([2]JOE_DATA!$B$2:$B$20002="Know how"),0.3,0)))
+
IF(LEN($CO46)=0,0.3,SUM(IF(([2]JOE_DATA!$C$2:$C$20002=$CO46)*([2]JOE_DATA!$B$2:$B$20002="Know how"),0.3,0)))</f>
        <v>1</v>
      </c>
      <c r="HF46" s="3">
        <f t="array" ref="HF46">IF(LEN($DC46)=0,0.4,SUM(IF(([2]JOE_DATA!$C$2:$C$20002=$DC46)*([2]JOE_DATA!$B$2:$B$20002="Work type")*([2]JOE_DATA!$A$2:$A$20002="BAIF"),0.4,0)))
+
IF(LEN($CT46)=0,0.3,SUM(IF(([2]JOE_DATA!$C$2:$C$20002=$CT46)*([2]JOE_DATA!$B$2:$B$20002="Work type")*([2]JOE_DATA!$A$2:$A$20002="BAIF"),0.3,0)))
+
IF(LEN($CU46)=0,0.3,SUM(IF(([2]JOE_DATA!$C$2:$C$20002=$CU46)*([2]JOE_DATA!$B$2:$B$20002="Work type")*([2]JOE_DATA!$A$2:$A$20002="BAIF"),0.3,0)))</f>
        <v>1</v>
      </c>
      <c r="HG46" s="3">
        <f t="array" ref="HG46">IF(LEN($CQ46)=0,1,SUM(IF(([2]JOE_DATA!$C$2:$C$20002=$CQ46)*([2]JOE_DATA!$B$2:$B$20002="Client type")*([2]JOE_DATA!$A$2:$A$20002="BAIF"),1,0)))</f>
        <v>1</v>
      </c>
      <c r="HH46" s="3">
        <f t="array" ref="HH46">IF(LEN($CW46)=0,0.4,SUM(IF(([2]JOE_DATA!$C$2:$C$20002=$CW46)*([2]JOE_DATA!$B$2:$B$20002="Work type")*([2]JOE_DATA!$A$2:$A$20002="CRD"),0.4,0)))
+
IF(LEN($CX46)=0,0.3,SUM(IF(([2]JOE_DATA!$C$2:$C$20002=$CX46)*([2]JOE_DATA!$B$2:$B$20002="Work type")*([2]JOE_DATA!$A$2:$A$20002="CRD"),0.3,0)))
+
IF(LEN($CY46)=0,0.3,SUM(IF(([2]JOE_DATA!$C$2:$C$20002=$CY46)*([2]JOE_DATA!$B$2:$B$20002="Work type")*([2]JOE_DATA!$A$2:$A$20002="CRD"),0.3,0)))</f>
        <v>1</v>
      </c>
      <c r="HI46" s="3">
        <f t="array" ref="HI46">IF(LEN($CZ46)=0,0.4,SUM(IF(([2]JOE_DATA!$C$2:$C$20002=$CZ46)*([2]JOE_DATA!$B$2:$B$20002="Sub-work type")*([2]JOE_DATA!$A$2:$A$20002="CRD"),0.4,0)))
+
IF(LEN($DA46)=0,0.3,SUM(IF(([2]JOE_DATA!$C$2:$C$20002=$DA46)*([2]JOE_DATA!$B$2:$B$20002="Sub-work type")*([2]JOE_DATA!$A$2:$A$20002="CRD"),0.3,0)))
+
IF(LEN($DB46)=0,0.3,SUM(IF(([2]JOE_DATA!$C$2:$C$20002=$DB46)*([2]JOE_DATA!$B$2:$B$20002="Sub-work type")*([2]JOE_DATA!$A$2:$A$20002="CRD"),0.3,0)))</f>
        <v>1</v>
      </c>
      <c r="HJ46" s="3">
        <f t="array" ref="HJ46">IF(LEN($CV46)=0,1,SUM(IF(([2]JOE_DATA!$C$2:$C$20002=$CV46)*([2]JOE_DATA!$B$2:$B$20002="Client type")*([2]JOE_DATA!$A$2:$A$20002="CRD"),1,0)))</f>
        <v>1</v>
      </c>
      <c r="HK46" s="3" t="e">
        <f t="array" ref="HK46">IF(LEN(#REF!)=0,0.4,SUM(IF(([2]JOE_DATA!$C$2:$C$20002=#REF!)*([2]JOE_DATA!$B$2:$B$20002="Work type")*([2]JOE_DATA!$A$2:$A$20002="Corporate"),0.4,0)))
+
IF(LEN($DD46)=0,0.3,SUM(IF(([2]JOE_DATA!$C$2:$C$20002=$DD46)*([2]JOE_DATA!$B$2:$B$20002="Work type")*([2]JOE_DATA!$A$2:$A$20002="Corporate"),0.3,0)))
+
IF(LEN($DE46)=0,0.3,SUM(IF(([2]JOE_DATA!$C$2:$C$20002=$DE46)*([2]JOE_DATA!$B$2:$B$20002="Work type")*([2]JOE_DATA!$A$2:$A$20002="Corporate"),0.3,0)))</f>
        <v>#REF!</v>
      </c>
      <c r="HL46" s="3">
        <f t="array" ref="HL46">IF(LEN($DF46)=0,0.4,SUM(IF(([2]JOE_DATA!$C$2:$C$20002=$DF46)*([2]JOE_DATA!$B$2:$B$20002="Sub-work type")*([2]JOE_DATA!$A$2:$A$20002="Corporate"),0.4,0)))
+
IF(LEN($DG46)=0,0.3,SUM(IF(([2]JOE_DATA!$C$2:$C$20002=$DG46)*([2]JOE_DATA!$B$2:$B$20002="Sub-work type")*([2]JOE_DATA!$A$2:$A$20002="Corporate"),0.3,0)))
+
IF(LEN($DH46)=0,0.3,SUM(IF(([2]JOE_DATA!$C$2:$C$20002=$DH46)*([2]JOE_DATA!$B$2:$B$20002="Sub-work type")*([2]JOE_DATA!$A$2:$A$20002="Corporate"),0.3,0)))</f>
        <v>1</v>
      </c>
      <c r="HM46" s="3">
        <f t="array" ref="HM46">IF(LEN($DI46)=0,0.4,SUM(IF(([2]JOE_DATA!$C$2:$C$20002=$DI46)*([2]JOE_DATA!$B$2:$B$20002="Acting for")*([2]JOE_DATA!$A$2:$A$20002="Corporate"),0.4,0)))
+
IF(LEN($DJ46)=0,0.3,SUM(IF(([2]JOE_DATA!$C$2:$C$20002=$DJ46)*([2]JOE_DATA!$B$2:$B$20002="Acting for")*([2]JOE_DATA!$A$2:$A$20002="Corporate"),0.3,0)))
+
IF(LEN($DK46)=0,0.3,SUM(IF(([2]JOE_DATA!$C$2:$C$20002=$DK46)*([2]JOE_DATA!$B$2:$B$20002="Acting for")*([2]JOE_DATA!$A$2:$A$20002="Corporate"),0.3,0)))</f>
        <v>1</v>
      </c>
      <c r="HN46" s="3">
        <f t="array" ref="HN46">IF(LEN($DM46)=0,0.4,SUM(IF(([2]JOE_DATA!$C$2:$C$20002=$DM46)*([2]JOE_DATA!$B$2:$B$20002="Country of buyer")*([2]JOE_DATA!$A$2:$A$20002="Corporate"),0.4,0)))
+
IF(LEN($DN46)=0,0.3,SUM(IF(([2]JOE_DATA!$C$2:$C$20002=$DN46)*([2]JOE_DATA!$B$2:$B$20002="Country of buyer")*([2]JOE_DATA!$A$2:$A$20002="Corporate"),0.3,0)))
+
IF(LEN($DL46)=0,0.3,SUM(IF(([2]JOE_DATA!$C$2:$C$20002=$DL46)*([2]JOE_DATA!$B$2:$B$20002="Country of buyer")*([2]JOE_DATA!$A$2:$A$20002="Corporate"),0.3,0)))</f>
        <v>1</v>
      </c>
      <c r="HO46" s="3">
        <f t="array" ref="HO46">IF(LEN($DO46)=0,0.4,SUM(IF(([2]JOE_DATA!$C$2:$C$20002=$DO46)*([2]JOE_DATA!$B$2:$B$20002="Country of seller")*([2]JOE_DATA!$A$2:$A$20002="Corporate"),0.4,0)))
+
IF(LEN($DP46)=0,0.3,SUM(IF(([2]JOE_DATA!$C$2:$C$20002=$DP46)*([2]JOE_DATA!$B$2:$B$20002="Country of seller")*([2]JOE_DATA!$A$2:$A$20002="Corporate"),0.3,0)))
+
IF(LEN($DQ46)=0,0.3,SUM(IF(([2]JOE_DATA!$C$2:$C$20002=$DQ46)*([2]JOE_DATA!$B$2:$B$20002="Country of seller")*([2]JOE_DATA!$A$2:$A$20002="Corporate"),0.3,0)))</f>
        <v>1</v>
      </c>
      <c r="HP46" s="3">
        <f t="array" ref="HP46">IF(LEN($DR46)=0,0.4,SUM(IF(([2]JOE_DATA!$C$2:$C$20002=$DR46)*([2]JOE_DATA!$B$2:$B$20002="Country of target")*([2]JOE_DATA!$A$2:$A$20002="Corporate"),0.4,0)))
+
IF(LEN($DS46)=0,0.3,SUM(IF(([2]JOE_DATA!$C$2:$C$20002=$DS46)*([2]JOE_DATA!$B$2:$B$20002="Country of target")*([2]JOE_DATA!$A$2:$A$20002="Corporate"),0.3,0)))
+
IF(LEN($DT46)=0,0.3,SUM(IF(([2]JOE_DATA!$C$2:$C$20002=$DT46)*([2]JOE_DATA!$B$2:$B$20002="Country of target")*([2]JOE_DATA!$A$2:$A$20002="Corporate"),0.3,0)))</f>
        <v>1</v>
      </c>
      <c r="HQ46" s="3">
        <f t="array" ref="HQ46">IF(LEN($DU46)=0,1,SUM(IF(([2]JOE_DATA!$C$2:$C$20002=$DU46)*([2]JOE_DATA!$B$2:$B$20002="Value over US $5m")*([2]JOE_DATA!$A$2:$A$20002="Corporate"),1,0)))</f>
        <v>1</v>
      </c>
      <c r="HR46" s="3">
        <f t="array" ref="HR46">IF(LEN($DV46)=0,1,SUM(IF(([2]JOE_DATA!$C$2:$C$20002=$DV46)*([2]JOE_DATA!$B$2:$B$20002="Value over £500,000")*([2]JOE_DATA!$A$2:$A$20002="Corporate"),1,0)))</f>
        <v>1</v>
      </c>
      <c r="HS46" s="3">
        <f t="array" ref="HS46">IF(LEN($DW46)=0,1,SUM(IF(([2]JOE_DATA!$C$2:$C$20002=$DW46)*([2]JOE_DATA!$B$2:$B$20002="Value over Euro 5m")*([2]JOE_DATA!$A$2:$A$20002="Corporate"),1,0)))</f>
        <v>1</v>
      </c>
      <c r="HT46" s="3">
        <f t="array" ref="HT46">IF(LEN($DX46)=0,1,SUM(IF(([2]JOE_DATA!$C$2:$C$20002=$DX46)*([2]JOE_DATA!$B$2:$B$20002="Value range in euros")*([2]JOE_DATA!$A$2:$A$20002="Corporate"),1,0)))</f>
        <v>1</v>
      </c>
      <c r="HU46" s="3">
        <f t="array" ref="HU46">IF(LEN($DY46)=0,1,SUM(IF(([2]JOE_DATA!$C$2:$C$20002=$DY46)*([2]JOE_DATA!$B$2:$B$20002="Is the deal relevant for M&amp;A study")*([2]JOE_DATA!$A$2:$A$20002="Corporate"),1,0)))</f>
        <v>1</v>
      </c>
      <c r="HV46" s="3">
        <f t="array" ref="HV46">IF(LEN($DZ46)=0,1,SUM(IF(([2]JOE_DATA!$C$2:$C$20002=$DZ46)*([2]JOE_DATA!$B$2:$B$20002="Does the deal involve PE clients")*([2]JOE_DATA!$A$2:$A$20002="Corporate"),1,0)))</f>
        <v>1</v>
      </c>
      <c r="HW46" s="3">
        <f t="array" ref="HW46">IF(LEN($EA46)=0,1,SUM(IF(([2]JOE_DATA!$C$2:$C$20002=$EA46)*([2]JOE_DATA!$B$2:$B$20002="Quarter deal announced/signed")*([2]JOE_DATA!$A$2:$A$20002="Corporate"),1,0)))</f>
        <v>1</v>
      </c>
      <c r="HX46" s="3">
        <f t="array" ref="HX46">IF(LEN($EB46)=0,1,SUM(IF(([2]JOE_DATA!$C$2:$C$20002=$EB46)*([2]JOE_DATA!$B$2:$B$20002="Quarter deal completed")*([2]JOE_DATA!$A$2:$A$20002="Corporate"),1,0)))</f>
        <v>1</v>
      </c>
      <c r="HY46" s="3">
        <f t="array" ref="HY46">IF(LEN($EC46)=0,1,SUM(IF(([2]JOE_DATA!$C$2:$C$20002=$EC46)*([2]JOE_DATA!$B$2:$B$20002="Year deal announced/signed")*([2]JOE_DATA!$A$2:$A$20002="Corporate"),1,0)))</f>
        <v>1</v>
      </c>
      <c r="HZ46" s="3">
        <f t="array" ref="HZ46">IF(LEN($ED46)=0,1,SUM(IF(([2]JOE_DATA!$C$2:$C$20002=$ED46)*([2]JOE_DATA!$B$2:$B$20002="Year deal completed")*([2]JOE_DATA!$A$2:$A$20002="Corporate"),1,0)))</f>
        <v>1</v>
      </c>
      <c r="IA46" s="3">
        <v>1</v>
      </c>
      <c r="IB46" s="3">
        <f t="array" ref="IB46">IF(LEN($EF46)=0,1,SUM(IF(([2]JOE_DATA!$C$2:$C$20002=$EF46)*([2]JOE_DATA!$B$2:$B$20002="Work type")*([2]JOE_DATA!$A$2:$A$20002="Corporate Tax"),1,0)))</f>
        <v>1</v>
      </c>
      <c r="IC46" s="3">
        <f t="array" ref="IC46">IF(LEN($EG46)=0,0.4,SUM(IF(([2]JOE_DATA!$C$2:$C$20002=$EG46)*([2]JOE_DATA!$B$2:$B$20002="Work type")*([2]JOE_DATA!$A$2:$A$20002="EPC Construction"),0.4,0)))
+
IF(LEN($EH46)=0,0.3,SUM(IF(([2]JOE_DATA!$C$2:$C$20002=$EH46)*([2]JOE_DATA!$B$2:$B$20002="Work type")*([2]JOE_DATA!$A$2:$A$20002="EPC Construction"),0.3,0)))
+
IF(LEN($EI46)=0,0.3,SUM(IF(([2]JOE_DATA!$C$2:$C$20002=$EI46)*([2]JOE_DATA!$B$2:$B$20002="Work type")*([2]JOE_DATA!$A$2:$A$20002="EPC Construction"),0.3,0)))</f>
        <v>1</v>
      </c>
      <c r="ID46" s="3">
        <f t="array" ref="ID46">IF(LEN($EJ46)=0,0.4,SUM(IF(([2]JOE_DATA!$C$2:$C$20002=$EJ46)*([2]JOE_DATA!$B$2:$B$20002="Contract type")*([2]JOE_DATA!$A$2:$A$20002="EPC Construction"),0.4,0)))
+
IF(LEN($EK46)=0,0.3,SUM(IF(([2]JOE_DATA!$C$2:$C$20002=$EK46)*([2]JOE_DATA!$B$2:$B$20002="Contract type")*([2]JOE_DATA!$A$2:$A$20002="EPC Construction"),0.3,0)))
+
IF(LEN($EL46)=0,0.3,SUM(IF(([2]JOE_DATA!$C$2:$C$20002=$EL46)*([2]JOE_DATA!$B$2:$B$20002="Contract type")*([2]JOE_DATA!$A$2:$A$20002="EPC Construction"),0.3,0)))</f>
        <v>1</v>
      </c>
      <c r="IE46" s="3">
        <f t="array" ref="IE46">IF(LEN($EP46)=0,1,SUM(IF(([2]JOE_DATA!$C$2:$C$20002=$EP46)*([2]JOE_DATA!$B$2:$B$20002="Client type")*([2]JOE_DATA!$A$2:$A$20002="EPC Construction"),1,0)))</f>
        <v>1</v>
      </c>
      <c r="IF46" s="3">
        <f t="array" ref="IF46">IF(LEN($EN46)=0,1,SUM(IF(([2]JOE_DATA!$C$2:$C$20002=$EN46)*([2]JOE_DATA!$B$2:$B$20002="Subject matter")*([2]JOE_DATA!$A$2:$A$20002="EPC Construction"),1,0)))</f>
        <v>1</v>
      </c>
      <c r="IG46" s="3">
        <f t="array" ref="IG46">IF(LEN($ER46)=0,1,SUM(IF(([2]JOE_DATA!$C$2:$C$20002=$ER46)*([2]JOE_DATA!$B$2:$B$20002="Client scope")*([2]JOE_DATA!$A$2:$A$20002="EPC Construction"),1,0)))</f>
        <v>1</v>
      </c>
      <c r="IH46" s="3">
        <f t="array" ref="IH46">IF(LEN($ES46)=0,0.4,SUM(IF(([2]JOE_DATA!$C$2:$C$20002=$ES46)*([2]JOE_DATA!$B$2:$B$20002="Work type")*([2]JOE_DATA!$A$2:$A$20002="EPC Energy"),0.4,0)))
+
IF(LEN($ET46)=0,0.3,SUM(IF(([2]JOE_DATA!$C$2:$C$20002=$ET46)*([2]JOE_DATA!$B$2:$B$20002="Work type")*([2]JOE_DATA!$A$2:$A$20002="EPC Energy"),0.3,0)))
+
IF(LEN($EU46)=0,0.3,SUM(IF(([2]JOE_DATA!$C$2:$C$20002=$EU46)*([2]JOE_DATA!$B$2:$B$20002="Work type")*([2]JOE_DATA!$A$2:$A$20002="EPC Energy"),0.3,0)))</f>
        <v>1</v>
      </c>
      <c r="II46" s="3">
        <f t="array" ref="II46">IF(LEN($EV46)=0,1,SUM(IF(([2]JOE_DATA!$C$2:$C$20002=$EV46)*([2]JOE_DATA!$B$2:$B$20002="Work type")*([2]JOE_DATA!$A$2:$A$20002="EPC Energy"),1,0)))</f>
        <v>1</v>
      </c>
      <c r="IJ46" s="3">
        <f t="array" ref="IJ46">IF(LEN($EW46)=0,1,SUM(IF(([2]JOE_DATA!$C$2:$C$20002=$EW46)*([2]JOE_DATA!$B$2:$B$20002="Client type")*([2]JOE_DATA!$A$2:$A$20002="EPC Projects"),1,0)))</f>
        <v>1</v>
      </c>
      <c r="IK46" s="3">
        <f t="array" ref="IK46">IF(LEN($FE46)=0,0.4,SUM(IF(([2]JOE_DATA!$C$2:$C$20002=$FE46)*([2]JOE_DATA!$B$2:$B$20002="Client type")*([2]JOE_DATA!$A$2:$A$20002="Real Estate"),0.4,0)))
+
IF(LEN($FF46)=0,0.3,SUM(IF(([2]JOE_DATA!$C$2:$C$20002=$FF46)*([2]JOE_DATA!$B$2:$B$20002="Client type")*([2]JOE_DATA!$A$2:$A$20002="Real Estate"),0.3,0)))
+
IF(LEN($FG46)=0,0.3,SUM(IF(([2]JOE_DATA!$C$2:$C$20002=$FG46)*([2]JOE_DATA!$B$2:$B$20002="Client type")*([2]JOE_DATA!$A$2:$A$20002="Real Estate"),0.3,0)))</f>
        <v>1</v>
      </c>
      <c r="IL46" s="3">
        <f t="array" ref="IL46">IF(LEN($FH46)=0,0.4,SUM(IF(([2]JOE_DATA!$C$2:$C$20002=$FH46)*([2]JOE_DATA!$B$2:$B$20002="Work type")*([2]JOE_DATA!$A$2:$A$20002="Real Estate"),0.4,0)))
+
IF(LEN($FI46)=0,0.3,SUM(IF(([2]JOE_DATA!$C$2:$C$20002=$FI46)*([2]JOE_DATA!$B$2:$B$20002="Work type")*([2]JOE_DATA!$A$2:$A$20002="Real Estate"),0.3,0)))
+
IF(LEN($FJ46)=0,0.3,SUM(IF(([2]JOE_DATA!$C$2:$C$20002=$FJ46)*([2]JOE_DATA!$B$2:$B$20002="Work type")*([2]JOE_DATA!$A$2:$A$20002="Real Estate"),0.3,0)))</f>
        <v>1</v>
      </c>
      <c r="IM46" s="3">
        <f t="array" ref="IM46">IF(LEN($EX46)=0,0.4,SUM(IF(([2]JOE_DATA!$C$2:$C$20002=$EX46)*([2]JOE_DATA!$B$2:$B$20002="Work type")*([2]JOE_DATA!$A$2:$A$20002="Human Capital"),0.4,0)))
+
IF(LEN($EY46)=0,0.3,SUM(IF(([2]JOE_DATA!$C$2:$C$20002=$EY46)*([2]JOE_DATA!$B$2:$B$20002="Work type")*([2]JOE_DATA!$A$2:$A$20002="Human Capital"),0.3,0)))
+
IF(LEN($EZ46)=0,0.3,SUM(IF(([2]JOE_DATA!$C$2:$C$20002=$EZ46)*([2]JOE_DATA!$B$2:$B$20002="Work type")*([2]JOE_DATA!$A$2:$A$20002="Human Capital"),0.3,0)))</f>
        <v>1</v>
      </c>
      <c r="IN46" s="3">
        <f t="array" ref="IN46">IF(LEN($FA46)=0,0.4,SUM(IF(([2]JOE_DATA!$C$2:$C$20002=$FA46)*([2]JOE_DATA!$B$2:$B$20002="Sub-work types")*([2]JOE_DATA!$A$2:$A$20002="Human Capital"),0.4,0)))
+
IF(LEN($FB46)=0,0.3,SUM(IF(([2]JOE_DATA!$C$2:$C$20002=$FB46)*([2]JOE_DATA!$B$2:$B$20002="Sub-work types")*([2]JOE_DATA!$A$2:$A$20002="Human Capital"),0.3,0)))
+
IF(LEN($FC46)=0,0.3,SUM(IF(([2]JOE_DATA!$C$2:$C$20002=$FC46)*([2]JOE_DATA!$B$2:$B$20002="Sub-work types")*([2]JOE_DATA!$A$2:$A$20002="Human Capital"),0.3,0)))</f>
        <v>1</v>
      </c>
      <c r="IO46" s="15">
        <f t="array" ref="IO46">IF(LEN($FD46)=0,1,SUM(IF(([2]JOE_DATA!$C$2:$C$20002=$FD46)*([2]JOE_DATA!$B$2:$B$20002="Pension scheme")*([2]JOE_DATA!$A$2:$A$20002="Human Capital"),1,0)))</f>
        <v>1</v>
      </c>
      <c r="IP46" s="3">
        <f t="array" ref="IP46">IF(LEN($BT46)=0,0.4,SUM(IF(([2]JOE_DATA!$C$2:$C$20002=$BT46)*([2]JOE_DATA!$B$2:$B$20002="Other Matter Executive"),0.4,0)))
+
IF(LEN($BU46)=0,0.3,SUM(IF(([2]JOE_DATA!$C$2:$C$20002=$BU46)*([2]JOE_DATA!$B$2:$B$20002="Other Matter Executive"),0.3,0)))
+
IF(LEN($BV46)=0,0.3,SUM(IF(([2]JOE_DATA!$C$2:$C$20002=$BV46)*([2]JOE_DATA!$B$2:$B$20002="Other Matter Executive"),0.3,0)))</f>
        <v>1</v>
      </c>
    </row>
    <row r="47" spans="1:250" ht="63.75">
      <c r="A47" s="34" t="s">
        <v>246</v>
      </c>
      <c r="B47" s="35" t="s">
        <v>420</v>
      </c>
      <c r="C47" s="34" t="s">
        <v>248</v>
      </c>
      <c r="D47" s="34" t="s">
        <v>421</v>
      </c>
      <c r="E47" s="34" t="s">
        <v>248</v>
      </c>
      <c r="F47" s="36" t="s">
        <v>270</v>
      </c>
      <c r="G47" s="3"/>
      <c r="H47" s="3"/>
      <c r="I47" s="34" t="s">
        <v>271</v>
      </c>
      <c r="J47" s="3"/>
      <c r="K47" s="3"/>
      <c r="L47" s="34"/>
      <c r="M47" s="3"/>
      <c r="N47" s="3"/>
      <c r="O47" s="36" t="s">
        <v>99</v>
      </c>
      <c r="P47" s="34" t="s">
        <v>98</v>
      </c>
      <c r="Q47" s="34"/>
      <c r="R47" s="3"/>
      <c r="S47" s="37"/>
      <c r="T47" s="37" t="s">
        <v>252</v>
      </c>
      <c r="U47" s="34" t="s">
        <v>270</v>
      </c>
      <c r="V47" s="3"/>
      <c r="W47" s="3"/>
      <c r="X47" s="34" t="s">
        <v>311</v>
      </c>
      <c r="Y47" s="38"/>
      <c r="Z47" s="3"/>
      <c r="AA47" s="34" t="s">
        <v>422</v>
      </c>
      <c r="AB47" s="34"/>
      <c r="AC47" s="3" t="s">
        <v>423</v>
      </c>
      <c r="AD47" s="34"/>
      <c r="AE47" s="3"/>
      <c r="AF47" s="3"/>
      <c r="AG47" s="39"/>
      <c r="AH47" s="3"/>
      <c r="AI47" s="34"/>
      <c r="AJ47" s="3"/>
      <c r="AK47" s="3"/>
      <c r="AL47" s="34" t="s">
        <v>254</v>
      </c>
      <c r="AM47" s="3"/>
      <c r="AN47" s="3"/>
      <c r="AO47" s="34" t="s">
        <v>133</v>
      </c>
      <c r="AP47" s="3" t="s">
        <v>267</v>
      </c>
      <c r="AQ47" s="3"/>
      <c r="AR47" s="3"/>
      <c r="AS47" s="3"/>
      <c r="AT47" s="3"/>
      <c r="AU47" s="3"/>
      <c r="AV47" s="3"/>
      <c r="AW47" s="3"/>
      <c r="AX47" s="3"/>
      <c r="AY47" s="3"/>
      <c r="AZ47" s="3"/>
      <c r="BA47" s="3"/>
      <c r="BB47" s="3"/>
      <c r="BC47" s="3"/>
      <c r="BD47" s="3"/>
      <c r="BE47" s="40"/>
      <c r="BF47" s="34"/>
      <c r="BG47" s="34"/>
      <c r="BH47" s="3"/>
      <c r="BI47" s="41" t="s">
        <v>255</v>
      </c>
      <c r="BJ47" s="34"/>
      <c r="BK47" s="3"/>
      <c r="BL47" s="42" t="s">
        <v>256</v>
      </c>
      <c r="BM47" s="42" t="s">
        <v>315</v>
      </c>
      <c r="BN47" s="34"/>
      <c r="BO47" s="3"/>
      <c r="BP47" s="3"/>
      <c r="BQ47" s="3"/>
      <c r="BR47" s="3"/>
      <c r="BS47" s="3"/>
      <c r="BT47" s="34"/>
      <c r="BU47" s="34"/>
      <c r="BV47" s="34"/>
      <c r="BW47" s="3"/>
      <c r="BX47" s="3"/>
      <c r="BY47" s="3"/>
      <c r="BZ47" s="3"/>
      <c r="CA47" s="3"/>
      <c r="CB47" s="3"/>
      <c r="CC47" s="3"/>
      <c r="CD47" s="36"/>
      <c r="CE47" s="34"/>
      <c r="CF47" s="3"/>
      <c r="CG47" s="36"/>
      <c r="CH47" s="34"/>
      <c r="CI47" s="3"/>
      <c r="CJ47" s="3"/>
      <c r="CK47" s="36"/>
      <c r="CL47" s="3"/>
      <c r="CM47" s="3"/>
      <c r="CN47" s="3"/>
      <c r="CO47" s="3"/>
      <c r="CP47" s="3"/>
      <c r="CQ47" s="34"/>
      <c r="CR47" s="34"/>
      <c r="CS47" s="34"/>
      <c r="CT47" s="34"/>
      <c r="CU47" s="34"/>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6"/>
      <c r="EH47" s="3"/>
      <c r="EI47" s="3"/>
      <c r="EJ47" s="3"/>
      <c r="EK47" s="3"/>
      <c r="EL47" s="3"/>
      <c r="EM47" s="3"/>
      <c r="EN47" s="3"/>
      <c r="EO47" s="3"/>
      <c r="EP47" s="3"/>
      <c r="EQ47" s="3"/>
      <c r="ER47" s="3"/>
      <c r="ES47" s="3"/>
      <c r="ET47" s="3"/>
      <c r="EU47" s="3"/>
      <c r="EV47" s="3"/>
      <c r="EW47" s="3"/>
      <c r="EX47" s="3"/>
      <c r="EY47" s="3"/>
      <c r="EZ47" s="3"/>
      <c r="FA47" s="3"/>
      <c r="FB47" s="3"/>
      <c r="FC47" s="3"/>
      <c r="FD47" s="3"/>
      <c r="FE47" s="34"/>
      <c r="FF47" s="34"/>
      <c r="FG47" s="34"/>
      <c r="FH47" s="34"/>
      <c r="FI47" s="34"/>
      <c r="FJ47" s="3"/>
      <c r="FK47" s="3"/>
      <c r="FL47" s="3"/>
      <c r="FM47" s="3"/>
      <c r="FO47" s="3"/>
      <c r="FP47" s="3"/>
      <c r="FQ47" s="3" t="str">
        <f t="array" ref="FQ47">IF(SUM($FU47:$IP47)=74,"PASS","FAIL")</f>
        <v>PASS</v>
      </c>
      <c r="FR47" s="3">
        <f t="shared" si="5"/>
        <v>0</v>
      </c>
      <c r="FS47" s="3">
        <f t="shared" si="6"/>
        <v>1</v>
      </c>
      <c r="FT47" s="3"/>
      <c r="FU47" s="3">
        <f t="array" ref="FU47">SUM(IF(([2]JOE_DATA!$C$2:$C$20002=$C47)*([2]JOE_DATA!$B$2:$B$20002="Client Name Confidential"),1,0))</f>
        <v>1</v>
      </c>
      <c r="FV47" s="3">
        <f t="array" ref="FV47">IF(ISBLANK($E47),1,SUM(IF(([2]JOE_DATA!$C$2:$C$20002=$E47)*([2]JOE_DATA!$B$2:$B$20002="Client name confidential on completion"),1,0)))</f>
        <v>1</v>
      </c>
      <c r="FW47" s="3">
        <f t="array" ref="FW47">IF(LEN($F47)=0,0.5,SUM(IF(([2]JOE_DATA!$C$2:$C$20002=$F47)*([2]JOE_DATA!$B$2:$B$20002="Client sector group"),0.5,0)))
+
IF(LEN($G47)=0,0.25,SUM(IF(([2]JOE_DATA!$C$2:$C$20002=$G47)*([2]JOE_DATA!$B$2:$B$20002="Client sector group"),0.25,0)))
+
IF(LEN($H47)=0,0.25,SUM(IF(([2]JOE_DATA!$C$2:$C$20002=$H47)*([2]JOE_DATA!$B$2:$B$20002="Client sector group"),0.25,0)))</f>
        <v>1</v>
      </c>
      <c r="FX47" s="3">
        <f t="array" ref="FX47">IF(ISBLANK($I47),0.5,SUM(IF(([2]JOE_DATA!$C$2:$C$20002=$I47)*([2]JOE_DATA!$B$2:$B$20002="Client sub-sector group"),0.5,0)))
+
IF(ISBLANK($J47),0.25,SUM(IF(([2]JOE_DATA!$C$2:$C$20002=$J47)*([2]JOE_DATA!$B$2:$B$20002="Client sub-sector group"),0.25,0)))
+
IF(ISBLANK($K47),0.25,SUM(IF(([2]JOE_DATA!$C$2:$C$20002=$K47)*([2]JOE_DATA!$B$2:$B$20002="Client sub-sector group"),0.25,0)))</f>
        <v>1</v>
      </c>
      <c r="FY47" s="3">
        <f t="array" ref="FY47">IF(LEN($L47)=0,0.4,SUM(IF(([2]JOE_DATA!$C$2:$C$20002=$L47)*([2]JOE_DATA!$B$2:$B$20002="Predominant Country of Client"),0.4,0)))
+
IF(LEN($M47)=0,0.3,SUM(IF(([2]JOE_DATA!$C$2:$C$20002=$M47)*([2]JOE_DATA!$B$2:$B$20002="Predominant Country of Client"),0.3,0)))
+
IF(LEN($N47)=0,0.3,SUM(IF(([2]JOE_DATA!$C$2:$C$20002=$N47)*([2]JOE_DATA!$B$2:$B$20002="Predominant Country of Client"),0.3,0)))</f>
        <v>1</v>
      </c>
      <c r="FZ47" s="3">
        <f t="array" ref="FZ47">IF(LEN($O47)=0,0.4,SUM(IF(([2]JOE_DATA!$C$2:$C$20002=$O47)*([2]JOE_DATA!$B$2:$B$20002="Main practice group"),0.4,0)))
+
IF(LEN($P47)=0,0.3,SUM(IF(([2]JOE_DATA!$C$2:$C$20002=$P47)*([2]JOE_DATA!$B$2:$B$20002="Main practice group"),0.3,0)))
+
IF(LEN($Q47)=0,0.3,SUM(IF(([2]JOE_DATA!$C$2:$C$20002=$Q47)*([2]JOE_DATA!$B$2:$B$20002="Main practice group"),0.3,0)))</f>
        <v>1</v>
      </c>
      <c r="GA47" s="3">
        <f t="shared" si="7"/>
        <v>1</v>
      </c>
      <c r="GB47" s="3">
        <f t="shared" si="8"/>
        <v>1</v>
      </c>
      <c r="GC47" s="3">
        <f t="array" ref="GC47">IF(LEN($U47)=0,0.4,SUM(IF(([2]JOE_DATA!$C$2:$C$20002=$U47)*([2]JOE_DATA!$B$2:$B$20002="Matter sector group"),0.4,0)))
+
IF(LEN($V47)=0,0.3,SUM(IF(([2]JOE_DATA!$C$2:$C$20002=$V47)*([2]JOE_DATA!$B$2:$B$20002="Matter sector group"),0.3,0)))
+
IF(LEN($W47)=0,0.3,SUM(IF(([2]JOE_DATA!$C$2:$C$20002=$W47)*([2]JOE_DATA!$B$2:$B$20002="Matter sector group"),0.3,0)))</f>
        <v>1</v>
      </c>
      <c r="GD47" s="3">
        <f t="array" ref="GD47">IF(LEN($X47)=0,0.4,SUM(IF(([2]JOE_DATA!$C$2:$C$20002=$X47)*([2]JOE_DATA!$B$2:$B$20002="Matter sub-sector group"),0.4,0)))
+
IF(LEN($Y47)=0,0.3,SUM(IF(([2]JOE_DATA!$C$2:$C$20002=$Y47)*([2]JOE_DATA!$B$2:$B$20002="Matter sub-sector group"),0.3,0)))
+
IF(LEN($Z47)=0,0.3,SUM(IF(([2]JOE_DATA!$C$2:$C$20002=$Z47)*([2]JOE_DATA!$B$2:$B$20002="Matter sub-sector group"),0.3,0)))</f>
        <v>1</v>
      </c>
      <c r="GE47" s="3">
        <f t="array" ref="GE47">IF(ISBLANK($AD47),1,SUM(IF(([2]JOE_DATA!$C$2:$C$20002=$AD47)*([2]JOE_DATA!$B$2:$B$20002="Matter confidential"),1,0)))</f>
        <v>1</v>
      </c>
      <c r="GF47" s="3">
        <f t="array" ref="GF47">IF(ISBLANK($AE47),1,SUM(IF(([2]JOE_DATA!$C$2:$C$20002=$AE47)*([2]JOE_DATA!$B$2:$B$20002="Matter confidential on completion"),1,0)))</f>
        <v>1</v>
      </c>
      <c r="GG47" s="3">
        <f t="array" ref="GG47">IF(ISBLANK($AG47),1,SUM(IF(([2]JOE_DATA!$C$2:$C$20002=$AG47)*([2]JOE_DATA!$B$2:$B$20002="Applicable law"),1,0)))</f>
        <v>1</v>
      </c>
      <c r="GH47" s="3">
        <f t="array" ref="GH47">IF(ISBLANK($AO47),1,SUM(IF(([2]JOE_DATA!$C$2:$C$20002=$AO47)*([2]JOE_DATA!$B$2:$B$20002="Contentious"),1,0)))</f>
        <v>1</v>
      </c>
      <c r="GI47" s="3">
        <f t="array" ref="GI47">IF(ISBLANK($AP47),1,SUM(IF(([2]JOE_DATA!$C$2:$C$20002=$AP47)*([2]JOE_DATA!$B$2:$B$20002="Dispute resolution"),1,0)))</f>
        <v>1</v>
      </c>
      <c r="GJ47" s="3">
        <f t="array" ref="GJ47">IF(ISBLANK($AQ47),1,SUM(IF(([2]JOE_DATA!$C$2:$C$20002=$AQ47)*([2]JOE_DATA!$B$2:$B$20002="Language of dispute"),1,0)))</f>
        <v>1</v>
      </c>
      <c r="GK47" s="3">
        <f t="array" ref="GK47">IF(LEN($AW47)=0,0.4,SUM(IF(([2]JOE_DATA!$C$2:$C$20002=$AW47)*([2]JOE_DATA!$B$2:$B$20002="Country Of Arbitration"),0.4,0)))
+
IF(LEN($AX47)=0,0.3,SUM(IF(([2]JOE_DATA!$C$2:$C$20002=$AX47)*([2]JOE_DATA!$B$2:$B$20002="Country Of Arbitration"),0.3,0)))
+
IF(LEN($AY47)=0,0.3,SUM(IF(([2]JOE_DATA!$C$2:$C$20002=$AY47)*([2]JOE_DATA!$B$2:$B$20002="Country Of Arbitration"),0.3,0)))</f>
        <v>1</v>
      </c>
      <c r="GL47" s="3">
        <f t="array" ref="GL47">IF(LEN($AT47)=0,0.4,SUM(IF(([2]JOE_DATA!$C$2:$C$20002=$AT47)*([2]JOE_DATA!$B$2:$B$20002="Jurisdiction of dispute"),0.4,0)))
+
IF(LEN($AU47)=0,0.3,SUM(IF(([2]JOE_DATA!$C$2:$C$20002=$AU47)*([2]JOE_DATA!$B$2:$B$20002="Jurisdiction of dispute"),0.3,0)))
+
IF(LEN($AV47)=0,0.3,SUM(IF(([2]JOE_DATA!$C$2:$C$20002=$AV47)*([2]JOE_DATA!$B$2:$B$20002="Jurisdiction of dispute"),0.3,0)))</f>
        <v>1</v>
      </c>
      <c r="GM47" s="3">
        <f t="array" ref="GM47">IF(LEN($AZ47)=0,0.6,SUM(IF(([2]JOE_DATA!$C$2:$C$20002=$AZ47)*([2]JOE_DATA!$B$2:$B$20002="Seat of arbitration"),0.6,0)))
+
IF(LEN($BA47)=0,0.4,SUM(IF(([2]JOE_DATA!$C$2:$C$20002=$BA47)*([2]JOE_DATA!$B$2:$B$20002="Seat of arbitration"),0.4,0)))</f>
        <v>1</v>
      </c>
      <c r="GN47" s="3">
        <f t="array" ref="GN47">IF(ISBLANK($BB47),1,SUM(IF(([2]JOE_DATA!$C$2:$C$20002=$BB47)*([2]JOE_DATA!$B$2:$B$20002="Arbitral rules"),1,0)))</f>
        <v>1</v>
      </c>
      <c r="GO47" s="3">
        <f t="array" ref="GO47">IF(ISBLANK($BC47),1,SUM(IF(([2]JOE_DATA!$C$2:$C$20002=$BC47)*([2]JOE_DATA!$B$2:$B$20002="Investment treaty"),1,0)))</f>
        <v>1</v>
      </c>
      <c r="GP47" s="3">
        <f t="array" ref="GP47">IF(ISBLANK($BD47),1,SUM(IF(([2]JOE_DATA!$C$2:$C$20002=$BD47)*([2]JOE_DATA!$B$2:$B$20002="Investigation type"),1,0)))</f>
        <v>1</v>
      </c>
      <c r="GQ47" s="3">
        <f t="array" ref="GQ47">IF(ISBLANK($BF47),1,SUM(IF(([2]JOE_DATA!$C$2:$C$20002=$BF47)*([2]JOE_DATA!$B$2:$B$20002="Currency of deal"),1,0)))</f>
        <v>1</v>
      </c>
      <c r="GR47" s="3">
        <f t="array" ref="GR47">IF(ISBLANK($BG47),1,SUM(IF(([2]JOE_DATA!$C$2:$C$20002=$BG47)*([2]JOE_DATA!$B$2:$B$20002="Value confidential"),1,0)))</f>
        <v>1</v>
      </c>
      <c r="GS47" s="3">
        <f t="array" ref="GS47">IF(ISBLANK($BH47),1,SUM(IF(([2]JOE_DATA!$C$2:$C$20002=$BH47)*([2]JOE_DATA!$B$2:$B$20002="Value confidential on completion"),1,0)))</f>
        <v>1</v>
      </c>
      <c r="GT47" s="3">
        <f t="array" ref="GT47">IF(LEN($BI47)=0,0.4,SUM(IF(([2]JOE_DATA!$C$2:$C$20002=$BI47)*([2]JOE_DATA!$B$2:$B$20002="Teams"),0.4,0)))
+
IF(LEN($BJ47)=0,0.3,SUM(IF(([2]JOE_DATA!$C$2:$C$20002=$BJ47)*([2]JOE_DATA!$B$2:$B$20002="Teams"),0.3,0)))
+
IF(LEN($BK47)=0,0.3,SUM(IF(([2]JOE_DATA!$C$2:$C$20002=$BK47)*([2]JOE_DATA!$B$2:$B$20002="Teams"),0.3,0)))</f>
        <v>1</v>
      </c>
      <c r="GU47" s="3">
        <f t="array" ref="GU47">IF(LEN($BL47)=0,0.4,SUM(IF(([2]JOE_DATA!$C$2:$C$20002=$BL47)*([2]JOE_DATA!$B$2:$B$20002="Lead Matter Partner"),0.4,0)))
+
IF(LEN($BM47)=0,0.3,SUM(IF(([2]JOE_DATA!$C$2:$C$20002=$BM47)*([2]JOE_DATA!$B$2:$B$20002="Lead Matter Partner"),0.3,0)))
+
IF(LEN($BN47)=0,0.3,SUM(IF(([2]JOE_DATA!$C$2:$C$20002=$BN47)*([2]JOE_DATA!$B$2:$B$20002="Lead Matter Partner"),0.3,0)))</f>
        <v>1</v>
      </c>
      <c r="GV47" s="3">
        <f t="array" ref="GV47">IF(LEN($BP47)=0,0.4,SUM(IF(([2]JOE_DATA!$C$2:$C$20002=$BP47)*([2]JOE_DATA!$B$2:$B$20002="Source of credential"),0.4,0)))
+
IF(LEN($BQ47)=0,0.3,SUM(IF(([2]JOE_DATA!$C$2:$C$20002=$BQ47)*([2]JOE_DATA!$B$2:$B$20002="Source of credential"),0.3,0)))
+
IF(LEN($BR47)=0,0.3,SUM(IF(([2]JOE_DATA!$C$2:$C$20002=$BR47)*([2]JOE_DATA!$B$2:$B$20002="Source of credential"),0.3,0)))</f>
        <v>1</v>
      </c>
      <c r="GW47" s="3">
        <f t="array" ref="GW47">IF(LEN($BX47)=0,0.4,SUM(IF(([2]JOE_DATA!$C$2:$C$20002=$BX47)*([2]JOE_DATA!$B$2:$B$20002="CMS firms involved"),0.4,0)))
+
IF(LEN($BY47)=0,0.6,SUM(IF(([2]JOE_DATA!$C$2:$C$20002=$BY47)*([2]JOE_DATA!$B$2:$B$20002="CMS firms involved"),0.6,0)))</f>
        <v>1</v>
      </c>
      <c r="GX47" s="3">
        <f t="array" ref="GX47">IF(ISBLANK($BZ47),1,SUM(IF(([2]JOE_DATA!$C$2:$C$20002=$BZ47)*([2]JOE_DATA!$B$2:$B$20002="Lead CMS firm"),1,0)))</f>
        <v>1</v>
      </c>
      <c r="GY47" s="3">
        <f t="array" ref="GY47">IF(LEN($CA47)=0,0.4,SUM(IF(([2]JOE_DATA!$C$2:$C$20002=$CA47)*([2]JOE_DATA!$B$2:$B$20002="Countries of other CMS firms"),0.4,0)))
+
IF(LEN($CB47)=0,0.3,SUM(IF(([2]JOE_DATA!$C$2:$C$20002=$CB47)*([2]JOE_DATA!$B$2:$B$20002="Countries of other CMS firms"),0.3,0)))
+
IF(LEN($CC47)=0,0.3,SUM(IF(([2]JOE_DATA!$C$2:$C$20002=$CC47)*([2]JOE_DATA!$B$2:$B$20002="Countries of other CMS firms"),0.3,0)))</f>
        <v>1</v>
      </c>
      <c r="GZ47" s="3">
        <f t="array" ref="GZ47">IF(ISBLANK($CD47),1,SUM(IF(([2]JOE_DATA!$C$2:$C$20002=$CD47)*([2]JOE_DATA!$B$2:$B$20002="Credential status"),1,0)))</f>
        <v>1</v>
      </c>
      <c r="HA47" s="3">
        <f t="array" ref="HA47">IF(ISBLANK($CE47),1,SUM(IF(([2]JOE_DATA!$C$2:$C$20002=$CE47)*([2]JOE_DATA!$B$2:$B$20002="Credential version"),1,0)))</f>
        <v>1</v>
      </c>
      <c r="HB47" s="3">
        <f t="array" ref="HB47">IF(ISBLANK($CG47),1,SUM(IF(([2]JOE_DATA!$C$2:$C$20002=$CG47)*([2]JOE_DATA!$B$2:$B$20002="Credential type "),1,0)))</f>
        <v>1</v>
      </c>
      <c r="HC47" s="3">
        <f t="array" ref="HC47">IF(ISBLANK($CH47),1,SUM(IF(([2]JOE_DATA!$C$2:$C$20002=$CH47)*([2]JOE_DATA!$B$2:$B$20002="Other uses"),1,0)))</f>
        <v>1</v>
      </c>
      <c r="HD47" s="3">
        <f t="array" ref="HD47">IF(ISBLANK($CK47),1,SUM(IF(([2]JOE_DATA!$C$2:$C$20002=$CK47)*([2]JOE_DATA!$B$2:$B$20002="Priority"),1,0)))</f>
        <v>1</v>
      </c>
      <c r="HE47" s="3">
        <f t="array" ref="HE47">IF(LEN($CM47)=0,0.4,SUM(IF(([2]JOE_DATA!$C$2:$C$20002=$CM47)*([2]JOE_DATA!$B$2:$B$20002="Know how"),0.4,0)))
+
IF(LEN($CN47)=0,0.3,SUM(IF(([2]JOE_DATA!$C$2:$C$20002=$CN47)*([2]JOE_DATA!$B$2:$B$20002="Know how"),0.3,0)))
+
IF(LEN($CO47)=0,0.3,SUM(IF(([2]JOE_DATA!$C$2:$C$20002=$CO47)*([2]JOE_DATA!$B$2:$B$20002="Know how"),0.3,0)))</f>
        <v>1</v>
      </c>
      <c r="HF47" s="3">
        <f t="array" ref="HF47">IF(LEN($CS47)=0,0.4,SUM(IF(([2]JOE_DATA!$C$2:$C$20002=$CS47)*([2]JOE_DATA!$B$2:$B$20002="Work type")*([2]JOE_DATA!$A$2:$A$20002="BAIF"),0.4,0)))
+
IF(LEN($CT47)=0,0.3,SUM(IF(([2]JOE_DATA!$C$2:$C$20002=$CT47)*([2]JOE_DATA!$B$2:$B$20002="Work type")*([2]JOE_DATA!$A$2:$A$20002="BAIF"),0.3,0)))
+
IF(LEN($CU47)=0,0.3,SUM(IF(([2]JOE_DATA!$C$2:$C$20002=$CU47)*([2]JOE_DATA!$B$2:$B$20002="Work type")*([2]JOE_DATA!$A$2:$A$20002="BAIF"),0.3,0)))</f>
        <v>1</v>
      </c>
      <c r="HG47" s="3">
        <f t="array" ref="HG47">IF(LEN($CQ47)=0,1,SUM(IF(([2]JOE_DATA!$C$2:$C$20002=$CQ47)*([2]JOE_DATA!$B$2:$B$20002="Client type")*([2]JOE_DATA!$A$2:$A$20002="BAIF"),1,0)))</f>
        <v>1</v>
      </c>
      <c r="HH47" s="3">
        <f t="array" ref="HH47">IF(LEN($CW47)=0,0.4,SUM(IF(([2]JOE_DATA!$C$2:$C$20002=$CW47)*([2]JOE_DATA!$B$2:$B$20002="Work type")*([2]JOE_DATA!$A$2:$A$20002="CRD"),0.4,0)))
+
IF(LEN($CX47)=0,0.3,SUM(IF(([2]JOE_DATA!$C$2:$C$20002=$CX47)*([2]JOE_DATA!$B$2:$B$20002="Work type")*([2]JOE_DATA!$A$2:$A$20002="CRD"),0.3,0)))
+
IF(LEN($CY47)=0,0.3,SUM(IF(([2]JOE_DATA!$C$2:$C$20002=$CY47)*([2]JOE_DATA!$B$2:$B$20002="Work type")*([2]JOE_DATA!$A$2:$A$20002="CRD"),0.3,0)))</f>
        <v>1</v>
      </c>
      <c r="HI47" s="3">
        <f t="array" ref="HI47">IF(LEN($CZ47)=0,0.4,SUM(IF(([2]JOE_DATA!$C$2:$C$20002=$CZ47)*([2]JOE_DATA!$B$2:$B$20002="Sub-work type")*([2]JOE_DATA!$A$2:$A$20002="CRD"),0.4,0)))
+
IF(LEN($DA47)=0,0.3,SUM(IF(([2]JOE_DATA!$C$2:$C$20002=$DA47)*([2]JOE_DATA!$B$2:$B$20002="Sub-work type")*([2]JOE_DATA!$A$2:$A$20002="CRD"),0.3,0)))
+
IF(LEN($DB47)=0,0.3,SUM(IF(([2]JOE_DATA!$C$2:$C$20002=$DB47)*([2]JOE_DATA!$B$2:$B$20002="Sub-work type")*([2]JOE_DATA!$A$2:$A$20002="CRD"),0.3,0)))</f>
        <v>1</v>
      </c>
      <c r="HJ47" s="3">
        <f t="array" ref="HJ47">IF(LEN($CV47)=0,1,SUM(IF(([2]JOE_DATA!$C$2:$C$20002=$CV47)*([2]JOE_DATA!$B$2:$B$20002="Client type")*([2]JOE_DATA!$A$2:$A$20002="CRD"),1,0)))</f>
        <v>1</v>
      </c>
      <c r="HK47" s="3">
        <f t="array" ref="HK47">IF(LEN($DC47)=0,0.4,SUM(IF(([2]JOE_DATA!$C$2:$C$20002=$DC47)*([2]JOE_DATA!$B$2:$B$20002="Work type")*([2]JOE_DATA!$A$2:$A$20002="Corporate"),0.4,0)))
+
IF(LEN($DD47)=0,0.3,SUM(IF(([2]JOE_DATA!$C$2:$C$20002=$DD47)*([2]JOE_DATA!$B$2:$B$20002="Work type")*([2]JOE_DATA!$A$2:$A$20002="Corporate"),0.3,0)))
+
IF(LEN($DE47)=0,0.3,SUM(IF(([2]JOE_DATA!$C$2:$C$20002=$DE47)*([2]JOE_DATA!$B$2:$B$20002="Work type")*([2]JOE_DATA!$A$2:$A$20002="Corporate"),0.3,0)))</f>
        <v>1</v>
      </c>
      <c r="HL47" s="3">
        <f t="array" ref="HL47">IF(LEN($DF47)=0,0.4,SUM(IF(([2]JOE_DATA!$C$2:$C$20002=$DF47)*([2]JOE_DATA!$B$2:$B$20002="Sub-work type")*([2]JOE_DATA!$A$2:$A$20002="Corporate"),0.4,0)))
+
IF(LEN($DG47)=0,0.3,SUM(IF(([2]JOE_DATA!$C$2:$C$20002=$DG47)*([2]JOE_DATA!$B$2:$B$20002="Sub-work type")*([2]JOE_DATA!$A$2:$A$20002="Corporate"),0.3,0)))
+
IF(LEN($DH47)=0,0.3,SUM(IF(([2]JOE_DATA!$C$2:$C$20002=$DH47)*([2]JOE_DATA!$B$2:$B$20002="Sub-work type")*([2]JOE_DATA!$A$2:$A$20002="Corporate"),0.3,0)))</f>
        <v>1</v>
      </c>
      <c r="HM47" s="3">
        <f t="array" ref="HM47">IF(LEN($DI47)=0,0.4,SUM(IF(([2]JOE_DATA!$C$2:$C$20002=$DI47)*([2]JOE_DATA!$B$2:$B$20002="Acting for")*([2]JOE_DATA!$A$2:$A$20002="Corporate"),0.4,0)))
+
IF(LEN($DJ47)=0,0.3,SUM(IF(([2]JOE_DATA!$C$2:$C$20002=$DJ47)*([2]JOE_DATA!$B$2:$B$20002="Acting for")*([2]JOE_DATA!$A$2:$A$20002="Corporate"),0.3,0)))
+
IF(LEN($DK47)=0,0.3,SUM(IF(([2]JOE_DATA!$C$2:$C$20002=$DK47)*([2]JOE_DATA!$B$2:$B$20002="Acting for")*([2]JOE_DATA!$A$2:$A$20002="Corporate"),0.3,0)))</f>
        <v>1</v>
      </c>
      <c r="HN47" s="3">
        <f t="array" ref="HN47">IF(LEN($DM47)=0,0.4,SUM(IF(([2]JOE_DATA!$C$2:$C$20002=$DM47)*([2]JOE_DATA!$B$2:$B$20002="Country of buyer")*([2]JOE_DATA!$A$2:$A$20002="Corporate"),0.4,0)))
+
IF(LEN($DN47)=0,0.3,SUM(IF(([2]JOE_DATA!$C$2:$C$20002=$DN47)*([2]JOE_DATA!$B$2:$B$20002="Country of buyer")*([2]JOE_DATA!$A$2:$A$20002="Corporate"),0.3,0)))
+
IF(LEN($DL47)=0,0.3,SUM(IF(([2]JOE_DATA!$C$2:$C$20002=$DL47)*([2]JOE_DATA!$B$2:$B$20002="Country of buyer")*([2]JOE_DATA!$A$2:$A$20002="Corporate"),0.3,0)))</f>
        <v>1</v>
      </c>
      <c r="HO47" s="3">
        <f t="array" ref="HO47">IF(LEN($DO47)=0,0.4,SUM(IF(([2]JOE_DATA!$C$2:$C$20002=$DO47)*([2]JOE_DATA!$B$2:$B$20002="Country of seller")*([2]JOE_DATA!$A$2:$A$20002="Corporate"),0.4,0)))
+
IF(LEN($DP47)=0,0.3,SUM(IF(([2]JOE_DATA!$C$2:$C$20002=$DP47)*([2]JOE_DATA!$B$2:$B$20002="Country of seller")*([2]JOE_DATA!$A$2:$A$20002="Corporate"),0.3,0)))
+
IF(LEN($DQ47)=0,0.3,SUM(IF(([2]JOE_DATA!$C$2:$C$20002=$DQ47)*([2]JOE_DATA!$B$2:$B$20002="Country of seller")*([2]JOE_DATA!$A$2:$A$20002="Corporate"),0.3,0)))</f>
        <v>1</v>
      </c>
      <c r="HP47" s="3">
        <f t="array" ref="HP47">IF(LEN($DR47)=0,0.4,SUM(IF(([2]JOE_DATA!$C$2:$C$20002=$DR47)*([2]JOE_DATA!$B$2:$B$20002="Country of target")*([2]JOE_DATA!$A$2:$A$20002="Corporate"),0.4,0)))
+
IF(LEN($DS47)=0,0.3,SUM(IF(([2]JOE_DATA!$C$2:$C$20002=$DS47)*([2]JOE_DATA!$B$2:$B$20002="Country of target")*([2]JOE_DATA!$A$2:$A$20002="Corporate"),0.3,0)))
+
IF(LEN($DT47)=0,0.3,SUM(IF(([2]JOE_DATA!$C$2:$C$20002=$DT47)*([2]JOE_DATA!$B$2:$B$20002="Country of target")*([2]JOE_DATA!$A$2:$A$20002="Corporate"),0.3,0)))</f>
        <v>1</v>
      </c>
      <c r="HQ47" s="3">
        <f t="array" ref="HQ47">IF(LEN($DU47)=0,1,SUM(IF(([2]JOE_DATA!$C$2:$C$20002=$DU47)*([2]JOE_DATA!$B$2:$B$20002="Value over US $5m")*([2]JOE_DATA!$A$2:$A$20002="Corporate"),1,0)))</f>
        <v>1</v>
      </c>
      <c r="HR47" s="3">
        <f t="array" ref="HR47">IF(LEN($DV47)=0,1,SUM(IF(([2]JOE_DATA!$C$2:$C$20002=$DV47)*([2]JOE_DATA!$B$2:$B$20002="Value over £500,000")*([2]JOE_DATA!$A$2:$A$20002="Corporate"),1,0)))</f>
        <v>1</v>
      </c>
      <c r="HS47" s="3">
        <f t="array" ref="HS47">IF(LEN($DW47)=0,1,SUM(IF(([2]JOE_DATA!$C$2:$C$20002=$DW47)*([2]JOE_DATA!$B$2:$B$20002="Value over Euro 5m")*([2]JOE_DATA!$A$2:$A$20002="Corporate"),1,0)))</f>
        <v>1</v>
      </c>
      <c r="HT47" s="3">
        <f t="array" ref="HT47">IF(LEN($DX47)=0,1,SUM(IF(([2]JOE_DATA!$C$2:$C$20002=$DX47)*([2]JOE_DATA!$B$2:$B$20002="Value range in euros")*([2]JOE_DATA!$A$2:$A$20002="Corporate"),1,0)))</f>
        <v>1</v>
      </c>
      <c r="HU47" s="3">
        <f t="array" ref="HU47">IF(LEN($DY47)=0,1,SUM(IF(([2]JOE_DATA!$C$2:$C$20002=$DY47)*([2]JOE_DATA!$B$2:$B$20002="Is the deal relevant for M&amp;A study")*([2]JOE_DATA!$A$2:$A$20002="Corporate"),1,0)))</f>
        <v>1</v>
      </c>
      <c r="HV47" s="3">
        <f t="array" ref="HV47">IF(LEN($DZ47)=0,1,SUM(IF(([2]JOE_DATA!$C$2:$C$20002=$DZ47)*([2]JOE_DATA!$B$2:$B$20002="Does the deal involve PE clients")*([2]JOE_DATA!$A$2:$A$20002="Corporate"),1,0)))</f>
        <v>1</v>
      </c>
      <c r="HW47" s="3">
        <f t="array" ref="HW47">IF(LEN($EA47)=0,1,SUM(IF(([2]JOE_DATA!$C$2:$C$20002=$EA47)*([2]JOE_DATA!$B$2:$B$20002="Quarter deal announced/signed")*([2]JOE_DATA!$A$2:$A$20002="Corporate"),1,0)))</f>
        <v>1</v>
      </c>
      <c r="HX47" s="3">
        <f t="array" ref="HX47">IF(LEN($EB47)=0,1,SUM(IF(([2]JOE_DATA!$C$2:$C$20002=$EB47)*([2]JOE_DATA!$B$2:$B$20002="Quarter deal completed")*([2]JOE_DATA!$A$2:$A$20002="Corporate"),1,0)))</f>
        <v>1</v>
      </c>
      <c r="HY47" s="3">
        <f t="array" ref="HY47">IF(LEN($EC47)=0,1,SUM(IF(([2]JOE_DATA!$C$2:$C$20002=$EC47)*([2]JOE_DATA!$B$2:$B$20002="Year deal announced/signed")*([2]JOE_DATA!$A$2:$A$20002="Corporate"),1,0)))</f>
        <v>1</v>
      </c>
      <c r="HZ47" s="3">
        <f t="array" ref="HZ47">IF(LEN($ED47)=0,1,SUM(IF(([2]JOE_DATA!$C$2:$C$20002=$ED47)*([2]JOE_DATA!$B$2:$B$20002="Year deal completed")*([2]JOE_DATA!$A$2:$A$20002="Corporate"),1,0)))</f>
        <v>1</v>
      </c>
      <c r="IA47" s="3">
        <v>1</v>
      </c>
      <c r="IB47" s="3">
        <f t="array" ref="IB47">IF(LEN($EF47)=0,1,SUM(IF(([2]JOE_DATA!$C$2:$C$20002=$EF47)*([2]JOE_DATA!$B$2:$B$20002="Work type")*([2]JOE_DATA!$A$2:$A$20002="Corporate Tax"),1,0)))</f>
        <v>1</v>
      </c>
      <c r="IC47" s="3">
        <f t="array" ref="IC47">IF(LEN($EG47)=0,0.4,SUM(IF(([2]JOE_DATA!$C$2:$C$20002=$EG47)*([2]JOE_DATA!$B$2:$B$20002="Work type")*([2]JOE_DATA!$A$2:$A$20002="EPC Construction"),0.4,0)))
+
IF(LEN($EH47)=0,0.3,SUM(IF(([2]JOE_DATA!$C$2:$C$20002=$EH47)*([2]JOE_DATA!$B$2:$B$20002="Work type")*([2]JOE_DATA!$A$2:$A$20002="EPC Construction"),0.3,0)))
+
IF(LEN($EI47)=0,0.3,SUM(IF(([2]JOE_DATA!$C$2:$C$20002=$EI47)*([2]JOE_DATA!$B$2:$B$20002="Work type")*([2]JOE_DATA!$A$2:$A$20002="EPC Construction"),0.3,0)))</f>
        <v>1</v>
      </c>
      <c r="ID47" s="3">
        <f t="array" ref="ID47">IF(LEN($EJ47)=0,0.4,SUM(IF(([2]JOE_DATA!$C$2:$C$20002=$EJ47)*([2]JOE_DATA!$B$2:$B$20002="Contract type")*([2]JOE_DATA!$A$2:$A$20002="EPC Construction"),0.4,0)))
+
IF(LEN($EK47)=0,0.3,SUM(IF(([2]JOE_DATA!$C$2:$C$20002=$EK47)*([2]JOE_DATA!$B$2:$B$20002="Contract type")*([2]JOE_DATA!$A$2:$A$20002="EPC Construction"),0.3,0)))
+
IF(LEN($EL47)=0,0.3,SUM(IF(([2]JOE_DATA!$C$2:$C$20002=$EL47)*([2]JOE_DATA!$B$2:$B$20002="Contract type")*([2]JOE_DATA!$A$2:$A$20002="EPC Construction"),0.3,0)))</f>
        <v>1</v>
      </c>
      <c r="IE47" s="3">
        <f t="array" ref="IE47">IF(LEN($EP47)=0,1,SUM(IF(([2]JOE_DATA!$C$2:$C$20002=$EP47)*([2]JOE_DATA!$B$2:$B$20002="Client type")*([2]JOE_DATA!$A$2:$A$20002="EPC Construction"),1,0)))</f>
        <v>1</v>
      </c>
      <c r="IF47" s="3">
        <f t="array" ref="IF47">IF(LEN($EN47)=0,1,SUM(IF(([2]JOE_DATA!$C$2:$C$20002=$EN47)*([2]JOE_DATA!$B$2:$B$20002="Subject matter")*([2]JOE_DATA!$A$2:$A$20002="EPC Construction"),1,0)))</f>
        <v>1</v>
      </c>
      <c r="IG47" s="3">
        <f t="array" ref="IG47">IF(LEN($ER47)=0,1,SUM(IF(([2]JOE_DATA!$C$2:$C$20002=$ER47)*([2]JOE_DATA!$B$2:$B$20002="Client scope")*([2]JOE_DATA!$A$2:$A$20002="EPC Construction"),1,0)))</f>
        <v>1</v>
      </c>
      <c r="IH47" s="3">
        <f t="array" ref="IH47">IF(LEN($ES47)=0,0.4,SUM(IF(([2]JOE_DATA!$C$2:$C$20002=$ES47)*([2]JOE_DATA!$B$2:$B$20002="Work type")*([2]JOE_DATA!$A$2:$A$20002="EPC Energy"),0.4,0)))
+
IF(LEN($ET47)=0,0.3,SUM(IF(([2]JOE_DATA!$C$2:$C$20002=$ET47)*([2]JOE_DATA!$B$2:$B$20002="Work type")*([2]JOE_DATA!$A$2:$A$20002="EPC Energy"),0.3,0)))
+
IF(LEN($EU47)=0,0.3,SUM(IF(([2]JOE_DATA!$C$2:$C$20002=$EU47)*([2]JOE_DATA!$B$2:$B$20002="Work type")*([2]JOE_DATA!$A$2:$A$20002="EPC Energy"),0.3,0)))</f>
        <v>1</v>
      </c>
      <c r="II47" s="3">
        <f t="array" ref="II47">IF(LEN($EV47)=0,1,SUM(IF(([2]JOE_DATA!$C$2:$C$20002=$EV47)*([2]JOE_DATA!$B$2:$B$20002="Work type")*([2]JOE_DATA!$A$2:$A$20002="EPC Energy"),1,0)))</f>
        <v>1</v>
      </c>
      <c r="IJ47" s="3">
        <f t="array" ref="IJ47">IF(LEN($EW47)=0,1,SUM(IF(([2]JOE_DATA!$C$2:$C$20002=$EW47)*([2]JOE_DATA!$B$2:$B$20002="Client type")*([2]JOE_DATA!$A$2:$A$20002="EPC Projects"),1,0)))</f>
        <v>1</v>
      </c>
      <c r="IK47" s="3">
        <f t="array" ref="IK47">IF(LEN($FE47)=0,0.4,SUM(IF(([2]JOE_DATA!$C$2:$C$20002=$FE47)*([2]JOE_DATA!$B$2:$B$20002="Client type")*([2]JOE_DATA!$A$2:$A$20002="Real Estate"),0.4,0)))
+
IF(LEN($FF47)=0,0.3,SUM(IF(([2]JOE_DATA!$C$2:$C$20002=$FF47)*([2]JOE_DATA!$B$2:$B$20002="Client type")*([2]JOE_DATA!$A$2:$A$20002="Real Estate"),0.3,0)))
+
IF(LEN($FG47)=0,0.3,SUM(IF(([2]JOE_DATA!$C$2:$C$20002=$FG47)*([2]JOE_DATA!$B$2:$B$20002="Client type")*([2]JOE_DATA!$A$2:$A$20002="Real Estate"),0.3,0)))</f>
        <v>1</v>
      </c>
      <c r="IL47" s="3">
        <f t="array" ref="IL47">IF(LEN($FH47)=0,0.4,SUM(IF(([2]JOE_DATA!$C$2:$C$20002=$FH47)*([2]JOE_DATA!$B$2:$B$20002="Work type")*([2]JOE_DATA!$A$2:$A$20002="Real Estate"),0.4,0)))
+
IF(LEN($FI47)=0,0.3,SUM(IF(([2]JOE_DATA!$C$2:$C$20002=$FI47)*([2]JOE_DATA!$B$2:$B$20002="Work type")*([2]JOE_DATA!$A$2:$A$20002="Real Estate"),0.3,0)))
+
IF(LEN($FJ47)=0,0.3,SUM(IF(([2]JOE_DATA!$C$2:$C$20002=$FJ47)*([2]JOE_DATA!$B$2:$B$20002="Work type")*([2]JOE_DATA!$A$2:$A$20002="Real Estate"),0.3,0)))</f>
        <v>1</v>
      </c>
      <c r="IM47" s="3">
        <f t="array" ref="IM47">IF(LEN($EX47)=0,0.4,SUM(IF(([2]JOE_DATA!$C$2:$C$20002=$EX47)*([2]JOE_DATA!$B$2:$B$20002="Work type")*([2]JOE_DATA!$A$2:$A$20002="Human Capital"),0.4,0)))
+
IF(LEN($EY47)=0,0.3,SUM(IF(([2]JOE_DATA!$C$2:$C$20002=$EY47)*([2]JOE_DATA!$B$2:$B$20002="Work type")*([2]JOE_DATA!$A$2:$A$20002="Human Capital"),0.3,0)))
+
IF(LEN($EZ47)=0,0.3,SUM(IF(([2]JOE_DATA!$C$2:$C$20002=$EZ47)*([2]JOE_DATA!$B$2:$B$20002="Work type")*([2]JOE_DATA!$A$2:$A$20002="Human Capital"),0.3,0)))</f>
        <v>1</v>
      </c>
      <c r="IN47" s="3">
        <f t="array" ref="IN47">IF(LEN($FA47)=0,0.4,SUM(IF(([2]JOE_DATA!$C$2:$C$20002=$FA47)*([2]JOE_DATA!$B$2:$B$20002="Sub-work types")*([2]JOE_DATA!$A$2:$A$20002="Human Capital"),0.4,0)))
+
IF(LEN($FB47)=0,0.3,SUM(IF(([2]JOE_DATA!$C$2:$C$20002=$FB47)*([2]JOE_DATA!$B$2:$B$20002="Sub-work types")*([2]JOE_DATA!$A$2:$A$20002="Human Capital"),0.3,0)))
+
IF(LEN($FC47)=0,0.3,SUM(IF(([2]JOE_DATA!$C$2:$C$20002=$FC47)*([2]JOE_DATA!$B$2:$B$20002="Sub-work types")*([2]JOE_DATA!$A$2:$A$20002="Human Capital"),0.3,0)))</f>
        <v>1</v>
      </c>
      <c r="IO47" s="15">
        <f t="array" ref="IO47">IF(LEN($FD47)=0,1,SUM(IF(([2]JOE_DATA!$C$2:$C$20002=$FD47)*([2]JOE_DATA!$B$2:$B$20002="Pension scheme")*([2]JOE_DATA!$A$2:$A$20002="Human Capital"),1,0)))</f>
        <v>1</v>
      </c>
      <c r="IP47" s="3">
        <f t="array" ref="IP47">IF(LEN($BT47)=0,0.4,SUM(IF(([2]JOE_DATA!$C$2:$C$20002=$BT47)*([2]JOE_DATA!$B$2:$B$20002="Other Matter Executive"),0.4,0)))
+
IF(LEN($BU47)=0,0.3,SUM(IF(([2]JOE_DATA!$C$2:$C$20002=$BU47)*([2]JOE_DATA!$B$2:$B$20002="Other Matter Executive"),0.3,0)))
+
IF(LEN($BV47)=0,0.3,SUM(IF(([2]JOE_DATA!$C$2:$C$20002=$BV47)*([2]JOE_DATA!$B$2:$B$20002="Other Matter Executive"),0.3,0)))</f>
        <v>1</v>
      </c>
    </row>
    <row r="48" spans="1:250" ht="63.75">
      <c r="A48" s="34" t="s">
        <v>246</v>
      </c>
      <c r="B48" s="35" t="s">
        <v>424</v>
      </c>
      <c r="C48" s="34" t="s">
        <v>248</v>
      </c>
      <c r="D48" s="34" t="s">
        <v>425</v>
      </c>
      <c r="E48" s="34" t="s">
        <v>248</v>
      </c>
      <c r="F48" s="36" t="s">
        <v>336</v>
      </c>
      <c r="G48" s="3"/>
      <c r="H48" s="3"/>
      <c r="I48" s="34" t="s">
        <v>311</v>
      </c>
      <c r="J48" s="3"/>
      <c r="K48" s="3"/>
      <c r="L48" s="34"/>
      <c r="M48" s="3"/>
      <c r="N48" s="3"/>
      <c r="O48" s="36" t="s">
        <v>99</v>
      </c>
      <c r="P48" s="34"/>
      <c r="Q48" s="34"/>
      <c r="R48" s="3"/>
      <c r="S48" s="37"/>
      <c r="T48" s="37">
        <v>41274</v>
      </c>
      <c r="U48" s="36" t="s">
        <v>336</v>
      </c>
      <c r="V48" s="3"/>
      <c r="W48" s="3"/>
      <c r="X48" s="36" t="s">
        <v>130</v>
      </c>
      <c r="Y48" s="38"/>
      <c r="Z48" s="3"/>
      <c r="AA48" s="34" t="s">
        <v>426</v>
      </c>
      <c r="AB48" s="34"/>
      <c r="AC48" s="3"/>
      <c r="AD48" s="34"/>
      <c r="AE48" s="3"/>
      <c r="AF48" s="3"/>
      <c r="AG48" s="39"/>
      <c r="AH48" s="3"/>
      <c r="AI48" s="34"/>
      <c r="AJ48" s="3"/>
      <c r="AK48" s="3"/>
      <c r="AL48" s="34" t="s">
        <v>254</v>
      </c>
      <c r="AM48" s="3"/>
      <c r="AN48" s="3"/>
      <c r="AO48" s="34" t="s">
        <v>133</v>
      </c>
      <c r="AP48" s="3" t="s">
        <v>267</v>
      </c>
      <c r="AQ48" s="3"/>
      <c r="AR48" s="3"/>
      <c r="AS48" s="3"/>
      <c r="AT48" s="3"/>
      <c r="AU48" s="3"/>
      <c r="AV48" s="3"/>
      <c r="AW48" s="3"/>
      <c r="AX48" s="3"/>
      <c r="AY48" s="3"/>
      <c r="AZ48" s="3"/>
      <c r="BA48" s="3"/>
      <c r="BB48" s="3"/>
      <c r="BC48" s="3"/>
      <c r="BD48" s="3"/>
      <c r="BE48" s="40"/>
      <c r="BF48" s="34"/>
      <c r="BG48" s="34"/>
      <c r="BH48" s="3"/>
      <c r="BI48" s="41" t="s">
        <v>255</v>
      </c>
      <c r="BJ48" s="34"/>
      <c r="BK48" s="3"/>
      <c r="BL48" s="42" t="s">
        <v>256</v>
      </c>
      <c r="BM48" s="42"/>
      <c r="BN48" s="34"/>
      <c r="BO48" s="3"/>
      <c r="BP48" s="3"/>
      <c r="BQ48" s="3"/>
      <c r="BR48" s="3"/>
      <c r="BS48" s="3"/>
      <c r="BT48" s="34"/>
      <c r="BU48" s="34"/>
      <c r="BV48" s="34"/>
      <c r="BW48" s="3"/>
      <c r="BX48" s="3"/>
      <c r="BY48" s="3"/>
      <c r="BZ48" s="3"/>
      <c r="CA48" s="3"/>
      <c r="CB48" s="3"/>
      <c r="CC48" s="3"/>
      <c r="CD48" s="36"/>
      <c r="CE48" s="34"/>
      <c r="CF48" s="3"/>
      <c r="CG48" s="36"/>
      <c r="CH48" s="34"/>
      <c r="CI48" s="3"/>
      <c r="CJ48" s="3"/>
      <c r="CK48" s="36"/>
      <c r="CL48" s="3"/>
      <c r="CM48" s="3"/>
      <c r="CN48" s="3"/>
      <c r="CO48" s="3"/>
      <c r="CP48" s="3"/>
      <c r="CQ48" s="34"/>
      <c r="CR48" s="34"/>
      <c r="CS48" s="34"/>
      <c r="CT48" s="34"/>
      <c r="CU48" s="34"/>
      <c r="CV48" s="3"/>
      <c r="CW48" s="3" t="s">
        <v>427</v>
      </c>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6"/>
      <c r="EH48" s="3"/>
      <c r="EI48" s="3"/>
      <c r="EJ48" s="3"/>
      <c r="EK48" s="3"/>
      <c r="EL48" s="3"/>
      <c r="EM48" s="3"/>
      <c r="EN48" s="3"/>
      <c r="EO48" s="3"/>
      <c r="EP48" s="3"/>
      <c r="EQ48" s="3"/>
      <c r="ER48" s="3"/>
      <c r="ES48" s="3"/>
      <c r="ET48" s="3"/>
      <c r="EU48" s="3"/>
      <c r="EV48" s="3"/>
      <c r="EW48" s="3"/>
      <c r="EX48" s="3"/>
      <c r="EY48" s="3"/>
      <c r="EZ48" s="3"/>
      <c r="FA48" s="3"/>
      <c r="FB48" s="3"/>
      <c r="FC48" s="3"/>
      <c r="FD48" s="3"/>
      <c r="FE48" s="34"/>
      <c r="FF48" s="34"/>
      <c r="FG48" s="34"/>
      <c r="FH48" s="34"/>
      <c r="FI48" s="34"/>
      <c r="FJ48" s="3"/>
      <c r="FK48" s="3"/>
      <c r="FL48" s="3"/>
      <c r="FM48" s="3"/>
      <c r="FO48" s="3"/>
      <c r="FP48" s="3"/>
      <c r="FQ48" s="3" t="str">
        <f t="array" ref="FQ48">IF(SUM($FU48:$IP48)=74,"PASS","FAIL")</f>
        <v>FAIL</v>
      </c>
      <c r="FR48" s="3">
        <f t="shared" si="5"/>
        <v>1</v>
      </c>
      <c r="FS48" s="3">
        <f t="shared" si="6"/>
        <v>1</v>
      </c>
      <c r="FT48" s="3"/>
      <c r="FU48" s="3">
        <f t="array" ref="FU48">SUM(IF(([2]JOE_DATA!$C$2:$C$20002=$C48)*([2]JOE_DATA!$B$2:$B$20002="Client Name Confidential"),1,0))</f>
        <v>1</v>
      </c>
      <c r="FV48" s="3">
        <f t="array" ref="FV48">IF(ISBLANK($E48),1,SUM(IF(([2]JOE_DATA!$C$2:$C$20002=$E48)*([2]JOE_DATA!$B$2:$B$20002="Client name confidential on completion"),1,0)))</f>
        <v>1</v>
      </c>
      <c r="FW48" s="3">
        <f t="array" ref="FW48">IF(LEN($F48)=0,0.5,SUM(IF(([2]JOE_DATA!$C$2:$C$20002=$F48)*([2]JOE_DATA!$B$2:$B$20002="Client sector group"),0.5,0)))
+
IF(LEN($G48)=0,0.25,SUM(IF(([2]JOE_DATA!$C$2:$C$20002=$G48)*([2]JOE_DATA!$B$2:$B$20002="Client sector group"),0.25,0)))
+
IF(LEN($H48)=0,0.25,SUM(IF(([2]JOE_DATA!$C$2:$C$20002=$H48)*([2]JOE_DATA!$B$2:$B$20002="Client sector group"),0.25,0)))</f>
        <v>1</v>
      </c>
      <c r="FX48" s="3">
        <f t="array" ref="FX48">IF(ISBLANK($I48),0.5,SUM(IF(([2]JOE_DATA!$C$2:$C$20002=$I48)*([2]JOE_DATA!$B$2:$B$20002="Client sub-sector group"),0.5,0)))
+
IF(ISBLANK($J48),0.25,SUM(IF(([2]JOE_DATA!$C$2:$C$20002=$J48)*([2]JOE_DATA!$B$2:$B$20002="Client sub-sector group"),0.25,0)))
+
IF(ISBLANK($K48),0.25,SUM(IF(([2]JOE_DATA!$C$2:$C$20002=$K48)*([2]JOE_DATA!$B$2:$B$20002="Client sub-sector group"),0.25,0)))</f>
        <v>1</v>
      </c>
      <c r="FY48" s="3">
        <f t="array" ref="FY48">IF(LEN($L48)=0,0.4,SUM(IF(([2]JOE_DATA!$C$2:$C$20002=$L48)*([2]JOE_DATA!$B$2:$B$20002="Predominant Country of Client"),0.4,0)))
+
IF(LEN($M48)=0,0.3,SUM(IF(([2]JOE_DATA!$C$2:$C$20002=$M48)*([2]JOE_DATA!$B$2:$B$20002="Predominant Country of Client"),0.3,0)))
+
IF(LEN($N48)=0,0.3,SUM(IF(([2]JOE_DATA!$C$2:$C$20002=$N48)*([2]JOE_DATA!$B$2:$B$20002="Predominant Country of Client"),0.3,0)))</f>
        <v>1</v>
      </c>
      <c r="FZ48" s="3">
        <f t="array" ref="FZ48">IF(LEN($O48)=0,0.4,SUM(IF(([2]JOE_DATA!$C$2:$C$20002=$O48)*([2]JOE_DATA!$B$2:$B$20002="Main practice group"),0.4,0)))
+
IF(LEN($P48)=0,0.3,SUM(IF(([2]JOE_DATA!$C$2:$C$20002=$P48)*([2]JOE_DATA!$B$2:$B$20002="Main practice group"),0.3,0)))
+
IF(LEN($Q48)=0,0.3,SUM(IF(([2]JOE_DATA!$C$2:$C$20002=$Q48)*([2]JOE_DATA!$B$2:$B$20002="Main practice group"),0.3,0)))</f>
        <v>1</v>
      </c>
      <c r="GA48" s="3">
        <f t="shared" si="7"/>
        <v>1</v>
      </c>
      <c r="GB48" s="3">
        <f t="shared" si="8"/>
        <v>1</v>
      </c>
      <c r="GC48" s="3">
        <f t="array" ref="GC48">IF(LEN($U48)=0,0.4,SUM(IF(([2]JOE_DATA!$C$2:$C$20002=$U48)*([2]JOE_DATA!$B$2:$B$20002="Matter sector group"),0.4,0)))
+
IF(LEN($V48)=0,0.3,SUM(IF(([2]JOE_DATA!$C$2:$C$20002=$V48)*([2]JOE_DATA!$B$2:$B$20002="Matter sector group"),0.3,0)))
+
IF(LEN($W48)=0,0.3,SUM(IF(([2]JOE_DATA!$C$2:$C$20002=$W48)*([2]JOE_DATA!$B$2:$B$20002="Matter sector group"),0.3,0)))</f>
        <v>1</v>
      </c>
      <c r="GD48" s="3">
        <f t="array" ref="GD48">IF(LEN($X48)=0,0.4,SUM(IF(([2]JOE_DATA!$C$2:$C$20002=$X48)*([2]JOE_DATA!$B$2:$B$20002="Matter sub-sector group"),0.4,0)))
+
IF(LEN($Y48)=0,0.3,SUM(IF(([2]JOE_DATA!$C$2:$C$20002=$Y48)*([2]JOE_DATA!$B$2:$B$20002="Matter sub-sector group"),0.3,0)))
+
IF(LEN($Z48)=0,0.3,SUM(IF(([2]JOE_DATA!$C$2:$C$20002=$Z48)*([2]JOE_DATA!$B$2:$B$20002="Matter sub-sector group"),0.3,0)))</f>
        <v>0.6</v>
      </c>
      <c r="GE48" s="3">
        <f t="array" ref="GE48">IF(ISBLANK($AD48),1,SUM(IF(([2]JOE_DATA!$C$2:$C$20002=$AD48)*([2]JOE_DATA!$B$2:$B$20002="Matter confidential"),1,0)))</f>
        <v>1</v>
      </c>
      <c r="GF48" s="3">
        <f t="array" ref="GF48">IF(ISBLANK($AE48),1,SUM(IF(([2]JOE_DATA!$C$2:$C$20002=$AE48)*([2]JOE_DATA!$B$2:$B$20002="Matter confidential on completion"),1,0)))</f>
        <v>1</v>
      </c>
      <c r="GG48" s="3">
        <f t="array" ref="GG48">IF(ISBLANK($AG48),1,SUM(IF(([2]JOE_DATA!$C$2:$C$20002=$AG48)*([2]JOE_DATA!$B$2:$B$20002="Applicable law"),1,0)))</f>
        <v>1</v>
      </c>
      <c r="GH48" s="3">
        <f t="array" ref="GH48">IF(ISBLANK($AO48),1,SUM(IF(([2]JOE_DATA!$C$2:$C$20002=$AO48)*([2]JOE_DATA!$B$2:$B$20002="Contentious"),1,0)))</f>
        <v>1</v>
      </c>
      <c r="GI48" s="3">
        <f t="array" ref="GI48">IF(ISBLANK($AP48),1,SUM(IF(([2]JOE_DATA!$C$2:$C$20002=$AP48)*([2]JOE_DATA!$B$2:$B$20002="Dispute resolution"),1,0)))</f>
        <v>1</v>
      </c>
      <c r="GJ48" s="3">
        <f t="array" ref="GJ48">IF(ISBLANK($AQ48),1,SUM(IF(([2]JOE_DATA!$C$2:$C$20002=$AQ48)*([2]JOE_DATA!$B$2:$B$20002="Language of dispute"),1,0)))</f>
        <v>1</v>
      </c>
      <c r="GK48" s="3">
        <f t="array" ref="GK48">IF(LEN($AW48)=0,0.4,SUM(IF(([2]JOE_DATA!$C$2:$C$20002=$AW48)*([2]JOE_DATA!$B$2:$B$20002="Country Of Arbitration"),0.4,0)))
+
IF(LEN($AX48)=0,0.3,SUM(IF(([2]JOE_DATA!$C$2:$C$20002=$AX48)*([2]JOE_DATA!$B$2:$B$20002="Country Of Arbitration"),0.3,0)))
+
IF(LEN($AY48)=0,0.3,SUM(IF(([2]JOE_DATA!$C$2:$C$20002=$AY48)*([2]JOE_DATA!$B$2:$B$20002="Country Of Arbitration"),0.3,0)))</f>
        <v>1</v>
      </c>
      <c r="GL48" s="3">
        <f t="array" ref="GL48">IF(LEN($AT48)=0,0.4,SUM(IF(([2]JOE_DATA!$C$2:$C$20002=$AT48)*([2]JOE_DATA!$B$2:$B$20002="Jurisdiction of dispute"),0.4,0)))
+
IF(LEN($AU48)=0,0.3,SUM(IF(([2]JOE_DATA!$C$2:$C$20002=$AU48)*([2]JOE_DATA!$B$2:$B$20002="Jurisdiction of dispute"),0.3,0)))
+
IF(LEN($AV48)=0,0.3,SUM(IF(([2]JOE_DATA!$C$2:$C$20002=$AV48)*([2]JOE_DATA!$B$2:$B$20002="Jurisdiction of dispute"),0.3,0)))</f>
        <v>1</v>
      </c>
      <c r="GM48" s="3">
        <f t="array" ref="GM48">IF(LEN($AZ48)=0,0.6,SUM(IF(([2]JOE_DATA!$C$2:$C$20002=$AZ48)*([2]JOE_DATA!$B$2:$B$20002="Seat of arbitration"),0.6,0)))
+
IF(LEN($BA48)=0,0.4,SUM(IF(([2]JOE_DATA!$C$2:$C$20002=$BA48)*([2]JOE_DATA!$B$2:$B$20002="Seat of arbitration"),0.4,0)))</f>
        <v>1</v>
      </c>
      <c r="GN48" s="3">
        <f t="array" ref="GN48">IF(ISBLANK($BB48),1,SUM(IF(([2]JOE_DATA!$C$2:$C$20002=$BB48)*([2]JOE_DATA!$B$2:$B$20002="Arbitral rules"),1,0)))</f>
        <v>1</v>
      </c>
      <c r="GO48" s="3">
        <f t="array" ref="GO48">IF(ISBLANK($BC48),1,SUM(IF(([2]JOE_DATA!$C$2:$C$20002=$BC48)*([2]JOE_DATA!$B$2:$B$20002="Investment treaty"),1,0)))</f>
        <v>1</v>
      </c>
      <c r="GP48" s="3">
        <f t="array" ref="GP48">IF(ISBLANK($BD48),1,SUM(IF(([2]JOE_DATA!$C$2:$C$20002=$BD48)*([2]JOE_DATA!$B$2:$B$20002="Investigation type"),1,0)))</f>
        <v>1</v>
      </c>
      <c r="GQ48" s="3">
        <f t="array" ref="GQ48">IF(ISBLANK($BF48),1,SUM(IF(([2]JOE_DATA!$C$2:$C$20002=$BF48)*([2]JOE_DATA!$B$2:$B$20002="Currency of deal"),1,0)))</f>
        <v>1</v>
      </c>
      <c r="GR48" s="3">
        <f t="array" ref="GR48">IF(ISBLANK($BG48),1,SUM(IF(([2]JOE_DATA!$C$2:$C$20002=$BG48)*([2]JOE_DATA!$B$2:$B$20002="Value confidential"),1,0)))</f>
        <v>1</v>
      </c>
      <c r="GS48" s="3">
        <f t="array" ref="GS48">IF(ISBLANK($BH48),1,SUM(IF(([2]JOE_DATA!$C$2:$C$20002=$BH48)*([2]JOE_DATA!$B$2:$B$20002="Value confidential on completion"),1,0)))</f>
        <v>1</v>
      </c>
      <c r="GT48" s="3">
        <f t="array" ref="GT48">IF(LEN($BI48)=0,0.4,SUM(IF(([2]JOE_DATA!$C$2:$C$20002=$BI48)*([2]JOE_DATA!$B$2:$B$20002="Teams"),0.4,0)))
+
IF(LEN($BJ48)=0,0.3,SUM(IF(([2]JOE_DATA!$C$2:$C$20002=$BJ48)*([2]JOE_DATA!$B$2:$B$20002="Teams"),0.3,0)))
+
IF(LEN($BK48)=0,0.3,SUM(IF(([2]JOE_DATA!$C$2:$C$20002=$BK48)*([2]JOE_DATA!$B$2:$B$20002="Teams"),0.3,0)))</f>
        <v>1</v>
      </c>
      <c r="GU48" s="3">
        <f t="array" ref="GU48">IF(LEN($BL48)=0,0.4,SUM(IF(([2]JOE_DATA!$C$2:$C$20002=$BL48)*([2]JOE_DATA!$B$2:$B$20002="Lead Matter Partner"),0.4,0)))
+
IF(LEN($BM48)=0,0.3,SUM(IF(([2]JOE_DATA!$C$2:$C$20002=$BM48)*([2]JOE_DATA!$B$2:$B$20002="Lead Matter Partner"),0.3,0)))
+
IF(LEN($BN48)=0,0.3,SUM(IF(([2]JOE_DATA!$C$2:$C$20002=$BN48)*([2]JOE_DATA!$B$2:$B$20002="Lead Matter Partner"),0.3,0)))</f>
        <v>1</v>
      </c>
      <c r="GV48" s="3">
        <f t="array" ref="GV48">IF(LEN($BP48)=0,0.4,SUM(IF(([2]JOE_DATA!$C$2:$C$20002=$BP48)*([2]JOE_DATA!$B$2:$B$20002="Source of credential"),0.4,0)))
+
IF(LEN($BQ48)=0,0.3,SUM(IF(([2]JOE_DATA!$C$2:$C$20002=$BQ48)*([2]JOE_DATA!$B$2:$B$20002="Source of credential"),0.3,0)))
+
IF(LEN($BR48)=0,0.3,SUM(IF(([2]JOE_DATA!$C$2:$C$20002=$BR48)*([2]JOE_DATA!$B$2:$B$20002="Source of credential"),0.3,0)))</f>
        <v>1</v>
      </c>
      <c r="GW48" s="3">
        <f t="array" ref="GW48">IF(LEN($BX48)=0,0.4,SUM(IF(([2]JOE_DATA!$C$2:$C$20002=$BX48)*([2]JOE_DATA!$B$2:$B$20002="CMS firms involved"),0.4,0)))
+
IF(LEN($BY48)=0,0.6,SUM(IF(([2]JOE_DATA!$C$2:$C$20002=$BY48)*([2]JOE_DATA!$B$2:$B$20002="CMS firms involved"),0.6,0)))</f>
        <v>1</v>
      </c>
      <c r="GX48" s="3">
        <f t="array" ref="GX48">IF(ISBLANK($BZ48),1,SUM(IF(([2]JOE_DATA!$C$2:$C$20002=$BZ48)*([2]JOE_DATA!$B$2:$B$20002="Lead CMS firm"),1,0)))</f>
        <v>1</v>
      </c>
      <c r="GY48" s="3">
        <f t="array" ref="GY48">IF(LEN($CA48)=0,0.4,SUM(IF(([2]JOE_DATA!$C$2:$C$20002=$CA48)*([2]JOE_DATA!$B$2:$B$20002="Countries of other CMS firms"),0.4,0)))
+
IF(LEN($CB48)=0,0.3,SUM(IF(([2]JOE_DATA!$C$2:$C$20002=$CB48)*([2]JOE_DATA!$B$2:$B$20002="Countries of other CMS firms"),0.3,0)))
+
IF(LEN($CC48)=0,0.3,SUM(IF(([2]JOE_DATA!$C$2:$C$20002=$CC48)*([2]JOE_DATA!$B$2:$B$20002="Countries of other CMS firms"),0.3,0)))</f>
        <v>1</v>
      </c>
      <c r="GZ48" s="3">
        <f t="array" ref="GZ48">IF(ISBLANK($CD48),1,SUM(IF(([2]JOE_DATA!$C$2:$C$20002=$CD48)*([2]JOE_DATA!$B$2:$B$20002="Credential status"),1,0)))</f>
        <v>1</v>
      </c>
      <c r="HA48" s="3">
        <f t="array" ref="HA48">IF(ISBLANK($CE48),1,SUM(IF(([2]JOE_DATA!$C$2:$C$20002=$CE48)*([2]JOE_DATA!$B$2:$B$20002="Credential version"),1,0)))</f>
        <v>1</v>
      </c>
      <c r="HB48" s="3">
        <f t="array" ref="HB48">IF(ISBLANK($CG48),1,SUM(IF(([2]JOE_DATA!$C$2:$C$20002=$CG48)*([2]JOE_DATA!$B$2:$B$20002="Credential type "),1,0)))</f>
        <v>1</v>
      </c>
      <c r="HC48" s="3">
        <f t="array" ref="HC48">IF(ISBLANK($CH48),1,SUM(IF(([2]JOE_DATA!$C$2:$C$20002=$CH48)*([2]JOE_DATA!$B$2:$B$20002="Other uses"),1,0)))</f>
        <v>1</v>
      </c>
      <c r="HD48" s="3">
        <f t="array" ref="HD48">IF(ISBLANK($CK48),1,SUM(IF(([2]JOE_DATA!$C$2:$C$20002=$CK48)*([2]JOE_DATA!$B$2:$B$20002="Priority"),1,0)))</f>
        <v>1</v>
      </c>
      <c r="HE48" s="3">
        <f t="array" ref="HE48">IF(LEN($CM48)=0,0.4,SUM(IF(([2]JOE_DATA!$C$2:$C$20002=$CM48)*([2]JOE_DATA!$B$2:$B$20002="Know how"),0.4,0)))
+
IF(LEN($CN48)=0,0.3,SUM(IF(([2]JOE_DATA!$C$2:$C$20002=$CN48)*([2]JOE_DATA!$B$2:$B$20002="Know how"),0.3,0)))
+
IF(LEN($CO48)=0,0.3,SUM(IF(([2]JOE_DATA!$C$2:$C$20002=$CO48)*([2]JOE_DATA!$B$2:$B$20002="Know how"),0.3,0)))</f>
        <v>1</v>
      </c>
      <c r="HF48" s="3">
        <f t="array" ref="HF48">IF(LEN($CS48)=0,0.4,SUM(IF(([2]JOE_DATA!$C$2:$C$20002=$CS48)*([2]JOE_DATA!$B$2:$B$20002="Work type")*([2]JOE_DATA!$A$2:$A$20002="BAIF"),0.4,0)))
+
IF(LEN($CT48)=0,0.3,SUM(IF(([2]JOE_DATA!$C$2:$C$20002=$CT48)*([2]JOE_DATA!$B$2:$B$20002="Work type")*([2]JOE_DATA!$A$2:$A$20002="BAIF"),0.3,0)))
+
IF(LEN($CU48)=0,0.3,SUM(IF(([2]JOE_DATA!$C$2:$C$20002=$CU48)*([2]JOE_DATA!$B$2:$B$20002="Work type")*([2]JOE_DATA!$A$2:$A$20002="BAIF"),0.3,0)))</f>
        <v>1</v>
      </c>
      <c r="HG48" s="3">
        <f t="array" ref="HG48">IF(LEN($CQ48)=0,1,SUM(IF(([2]JOE_DATA!$C$2:$C$20002=$CQ48)*([2]JOE_DATA!$B$2:$B$20002="Client type")*([2]JOE_DATA!$A$2:$A$20002="BAIF"),1,0)))</f>
        <v>1</v>
      </c>
      <c r="HH48" s="3">
        <f t="array" ref="HH48">IF(LEN($CW48)=0,0.4,SUM(IF(([2]JOE_DATA!$C$2:$C$20002=$CW48)*([2]JOE_DATA!$B$2:$B$20002="Work type")*([2]JOE_DATA!$A$2:$A$20002="CRD"),0.4,0)))
+
IF(LEN($CX48)=0,0.3,SUM(IF(([2]JOE_DATA!$C$2:$C$20002=$CX48)*([2]JOE_DATA!$B$2:$B$20002="Work type")*([2]JOE_DATA!$A$2:$A$20002="CRD"),0.3,0)))
+
IF(LEN($CY48)=0,0.3,SUM(IF(([2]JOE_DATA!$C$2:$C$20002=$CY48)*([2]JOE_DATA!$B$2:$B$20002="Work type")*([2]JOE_DATA!$A$2:$A$20002="CRD"),0.3,0)))</f>
        <v>1</v>
      </c>
      <c r="HI48" s="3">
        <f t="array" ref="HI48">IF(LEN($CZ48)=0,0.4,SUM(IF(([2]JOE_DATA!$C$2:$C$20002=$CZ48)*([2]JOE_DATA!$B$2:$B$20002="Sub-work type")*([2]JOE_DATA!$A$2:$A$20002="CRD"),0.4,0)))
+
IF(LEN($DA48)=0,0.3,SUM(IF(([2]JOE_DATA!$C$2:$C$20002=$DA48)*([2]JOE_DATA!$B$2:$B$20002="Sub-work type")*([2]JOE_DATA!$A$2:$A$20002="CRD"),0.3,0)))
+
IF(LEN($DB48)=0,0.3,SUM(IF(([2]JOE_DATA!$C$2:$C$20002=$DB48)*([2]JOE_DATA!$B$2:$B$20002="Sub-work type")*([2]JOE_DATA!$A$2:$A$20002="CRD"),0.3,0)))</f>
        <v>1</v>
      </c>
      <c r="HJ48" s="3">
        <f t="array" ref="HJ48">IF(LEN($CV48)=0,1,SUM(IF(([2]JOE_DATA!$C$2:$C$20002=$CV48)*([2]JOE_DATA!$B$2:$B$20002="Client type")*([2]JOE_DATA!$A$2:$A$20002="CRD"),1,0)))</f>
        <v>1</v>
      </c>
      <c r="HK48" s="3">
        <f t="array" ref="HK48">IF(LEN($DC48)=0,0.4,SUM(IF(([2]JOE_DATA!$C$2:$C$20002=$DC48)*([2]JOE_DATA!$B$2:$B$20002="Work type")*([2]JOE_DATA!$A$2:$A$20002="Corporate"),0.4,0)))
+
IF(LEN($DD48)=0,0.3,SUM(IF(([2]JOE_DATA!$C$2:$C$20002=$DD48)*([2]JOE_DATA!$B$2:$B$20002="Work type")*([2]JOE_DATA!$A$2:$A$20002="Corporate"),0.3,0)))
+
IF(LEN($DE48)=0,0.3,SUM(IF(([2]JOE_DATA!$C$2:$C$20002=$DE48)*([2]JOE_DATA!$B$2:$B$20002="Work type")*([2]JOE_DATA!$A$2:$A$20002="Corporate"),0.3,0)))</f>
        <v>1</v>
      </c>
      <c r="HL48" s="3">
        <f t="array" ref="HL48">IF(LEN($DF48)=0,0.4,SUM(IF(([2]JOE_DATA!$C$2:$C$20002=$DF48)*([2]JOE_DATA!$B$2:$B$20002="Sub-work type")*([2]JOE_DATA!$A$2:$A$20002="Corporate"),0.4,0)))
+
IF(LEN($DG48)=0,0.3,SUM(IF(([2]JOE_DATA!$C$2:$C$20002=$DG48)*([2]JOE_DATA!$B$2:$B$20002="Sub-work type")*([2]JOE_DATA!$A$2:$A$20002="Corporate"),0.3,0)))
+
IF(LEN($DH48)=0,0.3,SUM(IF(([2]JOE_DATA!$C$2:$C$20002=$DH48)*([2]JOE_DATA!$B$2:$B$20002="Sub-work type")*([2]JOE_DATA!$A$2:$A$20002="Corporate"),0.3,0)))</f>
        <v>1</v>
      </c>
      <c r="HM48" s="3">
        <f t="array" ref="HM48">IF(LEN($DI48)=0,0.4,SUM(IF(([2]JOE_DATA!$C$2:$C$20002=$DI48)*([2]JOE_DATA!$B$2:$B$20002="Acting for")*([2]JOE_DATA!$A$2:$A$20002="Corporate"),0.4,0)))
+
IF(LEN($DJ48)=0,0.3,SUM(IF(([2]JOE_DATA!$C$2:$C$20002=$DJ48)*([2]JOE_DATA!$B$2:$B$20002="Acting for")*([2]JOE_DATA!$A$2:$A$20002="Corporate"),0.3,0)))
+
IF(LEN($DK48)=0,0.3,SUM(IF(([2]JOE_DATA!$C$2:$C$20002=$DK48)*([2]JOE_DATA!$B$2:$B$20002="Acting for")*([2]JOE_DATA!$A$2:$A$20002="Corporate"),0.3,0)))</f>
        <v>1</v>
      </c>
      <c r="HN48" s="3">
        <f t="array" ref="HN48">IF(LEN($DM48)=0,0.4,SUM(IF(([2]JOE_DATA!$C$2:$C$20002=$DM48)*([2]JOE_DATA!$B$2:$B$20002="Country of buyer")*([2]JOE_DATA!$A$2:$A$20002="Corporate"),0.4,0)))
+
IF(LEN($DN48)=0,0.3,SUM(IF(([2]JOE_DATA!$C$2:$C$20002=$DN48)*([2]JOE_DATA!$B$2:$B$20002="Country of buyer")*([2]JOE_DATA!$A$2:$A$20002="Corporate"),0.3,0)))
+
IF(LEN($DL48)=0,0.3,SUM(IF(([2]JOE_DATA!$C$2:$C$20002=$DL48)*([2]JOE_DATA!$B$2:$B$20002="Country of buyer")*([2]JOE_DATA!$A$2:$A$20002="Corporate"),0.3,0)))</f>
        <v>1</v>
      </c>
      <c r="HO48" s="3">
        <f t="array" ref="HO48">IF(LEN($DO48)=0,0.4,SUM(IF(([2]JOE_DATA!$C$2:$C$20002=$DO48)*([2]JOE_DATA!$B$2:$B$20002="Country of seller")*([2]JOE_DATA!$A$2:$A$20002="Corporate"),0.4,0)))
+
IF(LEN($DP48)=0,0.3,SUM(IF(([2]JOE_DATA!$C$2:$C$20002=$DP48)*([2]JOE_DATA!$B$2:$B$20002="Country of seller")*([2]JOE_DATA!$A$2:$A$20002="Corporate"),0.3,0)))
+
IF(LEN($DQ48)=0,0.3,SUM(IF(([2]JOE_DATA!$C$2:$C$20002=$DQ48)*([2]JOE_DATA!$B$2:$B$20002="Country of seller")*([2]JOE_DATA!$A$2:$A$20002="Corporate"),0.3,0)))</f>
        <v>1</v>
      </c>
      <c r="HP48" s="3">
        <f t="array" ref="HP48">IF(LEN($DR48)=0,0.4,SUM(IF(([2]JOE_DATA!$C$2:$C$20002=$DR48)*([2]JOE_DATA!$B$2:$B$20002="Country of target")*([2]JOE_DATA!$A$2:$A$20002="Corporate"),0.4,0)))
+
IF(LEN($DS48)=0,0.3,SUM(IF(([2]JOE_DATA!$C$2:$C$20002=$DS48)*([2]JOE_DATA!$B$2:$B$20002="Country of target")*([2]JOE_DATA!$A$2:$A$20002="Corporate"),0.3,0)))
+
IF(LEN($DT48)=0,0.3,SUM(IF(([2]JOE_DATA!$C$2:$C$20002=$DT48)*([2]JOE_DATA!$B$2:$B$20002="Country of target")*([2]JOE_DATA!$A$2:$A$20002="Corporate"),0.3,0)))</f>
        <v>1</v>
      </c>
      <c r="HQ48" s="3">
        <f t="array" ref="HQ48">IF(LEN($DU48)=0,1,SUM(IF(([2]JOE_DATA!$C$2:$C$20002=$DU48)*([2]JOE_DATA!$B$2:$B$20002="Value over US $5m")*([2]JOE_DATA!$A$2:$A$20002="Corporate"),1,0)))</f>
        <v>1</v>
      </c>
      <c r="HR48" s="3">
        <f t="array" ref="HR48">IF(LEN($DV48)=0,1,SUM(IF(([2]JOE_DATA!$C$2:$C$20002=$DV48)*([2]JOE_DATA!$B$2:$B$20002="Value over £500,000")*([2]JOE_DATA!$A$2:$A$20002="Corporate"),1,0)))</f>
        <v>1</v>
      </c>
      <c r="HS48" s="3">
        <f t="array" ref="HS48">IF(LEN($DW48)=0,1,SUM(IF(([2]JOE_DATA!$C$2:$C$20002=$DW48)*([2]JOE_DATA!$B$2:$B$20002="Value over Euro 5m")*([2]JOE_DATA!$A$2:$A$20002="Corporate"),1,0)))</f>
        <v>1</v>
      </c>
      <c r="HT48" s="3">
        <f t="array" ref="HT48">IF(LEN($DX48)=0,1,SUM(IF(([2]JOE_DATA!$C$2:$C$20002=$DX48)*([2]JOE_DATA!$B$2:$B$20002="Value range in euros")*([2]JOE_DATA!$A$2:$A$20002="Corporate"),1,0)))</f>
        <v>1</v>
      </c>
      <c r="HU48" s="3">
        <f t="array" ref="HU48">IF(LEN($DY48)=0,1,SUM(IF(([2]JOE_DATA!$C$2:$C$20002=$DY48)*([2]JOE_DATA!$B$2:$B$20002="Is the deal relevant for M&amp;A study")*([2]JOE_DATA!$A$2:$A$20002="Corporate"),1,0)))</f>
        <v>1</v>
      </c>
      <c r="HV48" s="3">
        <f t="array" ref="HV48">IF(LEN($DZ48)=0,1,SUM(IF(([2]JOE_DATA!$C$2:$C$20002=$DZ48)*([2]JOE_DATA!$B$2:$B$20002="Does the deal involve PE clients")*([2]JOE_DATA!$A$2:$A$20002="Corporate"),1,0)))</f>
        <v>1</v>
      </c>
      <c r="HW48" s="3">
        <f t="array" ref="HW48">IF(LEN($EA48)=0,1,SUM(IF(([2]JOE_DATA!$C$2:$C$20002=$EA48)*([2]JOE_DATA!$B$2:$B$20002="Quarter deal announced/signed")*([2]JOE_DATA!$A$2:$A$20002="Corporate"),1,0)))</f>
        <v>1</v>
      </c>
      <c r="HX48" s="3">
        <f t="array" ref="HX48">IF(LEN($EB48)=0,1,SUM(IF(([2]JOE_DATA!$C$2:$C$20002=$EB48)*([2]JOE_DATA!$B$2:$B$20002="Quarter deal completed")*([2]JOE_DATA!$A$2:$A$20002="Corporate"),1,0)))</f>
        <v>1</v>
      </c>
      <c r="HY48" s="3">
        <f t="array" ref="HY48">IF(LEN($EC48)=0,1,SUM(IF(([2]JOE_DATA!$C$2:$C$20002=$EC48)*([2]JOE_DATA!$B$2:$B$20002="Year deal announced/signed")*([2]JOE_DATA!$A$2:$A$20002="Corporate"),1,0)))</f>
        <v>1</v>
      </c>
      <c r="HZ48" s="3">
        <f t="array" ref="HZ48">IF(LEN($ED48)=0,1,SUM(IF(([2]JOE_DATA!$C$2:$C$20002=$ED48)*([2]JOE_DATA!$B$2:$B$20002="Year deal completed")*([2]JOE_DATA!$A$2:$A$20002="Corporate"),1,0)))</f>
        <v>1</v>
      </c>
      <c r="IA48" s="3">
        <v>1</v>
      </c>
      <c r="IB48" s="3">
        <f t="array" ref="IB48">IF(LEN($EF48)=0,1,SUM(IF(([2]JOE_DATA!$C$2:$C$20002=$EF48)*([2]JOE_DATA!$B$2:$B$20002="Work type")*([2]JOE_DATA!$A$2:$A$20002="Corporate Tax"),1,0)))</f>
        <v>1</v>
      </c>
      <c r="IC48" s="3">
        <f t="array" ref="IC48">IF(LEN($EG48)=0,0.4,SUM(IF(([2]JOE_DATA!$C$2:$C$20002=$EG48)*([2]JOE_DATA!$B$2:$B$20002="Work type")*([2]JOE_DATA!$A$2:$A$20002="EPC Construction"),0.4,0)))
+
IF(LEN($EH48)=0,0.3,SUM(IF(([2]JOE_DATA!$C$2:$C$20002=$EH48)*([2]JOE_DATA!$B$2:$B$20002="Work type")*([2]JOE_DATA!$A$2:$A$20002="EPC Construction"),0.3,0)))
+
IF(LEN($EI48)=0,0.3,SUM(IF(([2]JOE_DATA!$C$2:$C$20002=$EI48)*([2]JOE_DATA!$B$2:$B$20002="Work type")*([2]JOE_DATA!$A$2:$A$20002="EPC Construction"),0.3,0)))</f>
        <v>1</v>
      </c>
      <c r="ID48" s="3">
        <f t="array" ref="ID48">IF(LEN($EJ48)=0,0.4,SUM(IF(([2]JOE_DATA!$C$2:$C$20002=$EJ48)*([2]JOE_DATA!$B$2:$B$20002="Contract type")*([2]JOE_DATA!$A$2:$A$20002="EPC Construction"),0.4,0)))
+
IF(LEN($EK48)=0,0.3,SUM(IF(([2]JOE_DATA!$C$2:$C$20002=$EK48)*([2]JOE_DATA!$B$2:$B$20002="Contract type")*([2]JOE_DATA!$A$2:$A$20002="EPC Construction"),0.3,0)))
+
IF(LEN($EL48)=0,0.3,SUM(IF(([2]JOE_DATA!$C$2:$C$20002=$EL48)*([2]JOE_DATA!$B$2:$B$20002="Contract type")*([2]JOE_DATA!$A$2:$A$20002="EPC Construction"),0.3,0)))</f>
        <v>1</v>
      </c>
      <c r="IE48" s="3">
        <f t="array" ref="IE48">IF(LEN($EP48)=0,1,SUM(IF(([2]JOE_DATA!$C$2:$C$20002=$EP48)*([2]JOE_DATA!$B$2:$B$20002="Client type")*([2]JOE_DATA!$A$2:$A$20002="EPC Construction"),1,0)))</f>
        <v>1</v>
      </c>
      <c r="IF48" s="3">
        <f t="array" ref="IF48">IF(LEN($EN48)=0,1,SUM(IF(([2]JOE_DATA!$C$2:$C$20002=$EN48)*([2]JOE_DATA!$B$2:$B$20002="Subject matter")*([2]JOE_DATA!$A$2:$A$20002="EPC Construction"),1,0)))</f>
        <v>1</v>
      </c>
      <c r="IG48" s="3">
        <f t="array" ref="IG48">IF(LEN($ER48)=0,1,SUM(IF(([2]JOE_DATA!$C$2:$C$20002=$ER48)*([2]JOE_DATA!$B$2:$B$20002="Client scope")*([2]JOE_DATA!$A$2:$A$20002="EPC Construction"),1,0)))</f>
        <v>1</v>
      </c>
      <c r="IH48" s="3">
        <f t="array" ref="IH48">IF(LEN($ES48)=0,0.4,SUM(IF(([2]JOE_DATA!$C$2:$C$20002=$ES48)*([2]JOE_DATA!$B$2:$B$20002="Work type")*([2]JOE_DATA!$A$2:$A$20002="EPC Energy"),0.4,0)))
+
IF(LEN($ET48)=0,0.3,SUM(IF(([2]JOE_DATA!$C$2:$C$20002=$ET48)*([2]JOE_DATA!$B$2:$B$20002="Work type")*([2]JOE_DATA!$A$2:$A$20002="EPC Energy"),0.3,0)))
+
IF(LEN($EU48)=0,0.3,SUM(IF(([2]JOE_DATA!$C$2:$C$20002=$EU48)*([2]JOE_DATA!$B$2:$B$20002="Work type")*([2]JOE_DATA!$A$2:$A$20002="EPC Energy"),0.3,0)))</f>
        <v>1</v>
      </c>
      <c r="II48" s="3">
        <f t="array" ref="II48">IF(LEN($EV48)=0,1,SUM(IF(([2]JOE_DATA!$C$2:$C$20002=$EV48)*([2]JOE_DATA!$B$2:$B$20002="Work type")*([2]JOE_DATA!$A$2:$A$20002="EPC Energy"),1,0)))</f>
        <v>1</v>
      </c>
      <c r="IJ48" s="3">
        <f t="array" ref="IJ48">IF(LEN($EW48)=0,1,SUM(IF(([2]JOE_DATA!$C$2:$C$20002=$EW48)*([2]JOE_DATA!$B$2:$B$20002="Client type")*([2]JOE_DATA!$A$2:$A$20002="EPC Projects"),1,0)))</f>
        <v>1</v>
      </c>
      <c r="IK48" s="3">
        <f t="array" ref="IK48">IF(LEN($FE48)=0,0.4,SUM(IF(([2]JOE_DATA!$C$2:$C$20002=$FE48)*([2]JOE_DATA!$B$2:$B$20002="Client type")*([2]JOE_DATA!$A$2:$A$20002="Real Estate"),0.4,0)))
+
IF(LEN($FF48)=0,0.3,SUM(IF(([2]JOE_DATA!$C$2:$C$20002=$FF48)*([2]JOE_DATA!$B$2:$B$20002="Client type")*([2]JOE_DATA!$A$2:$A$20002="Real Estate"),0.3,0)))
+
IF(LEN($FG48)=0,0.3,SUM(IF(([2]JOE_DATA!$C$2:$C$20002=$FG48)*([2]JOE_DATA!$B$2:$B$20002="Client type")*([2]JOE_DATA!$A$2:$A$20002="Real Estate"),0.3,0)))</f>
        <v>1</v>
      </c>
      <c r="IL48" s="3">
        <f t="array" ref="IL48">IF(LEN($FH48)=0,0.4,SUM(IF(([2]JOE_DATA!$C$2:$C$20002=$FH48)*([2]JOE_DATA!$B$2:$B$20002="Work type")*([2]JOE_DATA!$A$2:$A$20002="Real Estate"),0.4,0)))
+
IF(LEN($FI48)=0,0.3,SUM(IF(([2]JOE_DATA!$C$2:$C$20002=$FI48)*([2]JOE_DATA!$B$2:$B$20002="Work type")*([2]JOE_DATA!$A$2:$A$20002="Real Estate"),0.3,0)))
+
IF(LEN($FJ48)=0,0.3,SUM(IF(([2]JOE_DATA!$C$2:$C$20002=$FJ48)*([2]JOE_DATA!$B$2:$B$20002="Work type")*([2]JOE_DATA!$A$2:$A$20002="Real Estate"),0.3,0)))</f>
        <v>1</v>
      </c>
      <c r="IM48" s="3">
        <f t="array" ref="IM48">IF(LEN($EX48)=0,0.4,SUM(IF(([2]JOE_DATA!$C$2:$C$20002=$EX48)*([2]JOE_DATA!$B$2:$B$20002="Work type")*([2]JOE_DATA!$A$2:$A$20002="Human Capital"),0.4,0)))
+
IF(LEN($EY48)=0,0.3,SUM(IF(([2]JOE_DATA!$C$2:$C$20002=$EY48)*([2]JOE_DATA!$B$2:$B$20002="Work type")*([2]JOE_DATA!$A$2:$A$20002="Human Capital"),0.3,0)))
+
IF(LEN($EZ48)=0,0.3,SUM(IF(([2]JOE_DATA!$C$2:$C$20002=$EZ48)*([2]JOE_DATA!$B$2:$B$20002="Work type")*([2]JOE_DATA!$A$2:$A$20002="Human Capital"),0.3,0)))</f>
        <v>1</v>
      </c>
      <c r="IN48" s="3">
        <f t="array" ref="IN48">IF(LEN($FA48)=0,0.4,SUM(IF(([2]JOE_DATA!$C$2:$C$20002=$FA48)*([2]JOE_DATA!$B$2:$B$20002="Sub-work types")*([2]JOE_DATA!$A$2:$A$20002="Human Capital"),0.4,0)))
+
IF(LEN($FB48)=0,0.3,SUM(IF(([2]JOE_DATA!$C$2:$C$20002=$FB48)*([2]JOE_DATA!$B$2:$B$20002="Sub-work types")*([2]JOE_DATA!$A$2:$A$20002="Human Capital"),0.3,0)))
+
IF(LEN($FC48)=0,0.3,SUM(IF(([2]JOE_DATA!$C$2:$C$20002=$FC48)*([2]JOE_DATA!$B$2:$B$20002="Sub-work types")*([2]JOE_DATA!$A$2:$A$20002="Human Capital"),0.3,0)))</f>
        <v>1</v>
      </c>
      <c r="IO48" s="15">
        <f t="array" ref="IO48">IF(LEN($FD48)=0,1,SUM(IF(([2]JOE_DATA!$C$2:$C$20002=$FD48)*([2]JOE_DATA!$B$2:$B$20002="Pension scheme")*([2]JOE_DATA!$A$2:$A$20002="Human Capital"),1,0)))</f>
        <v>1</v>
      </c>
      <c r="IP48" s="3">
        <f t="array" ref="IP48">IF(LEN($BT48)=0,0.4,SUM(IF(([2]JOE_DATA!$C$2:$C$20002=$BT48)*([2]JOE_DATA!$B$2:$B$20002="Other Matter Executive"),0.4,0)))
+
IF(LEN($BU48)=0,0.3,SUM(IF(([2]JOE_DATA!$C$2:$C$20002=$BU48)*([2]JOE_DATA!$B$2:$B$20002="Other Matter Executive"),0.3,0)))
+
IF(LEN($BV48)=0,0.3,SUM(IF(([2]JOE_DATA!$C$2:$C$20002=$BV48)*([2]JOE_DATA!$B$2:$B$20002="Other Matter Executive"),0.3,0)))</f>
        <v>1</v>
      </c>
    </row>
    <row r="49" spans="1:250" ht="63.75">
      <c r="A49" s="34" t="s">
        <v>246</v>
      </c>
      <c r="B49" s="35" t="s">
        <v>428</v>
      </c>
      <c r="C49" s="34" t="s">
        <v>248</v>
      </c>
      <c r="D49" s="34" t="s">
        <v>429</v>
      </c>
      <c r="E49" s="34" t="s">
        <v>248</v>
      </c>
      <c r="F49" s="36" t="s">
        <v>270</v>
      </c>
      <c r="G49" s="3"/>
      <c r="H49" s="3"/>
      <c r="I49" s="34" t="s">
        <v>282</v>
      </c>
      <c r="J49" s="3"/>
      <c r="K49" s="3"/>
      <c r="L49" s="34"/>
      <c r="M49" s="3"/>
      <c r="N49" s="3"/>
      <c r="O49" s="36" t="s">
        <v>99</v>
      </c>
      <c r="P49" s="34"/>
      <c r="Q49" s="34"/>
      <c r="R49" s="3"/>
      <c r="S49" s="37"/>
      <c r="T49" s="37">
        <v>40908</v>
      </c>
      <c r="U49" s="34" t="s">
        <v>270</v>
      </c>
      <c r="V49" s="3"/>
      <c r="W49" s="3"/>
      <c r="X49" s="36" t="s">
        <v>130</v>
      </c>
      <c r="Y49" s="38"/>
      <c r="Z49" s="3"/>
      <c r="AA49" s="34" t="s">
        <v>430</v>
      </c>
      <c r="AB49" s="34"/>
      <c r="AC49" s="3"/>
      <c r="AD49" s="34"/>
      <c r="AE49" s="3"/>
      <c r="AF49" s="3"/>
      <c r="AG49" s="39"/>
      <c r="AH49" s="3"/>
      <c r="AI49" s="34"/>
      <c r="AJ49" s="3"/>
      <c r="AK49" s="3"/>
      <c r="AL49" s="34" t="s">
        <v>254</v>
      </c>
      <c r="AM49" s="3"/>
      <c r="AN49" s="3"/>
      <c r="AO49" s="34" t="s">
        <v>133</v>
      </c>
      <c r="AP49" s="3" t="s">
        <v>276</v>
      </c>
      <c r="AQ49" s="3"/>
      <c r="AR49" s="3"/>
      <c r="AS49" s="3"/>
      <c r="AT49" s="3"/>
      <c r="AU49" s="3"/>
      <c r="AV49" s="3"/>
      <c r="AW49" s="3"/>
      <c r="AX49" s="3"/>
      <c r="AY49" s="3"/>
      <c r="AZ49" s="3"/>
      <c r="BA49" s="3"/>
      <c r="BB49" s="3"/>
      <c r="BC49" s="3"/>
      <c r="BD49" s="3"/>
      <c r="BE49" s="40"/>
      <c r="BF49" s="34"/>
      <c r="BG49" s="34"/>
      <c r="BH49" s="3"/>
      <c r="BI49" s="41" t="s">
        <v>255</v>
      </c>
      <c r="BJ49" s="34"/>
      <c r="BK49" s="3"/>
      <c r="BL49" s="42" t="s">
        <v>256</v>
      </c>
      <c r="BM49" s="42"/>
      <c r="BN49" s="34"/>
      <c r="BO49" s="3"/>
      <c r="BP49" s="3"/>
      <c r="BQ49" s="3"/>
      <c r="BR49" s="3"/>
      <c r="BS49" s="3"/>
      <c r="BT49" s="34"/>
      <c r="BU49" s="34"/>
      <c r="BV49" s="34"/>
      <c r="BW49" s="3"/>
      <c r="BX49" s="3"/>
      <c r="BY49" s="3"/>
      <c r="BZ49" s="3"/>
      <c r="CA49" s="3"/>
      <c r="CB49" s="3"/>
      <c r="CC49" s="3"/>
      <c r="CD49" s="36"/>
      <c r="CE49" s="34"/>
      <c r="CF49" s="3"/>
      <c r="CG49" s="36"/>
      <c r="CH49" s="34"/>
      <c r="CI49" s="3"/>
      <c r="CJ49" s="3"/>
      <c r="CK49" s="36"/>
      <c r="CL49" s="3"/>
      <c r="CM49" s="3"/>
      <c r="CN49" s="3"/>
      <c r="CO49" s="3"/>
      <c r="CP49" s="3"/>
      <c r="CQ49" s="34"/>
      <c r="CR49" s="34"/>
      <c r="CS49" s="34"/>
      <c r="CT49" s="34"/>
      <c r="CU49" s="34"/>
      <c r="CV49" s="3"/>
      <c r="CW49" s="3" t="s">
        <v>262</v>
      </c>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6"/>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c r="FI49" s="34"/>
      <c r="FJ49" s="3"/>
      <c r="FK49" s="3"/>
      <c r="FL49" s="3"/>
      <c r="FM49" s="3"/>
      <c r="FO49" s="3"/>
      <c r="FP49" s="3"/>
      <c r="FQ49" s="3" t="str">
        <f t="array" ref="FQ49">IF(SUM($FU49:$IP49)=74,"PASS","FAIL")</f>
        <v>FAIL</v>
      </c>
      <c r="FR49" s="3">
        <f t="shared" si="5"/>
        <v>1</v>
      </c>
      <c r="FS49" s="3">
        <f t="shared" si="6"/>
        <v>1</v>
      </c>
      <c r="FT49" s="3"/>
      <c r="FU49" s="3">
        <f t="array" ref="FU49">SUM(IF(([2]JOE_DATA!$C$2:$C$20002=$C49)*([2]JOE_DATA!$B$2:$B$20002="Client Name Confidential"),1,0))</f>
        <v>1</v>
      </c>
      <c r="FV49" s="3">
        <f t="array" ref="FV49">IF(ISBLANK($E49),1,SUM(IF(([2]JOE_DATA!$C$2:$C$20002=$E49)*([2]JOE_DATA!$B$2:$B$20002="Client name confidential on completion"),1,0)))</f>
        <v>1</v>
      </c>
      <c r="FW49" s="3">
        <f t="array" ref="FW49">IF(LEN($F49)=0,0.5,SUM(IF(([2]JOE_DATA!$C$2:$C$20002=$F49)*([2]JOE_DATA!$B$2:$B$20002="Client sector group"),0.5,0)))
+
IF(LEN($G49)=0,0.25,SUM(IF(([2]JOE_DATA!$C$2:$C$20002=$G49)*([2]JOE_DATA!$B$2:$B$20002="Client sector group"),0.25,0)))
+
IF(LEN($H49)=0,0.25,SUM(IF(([2]JOE_DATA!$C$2:$C$20002=$H49)*([2]JOE_DATA!$B$2:$B$20002="Client sector group"),0.25,0)))</f>
        <v>1</v>
      </c>
      <c r="FX49" s="3">
        <f t="array" ref="FX49">IF(ISBLANK($I49),0.5,SUM(IF(([2]JOE_DATA!$C$2:$C$20002=$I49)*([2]JOE_DATA!$B$2:$B$20002="Client sub-sector group"),0.5,0)))
+
IF(ISBLANK($J49),0.25,SUM(IF(([2]JOE_DATA!$C$2:$C$20002=$J49)*([2]JOE_DATA!$B$2:$B$20002="Client sub-sector group"),0.25,0)))
+
IF(ISBLANK($K49),0.25,SUM(IF(([2]JOE_DATA!$C$2:$C$20002=$K49)*([2]JOE_DATA!$B$2:$B$20002="Client sub-sector group"),0.25,0)))</f>
        <v>1</v>
      </c>
      <c r="FY49" s="3">
        <f t="array" ref="FY49">IF(LEN($L49)=0,0.4,SUM(IF(([2]JOE_DATA!$C$2:$C$20002=$L49)*([2]JOE_DATA!$B$2:$B$20002="Predominant Country of Client"),0.4,0)))
+
IF(LEN($M49)=0,0.3,SUM(IF(([2]JOE_DATA!$C$2:$C$20002=$M49)*([2]JOE_DATA!$B$2:$B$20002="Predominant Country of Client"),0.3,0)))
+
IF(LEN($N49)=0,0.3,SUM(IF(([2]JOE_DATA!$C$2:$C$20002=$N49)*([2]JOE_DATA!$B$2:$B$20002="Predominant Country of Client"),0.3,0)))</f>
        <v>1</v>
      </c>
      <c r="FZ49" s="3">
        <f t="array" ref="FZ49">IF(LEN($O49)=0,0.4,SUM(IF(([2]JOE_DATA!$C$2:$C$20002=$O49)*([2]JOE_DATA!$B$2:$B$20002="Main practice group"),0.4,0)))
+
IF(LEN($P49)=0,0.3,SUM(IF(([2]JOE_DATA!$C$2:$C$20002=$P49)*([2]JOE_DATA!$B$2:$B$20002="Main practice group"),0.3,0)))
+
IF(LEN($Q49)=0,0.3,SUM(IF(([2]JOE_DATA!$C$2:$C$20002=$Q49)*([2]JOE_DATA!$B$2:$B$20002="Main practice group"),0.3,0)))</f>
        <v>1</v>
      </c>
      <c r="GA49" s="3">
        <f t="shared" si="7"/>
        <v>1</v>
      </c>
      <c r="GB49" s="3">
        <f t="shared" si="8"/>
        <v>1</v>
      </c>
      <c r="GC49" s="3">
        <f t="array" ref="GC49">IF(LEN($U49)=0,0.4,SUM(IF(([2]JOE_DATA!$C$2:$C$20002=$U49)*([2]JOE_DATA!$B$2:$B$20002="Matter sector group"),0.4,0)))
+
IF(LEN($V49)=0,0.3,SUM(IF(([2]JOE_DATA!$C$2:$C$20002=$V49)*([2]JOE_DATA!$B$2:$B$20002="Matter sector group"),0.3,0)))
+
IF(LEN($W49)=0,0.3,SUM(IF(([2]JOE_DATA!$C$2:$C$20002=$W49)*([2]JOE_DATA!$B$2:$B$20002="Matter sector group"),0.3,0)))</f>
        <v>1</v>
      </c>
      <c r="GD49" s="3">
        <f t="array" ref="GD49">IF(LEN($X49)=0,0.4,SUM(IF(([2]JOE_DATA!$C$2:$C$20002=$X49)*([2]JOE_DATA!$B$2:$B$20002="Matter sub-sector group"),0.4,0)))
+
IF(LEN($Y49)=0,0.3,SUM(IF(([2]JOE_DATA!$C$2:$C$20002=$Y49)*([2]JOE_DATA!$B$2:$B$20002="Matter sub-sector group"),0.3,0)))
+
IF(LEN($Z49)=0,0.3,SUM(IF(([2]JOE_DATA!$C$2:$C$20002=$Z49)*([2]JOE_DATA!$B$2:$B$20002="Matter sub-sector group"),0.3,0)))</f>
        <v>0.6</v>
      </c>
      <c r="GE49" s="3">
        <f t="array" ref="GE49">IF(ISBLANK($AD49),1,SUM(IF(([2]JOE_DATA!$C$2:$C$20002=$AD49)*([2]JOE_DATA!$B$2:$B$20002="Matter confidential"),1,0)))</f>
        <v>1</v>
      </c>
      <c r="GF49" s="3">
        <f t="array" ref="GF49">IF(ISBLANK($AE49),1,SUM(IF(([2]JOE_DATA!$C$2:$C$20002=$AE49)*([2]JOE_DATA!$B$2:$B$20002="Matter confidential on completion"),1,0)))</f>
        <v>1</v>
      </c>
      <c r="GG49" s="3">
        <f t="array" ref="GG49">IF(ISBLANK($AG49),1,SUM(IF(([2]JOE_DATA!$C$2:$C$20002=$AG49)*([2]JOE_DATA!$B$2:$B$20002="Applicable law"),1,0)))</f>
        <v>1</v>
      </c>
      <c r="GH49" s="3">
        <f t="array" ref="GH49">IF(ISBLANK($AO49),1,SUM(IF(([2]JOE_DATA!$C$2:$C$20002=$AO49)*([2]JOE_DATA!$B$2:$B$20002="Contentious"),1,0)))</f>
        <v>1</v>
      </c>
      <c r="GI49" s="3">
        <f t="array" ref="GI49">IF(ISBLANK($AP49),1,SUM(IF(([2]JOE_DATA!$C$2:$C$20002=$AP49)*([2]JOE_DATA!$B$2:$B$20002="Dispute resolution"),1,0)))</f>
        <v>1</v>
      </c>
      <c r="GJ49" s="3">
        <f t="array" ref="GJ49">IF(ISBLANK($AQ49),1,SUM(IF(([2]JOE_DATA!$C$2:$C$20002=$AQ49)*([2]JOE_DATA!$B$2:$B$20002="Language of dispute"),1,0)))</f>
        <v>1</v>
      </c>
      <c r="GK49" s="3">
        <f t="array" ref="GK49">IF(LEN($AW49)=0,0.4,SUM(IF(([2]JOE_DATA!$C$2:$C$20002=$AW49)*([2]JOE_DATA!$B$2:$B$20002="Country Of Arbitration"),0.4,0)))
+
IF(LEN($AX49)=0,0.3,SUM(IF(([2]JOE_DATA!$C$2:$C$20002=$AX49)*([2]JOE_DATA!$B$2:$B$20002="Country Of Arbitration"),0.3,0)))
+
IF(LEN($AY49)=0,0.3,SUM(IF(([2]JOE_DATA!$C$2:$C$20002=$AY49)*([2]JOE_DATA!$B$2:$B$20002="Country Of Arbitration"),0.3,0)))</f>
        <v>1</v>
      </c>
      <c r="GL49" s="3">
        <f t="array" ref="GL49">IF(LEN($AT49)=0,0.4,SUM(IF(([2]JOE_DATA!$C$2:$C$20002=$AT49)*([2]JOE_DATA!$B$2:$B$20002="Jurisdiction of dispute"),0.4,0)))
+
IF(LEN($AU49)=0,0.3,SUM(IF(([2]JOE_DATA!$C$2:$C$20002=$AU49)*([2]JOE_DATA!$B$2:$B$20002="Jurisdiction of dispute"),0.3,0)))
+
IF(LEN($AV49)=0,0.3,SUM(IF(([2]JOE_DATA!$C$2:$C$20002=$AV49)*([2]JOE_DATA!$B$2:$B$20002="Jurisdiction of dispute"),0.3,0)))</f>
        <v>1</v>
      </c>
      <c r="GM49" s="3">
        <f t="array" ref="GM49">IF(LEN($AZ49)=0,0.6,SUM(IF(([2]JOE_DATA!$C$2:$C$20002=$AZ49)*([2]JOE_DATA!$B$2:$B$20002="Seat of arbitration"),0.6,0)))
+
IF(LEN($BA49)=0,0.4,SUM(IF(([2]JOE_DATA!$C$2:$C$20002=$BA49)*([2]JOE_DATA!$B$2:$B$20002="Seat of arbitration"),0.4,0)))</f>
        <v>1</v>
      </c>
      <c r="GN49" s="3">
        <f t="array" ref="GN49">IF(ISBLANK($BB49),1,SUM(IF(([2]JOE_DATA!$C$2:$C$20002=$BB49)*([2]JOE_DATA!$B$2:$B$20002="Arbitral rules"),1,0)))</f>
        <v>1</v>
      </c>
      <c r="GO49" s="3">
        <f t="array" ref="GO49">IF(ISBLANK($BC49),1,SUM(IF(([2]JOE_DATA!$C$2:$C$20002=$BC49)*([2]JOE_DATA!$B$2:$B$20002="Investment treaty"),1,0)))</f>
        <v>1</v>
      </c>
      <c r="GP49" s="3">
        <f t="array" ref="GP49">IF(ISBLANK($BD49),1,SUM(IF(([2]JOE_DATA!$C$2:$C$20002=$BD49)*([2]JOE_DATA!$B$2:$B$20002="Investigation type"),1,0)))</f>
        <v>1</v>
      </c>
      <c r="GQ49" s="3">
        <f t="array" ref="GQ49">IF(ISBLANK($BF49),1,SUM(IF(([2]JOE_DATA!$C$2:$C$20002=$BF49)*([2]JOE_DATA!$B$2:$B$20002="Currency of deal"),1,0)))</f>
        <v>1</v>
      </c>
      <c r="GR49" s="3">
        <f t="array" ref="GR49">IF(ISBLANK($BG49),1,SUM(IF(([2]JOE_DATA!$C$2:$C$20002=$BG49)*([2]JOE_DATA!$B$2:$B$20002="Value confidential"),1,0)))</f>
        <v>1</v>
      </c>
      <c r="GS49" s="3">
        <f t="array" ref="GS49">IF(ISBLANK($BH49),1,SUM(IF(([2]JOE_DATA!$C$2:$C$20002=$BH49)*([2]JOE_DATA!$B$2:$B$20002="Value confidential on completion"),1,0)))</f>
        <v>1</v>
      </c>
      <c r="GT49" s="3">
        <f t="array" ref="GT49">IF(LEN($BI49)=0,0.4,SUM(IF(([2]JOE_DATA!$C$2:$C$20002=$BI49)*([2]JOE_DATA!$B$2:$B$20002="Teams"),0.4,0)))
+
IF(LEN($BJ49)=0,0.3,SUM(IF(([2]JOE_DATA!$C$2:$C$20002=$BJ49)*([2]JOE_DATA!$B$2:$B$20002="Teams"),0.3,0)))
+
IF(LEN($BK49)=0,0.3,SUM(IF(([2]JOE_DATA!$C$2:$C$20002=$BK49)*([2]JOE_DATA!$B$2:$B$20002="Teams"),0.3,0)))</f>
        <v>1</v>
      </c>
      <c r="GU49" s="3">
        <f t="array" ref="GU49">IF(LEN($BL49)=0,0.4,SUM(IF(([2]JOE_DATA!$C$2:$C$20002=$BL49)*([2]JOE_DATA!$B$2:$B$20002="Lead Matter Partner"),0.4,0)))
+
IF(LEN($BM49)=0,0.3,SUM(IF(([2]JOE_DATA!$C$2:$C$20002=$BM49)*([2]JOE_DATA!$B$2:$B$20002="Lead Matter Partner"),0.3,0)))
+
IF(LEN($BN49)=0,0.3,SUM(IF(([2]JOE_DATA!$C$2:$C$20002=$BN49)*([2]JOE_DATA!$B$2:$B$20002="Lead Matter Partner"),0.3,0)))</f>
        <v>1</v>
      </c>
      <c r="GV49" s="3">
        <f t="array" ref="GV49">IF(LEN($BP49)=0,0.4,SUM(IF(([2]JOE_DATA!$C$2:$C$20002=$BP49)*([2]JOE_DATA!$B$2:$B$20002="Source of credential"),0.4,0)))
+
IF(LEN($BQ49)=0,0.3,SUM(IF(([2]JOE_DATA!$C$2:$C$20002=$BQ49)*([2]JOE_DATA!$B$2:$B$20002="Source of credential"),0.3,0)))
+
IF(LEN($BR49)=0,0.3,SUM(IF(([2]JOE_DATA!$C$2:$C$20002=$BR49)*([2]JOE_DATA!$B$2:$B$20002="Source of credential"),0.3,0)))</f>
        <v>1</v>
      </c>
      <c r="GW49" s="3">
        <f t="array" ref="GW49">IF(LEN($BX49)=0,0.4,SUM(IF(([2]JOE_DATA!$C$2:$C$20002=$BX49)*([2]JOE_DATA!$B$2:$B$20002="CMS firms involved"),0.4,0)))
+
IF(LEN($BY49)=0,0.6,SUM(IF(([2]JOE_DATA!$C$2:$C$20002=$BY49)*([2]JOE_DATA!$B$2:$B$20002="CMS firms involved"),0.6,0)))</f>
        <v>1</v>
      </c>
      <c r="GX49" s="3">
        <f t="array" ref="GX49">IF(ISBLANK($BZ49),1,SUM(IF(([2]JOE_DATA!$C$2:$C$20002=$BZ49)*([2]JOE_DATA!$B$2:$B$20002="Lead CMS firm"),1,0)))</f>
        <v>1</v>
      </c>
      <c r="GY49" s="3">
        <f t="array" ref="GY49">IF(LEN($CA49)=0,0.4,SUM(IF(([2]JOE_DATA!$C$2:$C$20002=$CA49)*([2]JOE_DATA!$B$2:$B$20002="Countries of other CMS firms"),0.4,0)))
+
IF(LEN($CB49)=0,0.3,SUM(IF(([2]JOE_DATA!$C$2:$C$20002=$CB49)*([2]JOE_DATA!$B$2:$B$20002="Countries of other CMS firms"),0.3,0)))
+
IF(LEN($CC49)=0,0.3,SUM(IF(([2]JOE_DATA!$C$2:$C$20002=$CC49)*([2]JOE_DATA!$B$2:$B$20002="Countries of other CMS firms"),0.3,0)))</f>
        <v>1</v>
      </c>
      <c r="GZ49" s="3">
        <f t="array" ref="GZ49">IF(ISBLANK($CD49),1,SUM(IF(([2]JOE_DATA!$C$2:$C$20002=$CD49)*([2]JOE_DATA!$B$2:$B$20002="Credential status"),1,0)))</f>
        <v>1</v>
      </c>
      <c r="HA49" s="3">
        <f t="array" ref="HA49">IF(ISBLANK($CE49),1,SUM(IF(([2]JOE_DATA!$C$2:$C$20002=$CE49)*([2]JOE_DATA!$B$2:$B$20002="Credential version"),1,0)))</f>
        <v>1</v>
      </c>
      <c r="HB49" s="3">
        <f t="array" ref="HB49">IF(ISBLANK($CG49),1,SUM(IF(([2]JOE_DATA!$C$2:$C$20002=$CG49)*([2]JOE_DATA!$B$2:$B$20002="Credential type "),1,0)))</f>
        <v>1</v>
      </c>
      <c r="HC49" s="3">
        <f t="array" ref="HC49">IF(ISBLANK($CH49),1,SUM(IF(([2]JOE_DATA!$C$2:$C$20002=$CH49)*([2]JOE_DATA!$B$2:$B$20002="Other uses"),1,0)))</f>
        <v>1</v>
      </c>
      <c r="HD49" s="3">
        <f t="array" ref="HD49">IF(ISBLANK($CK49),1,SUM(IF(([2]JOE_DATA!$C$2:$C$20002=$CK49)*([2]JOE_DATA!$B$2:$B$20002="Priority"),1,0)))</f>
        <v>1</v>
      </c>
      <c r="HE49" s="3">
        <f t="array" ref="HE49">IF(LEN($CM49)=0,0.4,SUM(IF(([2]JOE_DATA!$C$2:$C$20002=$CM49)*([2]JOE_DATA!$B$2:$B$20002="Know how"),0.4,0)))
+
IF(LEN($CN49)=0,0.3,SUM(IF(([2]JOE_DATA!$C$2:$C$20002=$CN49)*([2]JOE_DATA!$B$2:$B$20002="Know how"),0.3,0)))
+
IF(LEN($CO49)=0,0.3,SUM(IF(([2]JOE_DATA!$C$2:$C$20002=$CO49)*([2]JOE_DATA!$B$2:$B$20002="Know how"),0.3,0)))</f>
        <v>1</v>
      </c>
      <c r="HF49" s="3">
        <f t="array" ref="HF49">IF(LEN($CS49)=0,0.4,SUM(IF(([2]JOE_DATA!$C$2:$C$20002=$CS49)*([2]JOE_DATA!$B$2:$B$20002="Work type")*([2]JOE_DATA!$A$2:$A$20002="BAIF"),0.4,0)))
+
IF(LEN($CT49)=0,0.3,SUM(IF(([2]JOE_DATA!$C$2:$C$20002=$CT49)*([2]JOE_DATA!$B$2:$B$20002="Work type")*([2]JOE_DATA!$A$2:$A$20002="BAIF"),0.3,0)))
+
IF(LEN($CU49)=0,0.3,SUM(IF(([2]JOE_DATA!$C$2:$C$20002=$CU49)*([2]JOE_DATA!$B$2:$B$20002="Work type")*([2]JOE_DATA!$A$2:$A$20002="BAIF"),0.3,0)))</f>
        <v>1</v>
      </c>
      <c r="HG49" s="3">
        <f t="array" ref="HG49">IF(LEN($CQ49)=0,1,SUM(IF(([2]JOE_DATA!$C$2:$C$20002=$CQ49)*([2]JOE_DATA!$B$2:$B$20002="Client type")*([2]JOE_DATA!$A$2:$A$20002="BAIF"),1,0)))</f>
        <v>1</v>
      </c>
      <c r="HH49" s="3">
        <f t="array" ref="HH49">IF(LEN($CW49)=0,0.4,SUM(IF(([2]JOE_DATA!$C$2:$C$20002=$CW49)*([2]JOE_DATA!$B$2:$B$20002="Work type")*([2]JOE_DATA!$A$2:$A$20002="CRD"),0.4,0)))
+
IF(LEN($CX49)=0,0.3,SUM(IF(([2]JOE_DATA!$C$2:$C$20002=$CX49)*([2]JOE_DATA!$B$2:$B$20002="Work type")*([2]JOE_DATA!$A$2:$A$20002="CRD"),0.3,0)))
+
IF(LEN($CY49)=0,0.3,SUM(IF(([2]JOE_DATA!$C$2:$C$20002=$CY49)*([2]JOE_DATA!$B$2:$B$20002="Work type")*([2]JOE_DATA!$A$2:$A$20002="CRD"),0.3,0)))</f>
        <v>1</v>
      </c>
      <c r="HI49" s="3">
        <f t="array" ref="HI49">IF(LEN($CZ49)=0,0.4,SUM(IF(([2]JOE_DATA!$C$2:$C$20002=$CZ49)*([2]JOE_DATA!$B$2:$B$20002="Sub-work type")*([2]JOE_DATA!$A$2:$A$20002="CRD"),0.4,0)))
+
IF(LEN($DA49)=0,0.3,SUM(IF(([2]JOE_DATA!$C$2:$C$20002=$DA49)*([2]JOE_DATA!$B$2:$B$20002="Sub-work type")*([2]JOE_DATA!$A$2:$A$20002="CRD"),0.3,0)))
+
IF(LEN($DB49)=0,0.3,SUM(IF(([2]JOE_DATA!$C$2:$C$20002=$DB49)*([2]JOE_DATA!$B$2:$B$20002="Sub-work type")*([2]JOE_DATA!$A$2:$A$20002="CRD"),0.3,0)))</f>
        <v>1</v>
      </c>
      <c r="HJ49" s="3">
        <f t="array" ref="HJ49">IF(LEN($CV49)=0,1,SUM(IF(([2]JOE_DATA!$C$2:$C$20002=$CV49)*([2]JOE_DATA!$B$2:$B$20002="Client type")*([2]JOE_DATA!$A$2:$A$20002="CRD"),1,0)))</f>
        <v>1</v>
      </c>
      <c r="HK49" s="3">
        <f t="array" ref="HK49">IF(LEN($DC49)=0,0.4,SUM(IF(([2]JOE_DATA!$C$2:$C$20002=$DC49)*([2]JOE_DATA!$B$2:$B$20002="Work type")*([2]JOE_DATA!$A$2:$A$20002="Corporate"),0.4,0)))
+
IF(LEN($DD49)=0,0.3,SUM(IF(([2]JOE_DATA!$C$2:$C$20002=$DD49)*([2]JOE_DATA!$B$2:$B$20002="Work type")*([2]JOE_DATA!$A$2:$A$20002="Corporate"),0.3,0)))
+
IF(LEN($DE49)=0,0.3,SUM(IF(([2]JOE_DATA!$C$2:$C$20002=$DE49)*([2]JOE_DATA!$B$2:$B$20002="Work type")*([2]JOE_DATA!$A$2:$A$20002="Corporate"),0.3,0)))</f>
        <v>1</v>
      </c>
      <c r="HL49" s="3">
        <f t="array" ref="HL49">IF(LEN($DF49)=0,0.4,SUM(IF(([2]JOE_DATA!$C$2:$C$20002=$DF49)*([2]JOE_DATA!$B$2:$B$20002="Sub-work type")*([2]JOE_DATA!$A$2:$A$20002="Corporate"),0.4,0)))
+
IF(LEN($DG49)=0,0.3,SUM(IF(([2]JOE_DATA!$C$2:$C$20002=$DG49)*([2]JOE_DATA!$B$2:$B$20002="Sub-work type")*([2]JOE_DATA!$A$2:$A$20002="Corporate"),0.3,0)))
+
IF(LEN($DH49)=0,0.3,SUM(IF(([2]JOE_DATA!$C$2:$C$20002=$DH49)*([2]JOE_DATA!$B$2:$B$20002="Sub-work type")*([2]JOE_DATA!$A$2:$A$20002="Corporate"),0.3,0)))</f>
        <v>1</v>
      </c>
      <c r="HM49" s="3">
        <f t="array" ref="HM49">IF(LEN($DI49)=0,0.4,SUM(IF(([2]JOE_DATA!$C$2:$C$20002=$DI49)*([2]JOE_DATA!$B$2:$B$20002="Acting for")*([2]JOE_DATA!$A$2:$A$20002="Corporate"),0.4,0)))
+
IF(LEN($DJ49)=0,0.3,SUM(IF(([2]JOE_DATA!$C$2:$C$20002=$DJ49)*([2]JOE_DATA!$B$2:$B$20002="Acting for")*([2]JOE_DATA!$A$2:$A$20002="Corporate"),0.3,0)))
+
IF(LEN($DK49)=0,0.3,SUM(IF(([2]JOE_DATA!$C$2:$C$20002=$DK49)*([2]JOE_DATA!$B$2:$B$20002="Acting for")*([2]JOE_DATA!$A$2:$A$20002="Corporate"),0.3,0)))</f>
        <v>1</v>
      </c>
      <c r="HN49" s="3">
        <f t="array" ref="HN49">IF(LEN($DM49)=0,0.4,SUM(IF(([2]JOE_DATA!$C$2:$C$20002=$DM49)*([2]JOE_DATA!$B$2:$B$20002="Country of buyer")*([2]JOE_DATA!$A$2:$A$20002="Corporate"),0.4,0)))
+
IF(LEN($DN49)=0,0.3,SUM(IF(([2]JOE_DATA!$C$2:$C$20002=$DN49)*([2]JOE_DATA!$B$2:$B$20002="Country of buyer")*([2]JOE_DATA!$A$2:$A$20002="Corporate"),0.3,0)))
+
IF(LEN($DL49)=0,0.3,SUM(IF(([2]JOE_DATA!$C$2:$C$20002=$DL49)*([2]JOE_DATA!$B$2:$B$20002="Country of buyer")*([2]JOE_DATA!$A$2:$A$20002="Corporate"),0.3,0)))</f>
        <v>1</v>
      </c>
      <c r="HO49" s="3">
        <f t="array" ref="HO49">IF(LEN($DO49)=0,0.4,SUM(IF(([2]JOE_DATA!$C$2:$C$20002=$DO49)*([2]JOE_DATA!$B$2:$B$20002="Country of seller")*([2]JOE_DATA!$A$2:$A$20002="Corporate"),0.4,0)))
+
IF(LEN($DP49)=0,0.3,SUM(IF(([2]JOE_DATA!$C$2:$C$20002=$DP49)*([2]JOE_DATA!$B$2:$B$20002="Country of seller")*([2]JOE_DATA!$A$2:$A$20002="Corporate"),0.3,0)))
+
IF(LEN($DQ49)=0,0.3,SUM(IF(([2]JOE_DATA!$C$2:$C$20002=$DQ49)*([2]JOE_DATA!$B$2:$B$20002="Country of seller")*([2]JOE_DATA!$A$2:$A$20002="Corporate"),0.3,0)))</f>
        <v>1</v>
      </c>
      <c r="HP49" s="3">
        <f t="array" ref="HP49">IF(LEN($DR49)=0,0.4,SUM(IF(([2]JOE_DATA!$C$2:$C$20002=$DR49)*([2]JOE_DATA!$B$2:$B$20002="Country of target")*([2]JOE_DATA!$A$2:$A$20002="Corporate"),0.4,0)))
+
IF(LEN($DS49)=0,0.3,SUM(IF(([2]JOE_DATA!$C$2:$C$20002=$DS49)*([2]JOE_DATA!$B$2:$B$20002="Country of target")*([2]JOE_DATA!$A$2:$A$20002="Corporate"),0.3,0)))
+
IF(LEN($DT49)=0,0.3,SUM(IF(([2]JOE_DATA!$C$2:$C$20002=$DT49)*([2]JOE_DATA!$B$2:$B$20002="Country of target")*([2]JOE_DATA!$A$2:$A$20002="Corporate"),0.3,0)))</f>
        <v>1</v>
      </c>
      <c r="HQ49" s="3">
        <f t="array" ref="HQ49">IF(LEN($DU49)=0,1,SUM(IF(([2]JOE_DATA!$C$2:$C$20002=$DU49)*([2]JOE_DATA!$B$2:$B$20002="Value over US $5m")*([2]JOE_DATA!$A$2:$A$20002="Corporate"),1,0)))</f>
        <v>1</v>
      </c>
      <c r="HR49" s="3">
        <f t="array" ref="HR49">IF(LEN($DV49)=0,1,SUM(IF(([2]JOE_DATA!$C$2:$C$20002=$DV49)*([2]JOE_DATA!$B$2:$B$20002="Value over £500,000")*([2]JOE_DATA!$A$2:$A$20002="Corporate"),1,0)))</f>
        <v>1</v>
      </c>
      <c r="HS49" s="3">
        <f t="array" ref="HS49">IF(LEN($DW49)=0,1,SUM(IF(([2]JOE_DATA!$C$2:$C$20002=$DW49)*([2]JOE_DATA!$B$2:$B$20002="Value over Euro 5m")*([2]JOE_DATA!$A$2:$A$20002="Corporate"),1,0)))</f>
        <v>1</v>
      </c>
      <c r="HT49" s="3">
        <f t="array" ref="HT49">IF(LEN($DX49)=0,1,SUM(IF(([2]JOE_DATA!$C$2:$C$20002=$DX49)*([2]JOE_DATA!$B$2:$B$20002="Value range in euros")*([2]JOE_DATA!$A$2:$A$20002="Corporate"),1,0)))</f>
        <v>1</v>
      </c>
      <c r="HU49" s="3">
        <f t="array" ref="HU49">IF(LEN($DY49)=0,1,SUM(IF(([2]JOE_DATA!$C$2:$C$20002=$DY49)*([2]JOE_DATA!$B$2:$B$20002="Is the deal relevant for M&amp;A study")*([2]JOE_DATA!$A$2:$A$20002="Corporate"),1,0)))</f>
        <v>1</v>
      </c>
      <c r="HV49" s="3">
        <f t="array" ref="HV49">IF(LEN($DZ49)=0,1,SUM(IF(([2]JOE_DATA!$C$2:$C$20002=$DZ49)*([2]JOE_DATA!$B$2:$B$20002="Does the deal involve PE clients")*([2]JOE_DATA!$A$2:$A$20002="Corporate"),1,0)))</f>
        <v>1</v>
      </c>
      <c r="HW49" s="3">
        <f t="array" ref="HW49">IF(LEN($EA49)=0,1,SUM(IF(([2]JOE_DATA!$C$2:$C$20002=$EA49)*([2]JOE_DATA!$B$2:$B$20002="Quarter deal announced/signed")*([2]JOE_DATA!$A$2:$A$20002="Corporate"),1,0)))</f>
        <v>1</v>
      </c>
      <c r="HX49" s="3">
        <f t="array" ref="HX49">IF(LEN($EB49)=0,1,SUM(IF(([2]JOE_DATA!$C$2:$C$20002=$EB49)*([2]JOE_DATA!$B$2:$B$20002="Quarter deal completed")*([2]JOE_DATA!$A$2:$A$20002="Corporate"),1,0)))</f>
        <v>1</v>
      </c>
      <c r="HY49" s="3">
        <f t="array" ref="HY49">IF(LEN($EC49)=0,1,SUM(IF(([2]JOE_DATA!$C$2:$C$20002=$EC49)*([2]JOE_DATA!$B$2:$B$20002="Year deal announced/signed")*([2]JOE_DATA!$A$2:$A$20002="Corporate"),1,0)))</f>
        <v>1</v>
      </c>
      <c r="HZ49" s="3">
        <f t="array" ref="HZ49">IF(LEN($ED49)=0,1,SUM(IF(([2]JOE_DATA!$C$2:$C$20002=$ED49)*([2]JOE_DATA!$B$2:$B$20002="Year deal completed")*([2]JOE_DATA!$A$2:$A$20002="Corporate"),1,0)))</f>
        <v>1</v>
      </c>
      <c r="IA49" s="3">
        <v>1</v>
      </c>
      <c r="IB49" s="3">
        <f t="array" ref="IB49">IF(LEN($EF49)=0,1,SUM(IF(([2]JOE_DATA!$C$2:$C$20002=$EF49)*([2]JOE_DATA!$B$2:$B$20002="Work type")*([2]JOE_DATA!$A$2:$A$20002="Corporate Tax"),1,0)))</f>
        <v>1</v>
      </c>
      <c r="IC49" s="3">
        <f t="array" ref="IC49">IF(LEN($EG49)=0,0.4,SUM(IF(([2]JOE_DATA!$C$2:$C$20002=$EG49)*([2]JOE_DATA!$B$2:$B$20002="Work type")*([2]JOE_DATA!$A$2:$A$20002="EPC Construction"),0.4,0)))
+
IF(LEN($EH49)=0,0.3,SUM(IF(([2]JOE_DATA!$C$2:$C$20002=$EH49)*([2]JOE_DATA!$B$2:$B$20002="Work type")*([2]JOE_DATA!$A$2:$A$20002="EPC Construction"),0.3,0)))
+
IF(LEN($EI49)=0,0.3,SUM(IF(([2]JOE_DATA!$C$2:$C$20002=$EI49)*([2]JOE_DATA!$B$2:$B$20002="Work type")*([2]JOE_DATA!$A$2:$A$20002="EPC Construction"),0.3,0)))</f>
        <v>1</v>
      </c>
      <c r="ID49" s="3">
        <f t="array" ref="ID49">IF(LEN($EJ49)=0,0.4,SUM(IF(([2]JOE_DATA!$C$2:$C$20002=$EJ49)*([2]JOE_DATA!$B$2:$B$20002="Contract type")*([2]JOE_DATA!$A$2:$A$20002="EPC Construction"),0.4,0)))
+
IF(LEN($EK49)=0,0.3,SUM(IF(([2]JOE_DATA!$C$2:$C$20002=$EK49)*([2]JOE_DATA!$B$2:$B$20002="Contract type")*([2]JOE_DATA!$A$2:$A$20002="EPC Construction"),0.3,0)))
+
IF(LEN($EL49)=0,0.3,SUM(IF(([2]JOE_DATA!$C$2:$C$20002=$EL49)*([2]JOE_DATA!$B$2:$B$20002="Contract type")*([2]JOE_DATA!$A$2:$A$20002="EPC Construction"),0.3,0)))</f>
        <v>1</v>
      </c>
      <c r="IE49" s="3">
        <f t="array" ref="IE49">IF(LEN($EP49)=0,1,SUM(IF(([2]JOE_DATA!$C$2:$C$20002=$EP49)*([2]JOE_DATA!$B$2:$B$20002="Client type")*([2]JOE_DATA!$A$2:$A$20002="EPC Construction"),1,0)))</f>
        <v>1</v>
      </c>
      <c r="IF49" s="3">
        <f t="array" ref="IF49">IF(LEN($EN49)=0,1,SUM(IF(([2]JOE_DATA!$C$2:$C$20002=$EN49)*([2]JOE_DATA!$B$2:$B$20002="Subject matter")*([2]JOE_DATA!$A$2:$A$20002="EPC Construction"),1,0)))</f>
        <v>1</v>
      </c>
      <c r="IG49" s="3">
        <f t="array" ref="IG49">IF(LEN($ER49)=0,1,SUM(IF(([2]JOE_DATA!$C$2:$C$20002=$ER49)*([2]JOE_DATA!$B$2:$B$20002="Client scope")*([2]JOE_DATA!$A$2:$A$20002="EPC Construction"),1,0)))</f>
        <v>1</v>
      </c>
      <c r="IH49" s="3">
        <f t="array" ref="IH49">IF(LEN($ES49)=0,0.4,SUM(IF(([2]JOE_DATA!$C$2:$C$20002=$ES49)*([2]JOE_DATA!$B$2:$B$20002="Work type")*([2]JOE_DATA!$A$2:$A$20002="EPC Energy"),0.4,0)))
+
IF(LEN($ET49)=0,0.3,SUM(IF(([2]JOE_DATA!$C$2:$C$20002=$ET49)*([2]JOE_DATA!$B$2:$B$20002="Work type")*([2]JOE_DATA!$A$2:$A$20002="EPC Energy"),0.3,0)))
+
IF(LEN($EU49)=0,0.3,SUM(IF(([2]JOE_DATA!$C$2:$C$20002=$EU49)*([2]JOE_DATA!$B$2:$B$20002="Work type")*([2]JOE_DATA!$A$2:$A$20002="EPC Energy"),0.3,0)))</f>
        <v>1</v>
      </c>
      <c r="II49" s="3">
        <f t="array" ref="II49">IF(LEN($EV49)=0,1,SUM(IF(([2]JOE_DATA!$C$2:$C$20002=$EV49)*([2]JOE_DATA!$B$2:$B$20002="Work type")*([2]JOE_DATA!$A$2:$A$20002="EPC Energy"),1,0)))</f>
        <v>1</v>
      </c>
      <c r="IJ49" s="3">
        <f t="array" ref="IJ49">IF(LEN($EW49)=0,1,SUM(IF(([2]JOE_DATA!$C$2:$C$20002=$EW49)*([2]JOE_DATA!$B$2:$B$20002="Client type")*([2]JOE_DATA!$A$2:$A$20002="EPC Projects"),1,0)))</f>
        <v>1</v>
      </c>
      <c r="IK49" s="3">
        <f t="array" ref="IK49">IF(LEN($FE49)=0,0.4,SUM(IF(([2]JOE_DATA!$C$2:$C$20002=$FE49)*([2]JOE_DATA!$B$2:$B$20002="Client type")*([2]JOE_DATA!$A$2:$A$20002="Real Estate"),0.4,0)))
+
IF(LEN($FF49)=0,0.3,SUM(IF(([2]JOE_DATA!$C$2:$C$20002=$FF49)*([2]JOE_DATA!$B$2:$B$20002="Client type")*([2]JOE_DATA!$A$2:$A$20002="Real Estate"),0.3,0)))
+
IF(LEN($FG49)=0,0.3,SUM(IF(([2]JOE_DATA!$C$2:$C$20002=$FG49)*([2]JOE_DATA!$B$2:$B$20002="Client type")*([2]JOE_DATA!$A$2:$A$20002="Real Estate"),0.3,0)))</f>
        <v>1</v>
      </c>
      <c r="IL49" s="3">
        <f t="array" ref="IL49">IF(LEN($FH49)=0,0.4,SUM(IF(([2]JOE_DATA!$C$2:$C$20002=$FH49)*([2]JOE_DATA!$B$2:$B$20002="Work type")*([2]JOE_DATA!$A$2:$A$20002="Real Estate"),0.4,0)))
+
IF(LEN($FI49)=0,0.3,SUM(IF(([2]JOE_DATA!$C$2:$C$20002=$FI49)*([2]JOE_DATA!$B$2:$B$20002="Work type")*([2]JOE_DATA!$A$2:$A$20002="Real Estate"),0.3,0)))
+
IF(LEN($FJ49)=0,0.3,SUM(IF(([2]JOE_DATA!$C$2:$C$20002=$FJ49)*([2]JOE_DATA!$B$2:$B$20002="Work type")*([2]JOE_DATA!$A$2:$A$20002="Real Estate"),0.3,0)))</f>
        <v>1</v>
      </c>
      <c r="IM49" s="3">
        <f t="array" ref="IM49">IF(LEN($EX49)=0,0.4,SUM(IF(([2]JOE_DATA!$C$2:$C$20002=$EX49)*([2]JOE_DATA!$B$2:$B$20002="Work type")*([2]JOE_DATA!$A$2:$A$20002="Human Capital"),0.4,0)))
+
IF(LEN($EY49)=0,0.3,SUM(IF(([2]JOE_DATA!$C$2:$C$20002=$EY49)*([2]JOE_DATA!$B$2:$B$20002="Work type")*([2]JOE_DATA!$A$2:$A$20002="Human Capital"),0.3,0)))
+
IF(LEN($EZ49)=0,0.3,SUM(IF(([2]JOE_DATA!$C$2:$C$20002=$EZ49)*([2]JOE_DATA!$B$2:$B$20002="Work type")*([2]JOE_DATA!$A$2:$A$20002="Human Capital"),0.3,0)))</f>
        <v>1</v>
      </c>
      <c r="IN49" s="3">
        <f t="array" ref="IN49">IF(LEN($FA49)=0,0.4,SUM(IF(([2]JOE_DATA!$C$2:$C$20002=$FA49)*([2]JOE_DATA!$B$2:$B$20002="Sub-work types")*([2]JOE_DATA!$A$2:$A$20002="Human Capital"),0.4,0)))
+
IF(LEN($FB49)=0,0.3,SUM(IF(([2]JOE_DATA!$C$2:$C$20002=$FB49)*([2]JOE_DATA!$B$2:$B$20002="Sub-work types")*([2]JOE_DATA!$A$2:$A$20002="Human Capital"),0.3,0)))
+
IF(LEN($FC49)=0,0.3,SUM(IF(([2]JOE_DATA!$C$2:$C$20002=$FC49)*([2]JOE_DATA!$B$2:$B$20002="Sub-work types")*([2]JOE_DATA!$A$2:$A$20002="Human Capital"),0.3,0)))</f>
        <v>1</v>
      </c>
      <c r="IO49" s="15">
        <f t="array" ref="IO49">IF(LEN($FD49)=0,1,SUM(IF(([2]JOE_DATA!$C$2:$C$20002=$FD49)*([2]JOE_DATA!$B$2:$B$20002="Pension scheme")*([2]JOE_DATA!$A$2:$A$20002="Human Capital"),1,0)))</f>
        <v>1</v>
      </c>
      <c r="IP49" s="3">
        <f t="array" ref="IP49">IF(LEN($BT49)=0,0.4,SUM(IF(([2]JOE_DATA!$C$2:$C$20002=$BT49)*([2]JOE_DATA!$B$2:$B$20002="Other Matter Executive"),0.4,0)))
+
IF(LEN($BU49)=0,0.3,SUM(IF(([2]JOE_DATA!$C$2:$C$20002=$BU49)*([2]JOE_DATA!$B$2:$B$20002="Other Matter Executive"),0.3,0)))
+
IF(LEN($BV49)=0,0.3,SUM(IF(([2]JOE_DATA!$C$2:$C$20002=$BV49)*([2]JOE_DATA!$B$2:$B$20002="Other Matter Executive"),0.3,0)))</f>
        <v>1</v>
      </c>
    </row>
    <row r="50" spans="1:250">
      <c r="BI50" s="43"/>
      <c r="BJ50" s="4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44"/>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15"/>
    </row>
    <row r="51" spans="1:250">
      <c r="BI51" s="43"/>
      <c r="BJ51" s="4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44"/>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15"/>
    </row>
    <row r="52" spans="1:250">
      <c r="BI52" s="43"/>
      <c r="BJ52" s="4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44"/>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15"/>
    </row>
    <row r="53" spans="1:250">
      <c r="BI53" s="43"/>
      <c r="BJ53" s="4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44"/>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15"/>
    </row>
    <row r="54" spans="1:250">
      <c r="BI54" s="43"/>
      <c r="BJ54" s="4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44"/>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15"/>
    </row>
    <row r="55" spans="1:250">
      <c r="BI55" s="43"/>
      <c r="BJ55" s="4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44"/>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15"/>
    </row>
    <row r="56" spans="1:250">
      <c r="BI56" s="43"/>
      <c r="BJ56" s="4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44"/>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15"/>
    </row>
    <row r="57" spans="1:250">
      <c r="BI57" s="43"/>
      <c r="BJ57" s="4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44"/>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15"/>
    </row>
    <row r="58" spans="1:250">
      <c r="BI58" s="43"/>
      <c r="BJ58" s="4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44"/>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15"/>
    </row>
    <row r="59" spans="1:250">
      <c r="BI59" s="43"/>
      <c r="BJ59" s="4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44"/>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15"/>
    </row>
    <row r="60" spans="1:250">
      <c r="BI60" s="43"/>
      <c r="BJ60" s="4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44"/>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15"/>
    </row>
    <row r="61" spans="1:250">
      <c r="BI61" s="43"/>
      <c r="BJ61" s="4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44"/>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15"/>
    </row>
    <row r="62" spans="1:250">
      <c r="BI62" s="43"/>
      <c r="BJ62" s="4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44"/>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15"/>
    </row>
    <row r="63" spans="1:250">
      <c r="BI63" s="43"/>
      <c r="BJ63" s="4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44"/>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15"/>
    </row>
    <row r="64" spans="1:250">
      <c r="BI64" s="43"/>
      <c r="BJ64" s="4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44"/>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15"/>
    </row>
    <row r="65" spans="61:249">
      <c r="BI65" s="43"/>
      <c r="BJ65" s="4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44"/>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15"/>
    </row>
    <row r="66" spans="61:249">
      <c r="BI66" s="43"/>
      <c r="BJ66" s="4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44"/>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15"/>
    </row>
    <row r="67" spans="61:249">
      <c r="BI67" s="43"/>
      <c r="BJ67" s="4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44"/>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5"/>
    </row>
    <row r="68" spans="61:249">
      <c r="BI68" s="43"/>
      <c r="BJ68" s="4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44"/>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5"/>
    </row>
    <row r="69" spans="61:249">
      <c r="BI69" s="43"/>
      <c r="BJ69" s="4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44"/>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5"/>
    </row>
    <row r="70" spans="61:249">
      <c r="BI70" s="43"/>
      <c r="BJ70" s="4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44"/>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5"/>
    </row>
    <row r="71" spans="61:249">
      <c r="BI71" s="43"/>
      <c r="BJ71" s="4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44"/>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5"/>
    </row>
    <row r="72" spans="61:249">
      <c r="BI72" s="43"/>
      <c r="BJ72" s="4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44"/>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5"/>
    </row>
    <row r="73" spans="61:249">
      <c r="BI73" s="43"/>
      <c r="BJ73" s="4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44"/>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5"/>
    </row>
    <row r="74" spans="61:249">
      <c r="BI74" s="43"/>
      <c r="BJ74" s="4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44"/>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5"/>
    </row>
    <row r="75" spans="61:249">
      <c r="BI75" s="43"/>
      <c r="BJ75" s="4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44"/>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5"/>
    </row>
    <row r="76" spans="61:249">
      <c r="BI76" s="43"/>
      <c r="BJ76" s="4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44"/>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5"/>
    </row>
    <row r="77" spans="61:249">
      <c r="BI77" s="43"/>
      <c r="BJ77" s="4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44"/>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5"/>
    </row>
    <row r="78" spans="61:249">
      <c r="BI78" s="43"/>
      <c r="BJ78" s="4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44"/>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5"/>
    </row>
    <row r="79" spans="61:249">
      <c r="BI79" s="43"/>
      <c r="BJ79" s="4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44"/>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5"/>
    </row>
    <row r="80" spans="61:249">
      <c r="BI80" s="43"/>
      <c r="BJ80" s="4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44"/>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5"/>
    </row>
    <row r="81" spans="61:249">
      <c r="BI81" s="43"/>
      <c r="BJ81" s="4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44"/>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5"/>
    </row>
    <row r="82" spans="61:249">
      <c r="BI82" s="43"/>
      <c r="BJ82" s="4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44"/>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5"/>
    </row>
    <row r="83" spans="61:249">
      <c r="BI83" s="43"/>
      <c r="BJ83" s="4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44"/>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5"/>
    </row>
    <row r="84" spans="61:249">
      <c r="BI84" s="43"/>
      <c r="BJ84" s="4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44"/>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5"/>
    </row>
    <row r="85" spans="61:249">
      <c r="BI85" s="43"/>
      <c r="BJ85" s="4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44"/>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5"/>
    </row>
    <row r="86" spans="61:249">
      <c r="BI86" s="43"/>
      <c r="BJ86" s="4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44"/>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5"/>
    </row>
    <row r="87" spans="61:249">
      <c r="BI87" s="43"/>
      <c r="BJ87" s="4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44"/>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5"/>
    </row>
    <row r="88" spans="61:249">
      <c r="BI88" s="43"/>
      <c r="BJ88" s="4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44"/>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5"/>
    </row>
    <row r="89" spans="61:249">
      <c r="BI89" s="43"/>
      <c r="BJ89" s="4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44"/>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5"/>
    </row>
    <row r="90" spans="61:249">
      <c r="BI90" s="43"/>
      <c r="BJ90" s="4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44"/>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5"/>
    </row>
    <row r="91" spans="61:249">
      <c r="BI91" s="43"/>
      <c r="BJ91" s="4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44"/>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5"/>
    </row>
    <row r="92" spans="61:249">
      <c r="BI92" s="43"/>
      <c r="BJ92" s="4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44"/>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5"/>
    </row>
    <row r="93" spans="61:249">
      <c r="BI93" s="43"/>
      <c r="BJ93" s="4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44"/>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5"/>
    </row>
    <row r="94" spans="61:249">
      <c r="BI94" s="43"/>
      <c r="BJ94" s="4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44"/>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5"/>
    </row>
    <row r="95" spans="61:249">
      <c r="BI95" s="43"/>
      <c r="BJ95" s="4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44"/>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5"/>
    </row>
    <row r="96" spans="61:249">
      <c r="BI96" s="43"/>
      <c r="BJ96" s="4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44"/>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5"/>
    </row>
    <row r="97" spans="61:249">
      <c r="BI97" s="43"/>
      <c r="BJ97" s="4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44"/>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5"/>
    </row>
    <row r="98" spans="61:249">
      <c r="BI98" s="43"/>
      <c r="BJ98" s="4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44"/>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5"/>
    </row>
    <row r="99" spans="61:249">
      <c r="BI99" s="43"/>
      <c r="BJ99" s="4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44"/>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5"/>
    </row>
    <row r="100" spans="61:249">
      <c r="BI100" s="43"/>
      <c r="BJ100" s="4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44"/>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5"/>
    </row>
    <row r="101" spans="61:249">
      <c r="BI101" s="43"/>
      <c r="BJ101" s="4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44"/>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5"/>
    </row>
    <row r="102" spans="61:249">
      <c r="BI102" s="43"/>
      <c r="BJ102" s="4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44"/>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5"/>
    </row>
    <row r="103" spans="61:249">
      <c r="BI103" s="43"/>
      <c r="BJ103" s="4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44"/>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5"/>
    </row>
    <row r="104" spans="61:249">
      <c r="BI104" s="43"/>
      <c r="BJ104" s="4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44"/>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5"/>
    </row>
    <row r="105" spans="61:249">
      <c r="BI105" s="43"/>
      <c r="BJ105" s="4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44"/>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5"/>
    </row>
    <row r="106" spans="61:249">
      <c r="BI106" s="43"/>
      <c r="BJ106" s="4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44"/>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5"/>
    </row>
    <row r="107" spans="61:249">
      <c r="BI107" s="43"/>
      <c r="BJ107" s="4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44"/>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5"/>
    </row>
    <row r="108" spans="61:249">
      <c r="BI108" s="43"/>
      <c r="BJ108" s="4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44"/>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5"/>
    </row>
    <row r="109" spans="61:249">
      <c r="BI109" s="43"/>
      <c r="BJ109" s="4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44"/>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5"/>
    </row>
    <row r="110" spans="61:249">
      <c r="BI110" s="43"/>
      <c r="BJ110" s="4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44"/>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5"/>
    </row>
    <row r="111" spans="61:249">
      <c r="BI111" s="43"/>
      <c r="BJ111" s="4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44"/>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5"/>
    </row>
    <row r="112" spans="61:249">
      <c r="BI112" s="43"/>
      <c r="BJ112" s="4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44"/>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5"/>
    </row>
    <row r="113" spans="61:249">
      <c r="BI113" s="43"/>
      <c r="BJ113" s="4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44"/>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5"/>
    </row>
    <row r="114" spans="61:249">
      <c r="BI114" s="43"/>
      <c r="BJ114" s="4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44"/>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5"/>
    </row>
    <row r="115" spans="61:249">
      <c r="BI115" s="43"/>
      <c r="BJ115" s="4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44"/>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5"/>
    </row>
    <row r="116" spans="61:249">
      <c r="BI116" s="43"/>
      <c r="BJ116" s="4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44"/>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5"/>
    </row>
    <row r="117" spans="61:249">
      <c r="BI117" s="43"/>
      <c r="BJ117" s="4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44"/>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5"/>
    </row>
    <row r="118" spans="61:249">
      <c r="BI118" s="43"/>
      <c r="BJ118" s="4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44"/>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5"/>
    </row>
    <row r="119" spans="61:249">
      <c r="BI119" s="43"/>
      <c r="BJ119" s="4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44"/>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5"/>
    </row>
    <row r="120" spans="61:249">
      <c r="BI120" s="43"/>
      <c r="BJ120" s="4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44"/>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5"/>
    </row>
    <row r="121" spans="61:249">
      <c r="BI121" s="43"/>
      <c r="BJ121" s="4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44"/>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5"/>
    </row>
    <row r="122" spans="61:249">
      <c r="BI122" s="43"/>
      <c r="BJ122" s="4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44"/>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5"/>
    </row>
    <row r="123" spans="61:249">
      <c r="BI123" s="43"/>
      <c r="BJ123" s="4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44"/>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5"/>
    </row>
    <row r="124" spans="61:249">
      <c r="BI124" s="43"/>
      <c r="BJ124" s="4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44"/>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5"/>
    </row>
    <row r="125" spans="61:249">
      <c r="BI125" s="43"/>
      <c r="BJ125" s="4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44"/>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5"/>
    </row>
    <row r="126" spans="61:249">
      <c r="BI126" s="43"/>
      <c r="BJ126" s="4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44"/>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5"/>
    </row>
    <row r="127" spans="61:249">
      <c r="BI127" s="43"/>
      <c r="BJ127" s="4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44"/>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5"/>
    </row>
    <row r="128" spans="61:249">
      <c r="BI128" s="43"/>
      <c r="BJ128" s="4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44"/>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5"/>
    </row>
    <row r="129" spans="61:249">
      <c r="BI129" s="43"/>
      <c r="BJ129" s="4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44"/>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5"/>
    </row>
    <row r="130" spans="61:249">
      <c r="BI130" s="43"/>
      <c r="BJ130" s="4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44"/>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5"/>
    </row>
    <row r="131" spans="61:249">
      <c r="BI131" s="43"/>
      <c r="BJ131" s="4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44"/>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5"/>
    </row>
    <row r="132" spans="61:249">
      <c r="BI132" s="43"/>
      <c r="BJ132" s="4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44"/>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5"/>
    </row>
    <row r="133" spans="61:249">
      <c r="BI133" s="43"/>
      <c r="BJ133" s="4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44"/>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5"/>
    </row>
    <row r="134" spans="61:249">
      <c r="BI134" s="43"/>
      <c r="BJ134" s="4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44"/>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5"/>
    </row>
    <row r="135" spans="61:249">
      <c r="BI135" s="43"/>
      <c r="BJ135" s="4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44"/>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5"/>
    </row>
    <row r="136" spans="61:249">
      <c r="BI136" s="43"/>
      <c r="BJ136" s="4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44"/>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5"/>
    </row>
    <row r="137" spans="61:249">
      <c r="BI137" s="43"/>
      <c r="BJ137" s="4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44"/>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5"/>
    </row>
    <row r="138" spans="61:249">
      <c r="BI138" s="43"/>
      <c r="BJ138" s="4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44"/>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5"/>
    </row>
    <row r="139" spans="61:249">
      <c r="BI139" s="43"/>
      <c r="BJ139" s="4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44"/>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5"/>
    </row>
    <row r="140" spans="61:249">
      <c r="BI140" s="43"/>
      <c r="BJ140" s="4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44"/>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5"/>
    </row>
    <row r="141" spans="61:249">
      <c r="BI141" s="43"/>
      <c r="BJ141" s="4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44"/>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5"/>
    </row>
    <row r="142" spans="61:249">
      <c r="BI142" s="43"/>
      <c r="BJ142" s="4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44"/>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5"/>
    </row>
    <row r="143" spans="61:249">
      <c r="BI143" s="43"/>
      <c r="BJ143" s="4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44"/>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5"/>
    </row>
    <row r="144" spans="61:249">
      <c r="BI144" s="43"/>
      <c r="BJ144" s="4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44"/>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5"/>
    </row>
    <row r="145" spans="61:249">
      <c r="BI145" s="43"/>
      <c r="BJ145" s="4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44"/>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5"/>
    </row>
    <row r="146" spans="61:249">
      <c r="BI146" s="43"/>
      <c r="BJ146" s="4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44"/>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5"/>
    </row>
    <row r="147" spans="61:249">
      <c r="BI147" s="43"/>
      <c r="BJ147" s="4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44"/>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5"/>
    </row>
    <row r="148" spans="61:249">
      <c r="BI148" s="43"/>
      <c r="BJ148" s="4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44"/>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5"/>
    </row>
    <row r="149" spans="61:249">
      <c r="BI149" s="43"/>
      <c r="BJ149" s="4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44"/>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5"/>
    </row>
    <row r="150" spans="61:249">
      <c r="BI150" s="43"/>
      <c r="BJ150" s="4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44"/>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5"/>
    </row>
    <row r="151" spans="61:249">
      <c r="BI151" s="43"/>
      <c r="BJ151" s="4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44"/>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5"/>
    </row>
    <row r="152" spans="61:249">
      <c r="BI152" s="43"/>
      <c r="BJ152" s="4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44"/>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5"/>
    </row>
    <row r="153" spans="61:249">
      <c r="BI153" s="43"/>
      <c r="BJ153" s="4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44"/>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5"/>
    </row>
    <row r="154" spans="61:249">
      <c r="BI154" s="43"/>
      <c r="BJ154" s="4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44"/>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5"/>
    </row>
    <row r="155" spans="61:249">
      <c r="BI155" s="43"/>
      <c r="BJ155" s="4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44"/>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5"/>
    </row>
    <row r="156" spans="61:249">
      <c r="BI156" s="43"/>
      <c r="BJ156" s="4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44"/>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5"/>
    </row>
    <row r="157" spans="61:249">
      <c r="BI157" s="43"/>
      <c r="BJ157" s="4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44"/>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5"/>
    </row>
    <row r="158" spans="61:249">
      <c r="BI158" s="43"/>
      <c r="BJ158" s="4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44"/>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5"/>
    </row>
    <row r="159" spans="61:249">
      <c r="BI159" s="43"/>
      <c r="BJ159" s="4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44"/>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5"/>
    </row>
    <row r="160" spans="61:249">
      <c r="BI160" s="43"/>
      <c r="BJ160" s="4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44"/>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5"/>
    </row>
    <row r="161" spans="61:249">
      <c r="BI161" s="43"/>
      <c r="BJ161" s="4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44"/>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5"/>
    </row>
    <row r="162" spans="61:249">
      <c r="BI162" s="43"/>
      <c r="BJ162" s="4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44"/>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5"/>
    </row>
    <row r="163" spans="61:249">
      <c r="BI163" s="43"/>
      <c r="BJ163" s="4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44"/>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5"/>
    </row>
    <row r="164" spans="61:249">
      <c r="BI164" s="43"/>
      <c r="BJ164" s="4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44"/>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5"/>
    </row>
    <row r="165" spans="61:249">
      <c r="BI165" s="43"/>
      <c r="BJ165" s="4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44"/>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5"/>
    </row>
    <row r="166" spans="61:249">
      <c r="BI166" s="43"/>
      <c r="BJ166" s="4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44"/>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5"/>
    </row>
    <row r="167" spans="61:249">
      <c r="BI167" s="43"/>
      <c r="BJ167" s="4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44"/>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5"/>
    </row>
    <row r="168" spans="61:249">
      <c r="BI168" s="43"/>
      <c r="BJ168" s="4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44"/>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5"/>
    </row>
    <row r="169" spans="61:249">
      <c r="BI169" s="43"/>
      <c r="BJ169" s="4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44"/>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5"/>
    </row>
    <row r="170" spans="61:249">
      <c r="BI170" s="43"/>
      <c r="BJ170" s="4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44"/>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5"/>
    </row>
    <row r="171" spans="61:249">
      <c r="BI171" s="43"/>
      <c r="BJ171" s="4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44"/>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5"/>
    </row>
    <row r="172" spans="61:249">
      <c r="BI172" s="43"/>
      <c r="BJ172" s="4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44"/>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5"/>
    </row>
    <row r="173" spans="61:249">
      <c r="BI173" s="43"/>
      <c r="BJ173" s="4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44"/>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5"/>
    </row>
    <row r="174" spans="61:249">
      <c r="BI174" s="43"/>
      <c r="BJ174" s="4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44"/>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5"/>
    </row>
    <row r="175" spans="61:249">
      <c r="BI175" s="43"/>
      <c r="BJ175" s="4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44"/>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5"/>
    </row>
    <row r="176" spans="61:249">
      <c r="BI176" s="43"/>
      <c r="BJ176" s="4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44"/>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5"/>
    </row>
    <row r="177" spans="61:249">
      <c r="BI177" s="43"/>
      <c r="BJ177" s="4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44"/>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5"/>
    </row>
    <row r="178" spans="61:249">
      <c r="BI178" s="43"/>
      <c r="BJ178" s="4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44"/>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5"/>
    </row>
    <row r="179" spans="61:249">
      <c r="BI179" s="43"/>
      <c r="BJ179" s="4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44"/>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5"/>
    </row>
    <row r="180" spans="61:249">
      <c r="BI180" s="43"/>
      <c r="BJ180" s="4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44"/>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5"/>
    </row>
    <row r="181" spans="61:249">
      <c r="BI181" s="43"/>
      <c r="BJ181" s="4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44"/>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5"/>
    </row>
    <row r="182" spans="61:249">
      <c r="BI182" s="43"/>
      <c r="BJ182" s="4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44"/>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5"/>
    </row>
    <row r="183" spans="61:249">
      <c r="BI183" s="43"/>
      <c r="BJ183" s="4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44"/>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5"/>
    </row>
    <row r="184" spans="61:249">
      <c r="BI184" s="43"/>
      <c r="BJ184" s="4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44"/>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5"/>
    </row>
    <row r="185" spans="61:249">
      <c r="BI185" s="43"/>
      <c r="BJ185" s="4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44"/>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5"/>
    </row>
    <row r="186" spans="61:249">
      <c r="BI186" s="43"/>
      <c r="BJ186" s="4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44"/>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5"/>
    </row>
    <row r="187" spans="61:249">
      <c r="BI187" s="43"/>
      <c r="BJ187" s="4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44"/>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5"/>
    </row>
    <row r="188" spans="61:249">
      <c r="BI188" s="43"/>
      <c r="BJ188" s="4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44"/>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5"/>
    </row>
    <row r="189" spans="61:249">
      <c r="BI189" s="43"/>
      <c r="BJ189" s="4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44"/>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5"/>
    </row>
    <row r="190" spans="61:249">
      <c r="BI190" s="43"/>
      <c r="BJ190" s="4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44"/>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5"/>
    </row>
    <row r="191" spans="61:249">
      <c r="BI191" s="43"/>
      <c r="BJ191" s="4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44"/>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5"/>
    </row>
    <row r="192" spans="61:249">
      <c r="BI192" s="43"/>
      <c r="BJ192" s="4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44"/>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5"/>
    </row>
    <row r="193" spans="61:249">
      <c r="BI193" s="43"/>
      <c r="BJ193" s="4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44"/>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5"/>
    </row>
    <row r="194" spans="61:249">
      <c r="BI194" s="43"/>
      <c r="BJ194" s="4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44"/>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5"/>
    </row>
    <row r="195" spans="61:249">
      <c r="BI195" s="43"/>
      <c r="BJ195" s="4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44"/>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5"/>
    </row>
    <row r="196" spans="61:249">
      <c r="BI196" s="43"/>
      <c r="BJ196" s="4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44"/>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5"/>
    </row>
    <row r="197" spans="61:249">
      <c r="BI197" s="43"/>
      <c r="BJ197" s="4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44"/>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5"/>
    </row>
    <row r="198" spans="61:249">
      <c r="BI198" s="43"/>
      <c r="BJ198" s="4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44"/>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5"/>
    </row>
    <row r="199" spans="61:249">
      <c r="BI199" s="43"/>
      <c r="BJ199" s="4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44"/>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5"/>
    </row>
    <row r="200" spans="61:249">
      <c r="BI200" s="43"/>
      <c r="BJ200" s="4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44"/>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5"/>
    </row>
    <row r="201" spans="61:249">
      <c r="BI201" s="43"/>
      <c r="BJ201" s="4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44"/>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5"/>
    </row>
    <row r="202" spans="61:249">
      <c r="BI202" s="43"/>
      <c r="BJ202" s="4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44"/>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5"/>
    </row>
    <row r="203" spans="61:249">
      <c r="BI203" s="43"/>
      <c r="BJ203" s="4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44"/>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5"/>
    </row>
    <row r="204" spans="61:249">
      <c r="BI204" s="43"/>
      <c r="BJ204" s="4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44"/>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5"/>
    </row>
    <row r="205" spans="61:249">
      <c r="BI205" s="43"/>
      <c r="BJ205" s="4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44"/>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5"/>
    </row>
    <row r="206" spans="61:249">
      <c r="BI206" s="43"/>
      <c r="BJ206" s="4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44"/>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5"/>
    </row>
    <row r="207" spans="61:249">
      <c r="BI207" s="43"/>
      <c r="BJ207" s="4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44"/>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5"/>
    </row>
    <row r="208" spans="61:249">
      <c r="BI208" s="43"/>
      <c r="BJ208" s="4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44"/>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5"/>
    </row>
    <row r="209" spans="61:249">
      <c r="BI209" s="43"/>
      <c r="BJ209" s="4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44"/>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5"/>
    </row>
    <row r="210" spans="61:249">
      <c r="BI210" s="43"/>
      <c r="BJ210" s="4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44"/>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5"/>
    </row>
    <row r="211" spans="61:249">
      <c r="BI211" s="43"/>
      <c r="BJ211" s="4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44"/>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5"/>
    </row>
    <row r="212" spans="61:249">
      <c r="BI212" s="43"/>
      <c r="BJ212" s="4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44"/>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5"/>
    </row>
    <row r="213" spans="61:249">
      <c r="BI213" s="43"/>
      <c r="BJ213" s="4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44"/>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5"/>
    </row>
    <row r="214" spans="61:249">
      <c r="BI214" s="43"/>
      <c r="BJ214" s="4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44"/>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5"/>
    </row>
    <row r="215" spans="61:249">
      <c r="BI215" s="43"/>
      <c r="BJ215" s="4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44"/>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5"/>
    </row>
    <row r="216" spans="61:249">
      <c r="BI216" s="43"/>
      <c r="BJ216" s="4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44"/>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5"/>
    </row>
    <row r="217" spans="61:249">
      <c r="BI217" s="43"/>
      <c r="BJ217" s="4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44"/>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5"/>
    </row>
    <row r="218" spans="61:249">
      <c r="BI218" s="43"/>
      <c r="BJ218" s="4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44"/>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5"/>
    </row>
    <row r="219" spans="61:249">
      <c r="BI219" s="43"/>
      <c r="BJ219" s="4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44"/>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5"/>
    </row>
    <row r="220" spans="61:249">
      <c r="BI220" s="43"/>
      <c r="BJ220" s="4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44"/>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5"/>
    </row>
    <row r="221" spans="61:249">
      <c r="BI221" s="43"/>
      <c r="BJ221" s="4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44"/>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5"/>
    </row>
    <row r="222" spans="61:249">
      <c r="BI222" s="43"/>
      <c r="BJ222" s="4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44"/>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5"/>
    </row>
    <row r="223" spans="61:249">
      <c r="BI223" s="43"/>
      <c r="BJ223" s="4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44"/>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5"/>
    </row>
    <row r="224" spans="61:249">
      <c r="BI224" s="43"/>
      <c r="BJ224" s="4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44"/>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5"/>
    </row>
    <row r="225" spans="61:249">
      <c r="BI225" s="43"/>
      <c r="BJ225" s="4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44"/>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5"/>
    </row>
    <row r="226" spans="61:249">
      <c r="BI226" s="43"/>
      <c r="BJ226" s="4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44"/>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5"/>
    </row>
    <row r="227" spans="61:249">
      <c r="BI227" s="43"/>
      <c r="BJ227" s="4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44"/>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5"/>
    </row>
    <row r="228" spans="61:249">
      <c r="BI228" s="43"/>
      <c r="BJ228" s="4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44"/>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5"/>
    </row>
    <row r="229" spans="61:249">
      <c r="BI229" s="43"/>
      <c r="BJ229" s="4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44"/>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5"/>
    </row>
    <row r="230" spans="61:249">
      <c r="BI230" s="43"/>
      <c r="BJ230" s="4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44"/>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5"/>
    </row>
    <row r="231" spans="61:249">
      <c r="BI231" s="43"/>
      <c r="BJ231" s="4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44"/>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5"/>
    </row>
    <row r="232" spans="61:249">
      <c r="BI232" s="43"/>
      <c r="BJ232" s="4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44"/>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5"/>
    </row>
    <row r="233" spans="61:249">
      <c r="BI233" s="43"/>
      <c r="BJ233" s="4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44"/>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5"/>
    </row>
    <row r="234" spans="61:249">
      <c r="BI234" s="43"/>
      <c r="BJ234" s="4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44"/>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5"/>
    </row>
    <row r="235" spans="61:249">
      <c r="BI235" s="43"/>
      <c r="BJ235" s="4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44"/>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5"/>
    </row>
    <row r="236" spans="61:249">
      <c r="BI236" s="43"/>
      <c r="BJ236" s="4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44"/>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5"/>
    </row>
    <row r="237" spans="61:249">
      <c r="BI237" s="43"/>
      <c r="BJ237" s="4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44"/>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5"/>
    </row>
    <row r="238" spans="61:249">
      <c r="BI238" s="43"/>
      <c r="BJ238" s="4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44"/>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5"/>
    </row>
    <row r="239" spans="61:249">
      <c r="BI239" s="43"/>
      <c r="BJ239" s="4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44"/>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5"/>
    </row>
    <row r="240" spans="61:249">
      <c r="BI240" s="43"/>
      <c r="BJ240" s="4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44"/>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5"/>
    </row>
    <row r="241" spans="61:249">
      <c r="BI241" s="43"/>
      <c r="BJ241" s="4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44"/>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5"/>
    </row>
    <row r="242" spans="61:249">
      <c r="BI242" s="43"/>
      <c r="BJ242" s="4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44"/>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5"/>
    </row>
    <row r="243" spans="61:249">
      <c r="BI243" s="43"/>
      <c r="BJ243" s="4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44"/>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5"/>
    </row>
    <row r="244" spans="61:249">
      <c r="BI244" s="43"/>
      <c r="BJ244" s="4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44"/>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5"/>
    </row>
    <row r="245" spans="61:249">
      <c r="BI245" s="43"/>
      <c r="BJ245" s="4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44"/>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5"/>
    </row>
    <row r="246" spans="61:249">
      <c r="BI246" s="43"/>
      <c r="BJ246" s="4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44"/>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5"/>
    </row>
    <row r="247" spans="61:249">
      <c r="BI247" s="43"/>
      <c r="BJ247" s="4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44"/>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5"/>
    </row>
    <row r="248" spans="61:249">
      <c r="BI248" s="43"/>
      <c r="BJ248" s="4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44"/>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5"/>
    </row>
    <row r="249" spans="61:249">
      <c r="BI249" s="43"/>
      <c r="BJ249" s="4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44"/>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5"/>
    </row>
    <row r="250" spans="61:249">
      <c r="BI250" s="43"/>
      <c r="BJ250" s="4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44"/>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5"/>
    </row>
    <row r="251" spans="61:249">
      <c r="BI251" s="43"/>
      <c r="BJ251" s="4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44"/>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5"/>
    </row>
    <row r="252" spans="61:249">
      <c r="BI252" s="43"/>
      <c r="BJ252" s="4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44"/>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5"/>
    </row>
    <row r="253" spans="61:249">
      <c r="BI253" s="43"/>
      <c r="BJ253" s="4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44"/>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5"/>
    </row>
    <row r="254" spans="61:249">
      <c r="BI254" s="43"/>
      <c r="BJ254" s="4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44"/>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5"/>
    </row>
    <row r="255" spans="61:249">
      <c r="BI255" s="43"/>
      <c r="BJ255" s="4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44"/>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5"/>
    </row>
    <row r="256" spans="61:249">
      <c r="BI256" s="43"/>
      <c r="BJ256" s="4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44"/>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5"/>
    </row>
    <row r="257" spans="61:249">
      <c r="BI257" s="43"/>
      <c r="BJ257" s="4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44"/>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5"/>
    </row>
    <row r="258" spans="61:249">
      <c r="BI258" s="43"/>
      <c r="BJ258" s="4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44"/>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5"/>
    </row>
    <row r="259" spans="61:249">
      <c r="BI259" s="43"/>
      <c r="BJ259" s="4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44"/>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5"/>
    </row>
    <row r="260" spans="61:249">
      <c r="BI260" s="43"/>
      <c r="BJ260" s="4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44"/>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5"/>
    </row>
    <row r="261" spans="61:249">
      <c r="BI261" s="43"/>
      <c r="BJ261" s="4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44"/>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5"/>
    </row>
    <row r="262" spans="61:249">
      <c r="BI262" s="43"/>
      <c r="BJ262" s="4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44"/>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5"/>
    </row>
    <row r="263" spans="61:249">
      <c r="BI263" s="43"/>
      <c r="BJ263" s="4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44"/>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5"/>
    </row>
    <row r="264" spans="61:249">
      <c r="BI264" s="43"/>
      <c r="BJ264" s="4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44"/>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5"/>
    </row>
    <row r="265" spans="61:249">
      <c r="BI265" s="43"/>
      <c r="BJ265" s="4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44"/>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5"/>
    </row>
    <row r="266" spans="61:249">
      <c r="BI266" s="43"/>
      <c r="BJ266" s="4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44"/>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5"/>
    </row>
    <row r="267" spans="61:249">
      <c r="BI267" s="43"/>
      <c r="BJ267" s="4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44"/>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5"/>
    </row>
    <row r="268" spans="61:249">
      <c r="BI268" s="43"/>
      <c r="BJ268" s="4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44"/>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5"/>
    </row>
    <row r="269" spans="61:249">
      <c r="BI269" s="43"/>
      <c r="BJ269" s="4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44"/>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5"/>
    </row>
    <row r="270" spans="61:249">
      <c r="BI270" s="43"/>
      <c r="BJ270" s="4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44"/>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5"/>
    </row>
    <row r="271" spans="61:249">
      <c r="BI271" s="43"/>
      <c r="BJ271" s="4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44"/>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5"/>
    </row>
    <row r="272" spans="61:249">
      <c r="BI272" s="43"/>
      <c r="BJ272" s="4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44"/>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5"/>
    </row>
    <row r="273" spans="61:249">
      <c r="BI273" s="43"/>
      <c r="BJ273" s="4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44"/>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5"/>
    </row>
    <row r="274" spans="61:249">
      <c r="BI274" s="43"/>
      <c r="BJ274" s="4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44"/>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5"/>
    </row>
    <row r="275" spans="61:249">
      <c r="BI275" s="43"/>
      <c r="BJ275" s="4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44"/>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5"/>
    </row>
    <row r="276" spans="61:249">
      <c r="BI276" s="43"/>
      <c r="BJ276" s="4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44"/>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5"/>
    </row>
    <row r="277" spans="61:249">
      <c r="BI277" s="43"/>
      <c r="BJ277" s="4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44"/>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5"/>
    </row>
    <row r="278" spans="61:249">
      <c r="BI278" s="43"/>
      <c r="BJ278" s="4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44"/>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5"/>
    </row>
    <row r="279" spans="61:249">
      <c r="BI279" s="43"/>
      <c r="BJ279" s="4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44"/>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5"/>
    </row>
    <row r="280" spans="61:249">
      <c r="BI280" s="43"/>
      <c r="BJ280" s="4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44"/>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5"/>
    </row>
    <row r="281" spans="61:249">
      <c r="BI281" s="43"/>
      <c r="BJ281" s="4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44"/>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5"/>
    </row>
    <row r="282" spans="61:249">
      <c r="BI282" s="43"/>
      <c r="BJ282" s="4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44"/>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5"/>
    </row>
    <row r="283" spans="61:249">
      <c r="BI283" s="43"/>
      <c r="BJ283" s="4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44"/>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5"/>
    </row>
    <row r="284" spans="61:249">
      <c r="BI284" s="43"/>
      <c r="BJ284" s="4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44"/>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5"/>
    </row>
    <row r="285" spans="61:249">
      <c r="BI285" s="43"/>
      <c r="BJ285" s="4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44"/>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5"/>
    </row>
    <row r="286" spans="61:249">
      <c r="BI286" s="43"/>
      <c r="BJ286" s="4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44"/>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5"/>
    </row>
    <row r="287" spans="61:249">
      <c r="BI287" s="43"/>
      <c r="BJ287" s="4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44"/>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5"/>
    </row>
    <row r="288" spans="61:249">
      <c r="BI288" s="43"/>
      <c r="BJ288" s="4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44"/>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5"/>
    </row>
    <row r="289" spans="61:249">
      <c r="BI289" s="43"/>
      <c r="BJ289" s="4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44"/>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5"/>
    </row>
    <row r="290" spans="61:249">
      <c r="BI290" s="43"/>
      <c r="BJ290" s="4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44"/>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5"/>
    </row>
    <row r="291" spans="61:249">
      <c r="BI291" s="43"/>
      <c r="BJ291" s="4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44"/>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5"/>
    </row>
    <row r="292" spans="61:249">
      <c r="BI292" s="43"/>
      <c r="BJ292" s="4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44"/>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5"/>
    </row>
    <row r="293" spans="61:249">
      <c r="BI293" s="43"/>
      <c r="BJ293" s="4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44"/>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5"/>
    </row>
    <row r="294" spans="61:249">
      <c r="BI294" s="43"/>
      <c r="BJ294" s="4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44"/>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5"/>
    </row>
    <row r="295" spans="61:249">
      <c r="BI295" s="43"/>
      <c r="BJ295" s="4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44"/>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5"/>
    </row>
    <row r="296" spans="61:249">
      <c r="BI296" s="43"/>
      <c r="BJ296" s="4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44"/>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5"/>
    </row>
    <row r="297" spans="61:249">
      <c r="BI297" s="43"/>
      <c r="BJ297" s="4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44"/>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5"/>
    </row>
    <row r="298" spans="61:249">
      <c r="BI298" s="43"/>
      <c r="BJ298" s="4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44"/>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5"/>
    </row>
    <row r="299" spans="61:249">
      <c r="BI299" s="43"/>
      <c r="BJ299" s="4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44"/>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5"/>
    </row>
    <row r="300" spans="61:249">
      <c r="BI300" s="43"/>
      <c r="BJ300" s="4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44"/>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5"/>
    </row>
    <row r="301" spans="61:249">
      <c r="BI301" s="43"/>
      <c r="BJ301" s="4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44"/>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5"/>
    </row>
    <row r="302" spans="61:249">
      <c r="BI302" s="43"/>
      <c r="BJ302" s="4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44"/>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5"/>
    </row>
    <row r="303" spans="61:249">
      <c r="BI303" s="43"/>
      <c r="BJ303" s="4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44"/>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5"/>
    </row>
    <row r="304" spans="61:249">
      <c r="BI304" s="43"/>
      <c r="BJ304" s="4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44"/>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5"/>
    </row>
    <row r="305" spans="61:249">
      <c r="BI305" s="43"/>
      <c r="BJ305" s="4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44"/>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5"/>
    </row>
    <row r="306" spans="61:249">
      <c r="BI306" s="43"/>
      <c r="BJ306" s="4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44"/>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5"/>
    </row>
    <row r="307" spans="61:249">
      <c r="BI307" s="43"/>
      <c r="BJ307" s="4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44"/>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5"/>
    </row>
    <row r="308" spans="61:249">
      <c r="BI308" s="43"/>
      <c r="BJ308" s="4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44"/>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5"/>
    </row>
    <row r="309" spans="61:249">
      <c r="BI309" s="43"/>
      <c r="BJ309" s="4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44"/>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5"/>
    </row>
    <row r="310" spans="61:249">
      <c r="BI310" s="43"/>
      <c r="BJ310" s="4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44"/>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5"/>
    </row>
    <row r="311" spans="61:249">
      <c r="BI311" s="43"/>
      <c r="BJ311" s="4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44"/>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5"/>
    </row>
    <row r="312" spans="61:249">
      <c r="BI312" s="43"/>
      <c r="BJ312" s="4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44"/>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5"/>
    </row>
    <row r="313" spans="61:249">
      <c r="BI313" s="43"/>
      <c r="BJ313" s="4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44"/>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5"/>
    </row>
    <row r="314" spans="6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44"/>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5"/>
    </row>
    <row r="315" spans="6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44"/>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5"/>
    </row>
    <row r="316" spans="6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44"/>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5"/>
    </row>
    <row r="317" spans="6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44"/>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5"/>
    </row>
    <row r="318" spans="6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44"/>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5"/>
    </row>
    <row r="319" spans="6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44"/>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5"/>
    </row>
    <row r="320" spans="6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44"/>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5"/>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44"/>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5"/>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44"/>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5"/>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44"/>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5"/>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44"/>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5"/>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44"/>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5"/>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44"/>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5"/>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44"/>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5"/>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44"/>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5"/>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44"/>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5"/>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44"/>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5"/>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44"/>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5"/>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44"/>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5"/>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44"/>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5"/>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44"/>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5"/>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44"/>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5"/>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44"/>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5"/>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44"/>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5"/>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44"/>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5"/>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44"/>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5"/>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44"/>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5"/>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44"/>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5"/>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44"/>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5"/>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44"/>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5"/>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44"/>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5"/>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44"/>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5"/>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44"/>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5"/>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44"/>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5"/>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44"/>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5"/>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44"/>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5"/>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44"/>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5"/>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44"/>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5"/>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44"/>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5"/>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44"/>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5"/>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44"/>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5"/>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44"/>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5"/>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44"/>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5"/>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44"/>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5"/>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44"/>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5"/>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44"/>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5"/>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44"/>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5"/>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44"/>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5"/>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44"/>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5"/>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44"/>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5"/>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44"/>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5"/>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44"/>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5"/>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44"/>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5"/>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44"/>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5"/>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44"/>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5"/>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44"/>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5"/>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44"/>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5"/>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44"/>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5"/>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44"/>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5"/>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44"/>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5"/>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44"/>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5"/>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44"/>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5"/>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44"/>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5"/>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44"/>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5"/>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44"/>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5"/>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44"/>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5"/>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44"/>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5"/>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44"/>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5"/>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44"/>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5"/>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44"/>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5"/>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44"/>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5"/>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44"/>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5"/>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44"/>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5"/>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44"/>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5"/>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44"/>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5"/>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44"/>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5"/>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44"/>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5"/>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44"/>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5"/>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44"/>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5"/>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44"/>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5"/>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44"/>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5"/>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44"/>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5"/>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44"/>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5"/>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44"/>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5"/>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44"/>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5"/>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44"/>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5"/>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44"/>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5"/>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44"/>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5"/>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44"/>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5"/>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44"/>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5"/>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44"/>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5"/>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44"/>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5"/>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44"/>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5"/>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44"/>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5"/>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44"/>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5"/>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44"/>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5"/>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44"/>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5"/>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44"/>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5"/>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44"/>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5"/>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44"/>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5"/>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44"/>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5"/>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44"/>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5"/>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44"/>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5"/>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44"/>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5"/>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44"/>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5"/>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44"/>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5"/>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44"/>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5"/>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44"/>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5"/>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44"/>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5"/>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44"/>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5"/>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44"/>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5"/>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44"/>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5"/>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44"/>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5"/>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44"/>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5"/>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44"/>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5"/>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44"/>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5"/>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44"/>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5"/>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44"/>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5"/>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44"/>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5"/>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44"/>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5"/>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44"/>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5"/>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44"/>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5"/>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44"/>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5"/>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44"/>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5"/>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44"/>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5"/>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44"/>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5"/>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44"/>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5"/>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44"/>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5"/>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44"/>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5"/>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44"/>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5"/>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44"/>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5"/>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44"/>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5"/>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44"/>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5"/>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44"/>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5"/>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44"/>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5"/>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44"/>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5"/>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44"/>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5"/>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44"/>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5"/>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44"/>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5"/>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44"/>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5"/>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44"/>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5"/>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44"/>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5"/>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44"/>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5"/>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44"/>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5"/>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44"/>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5"/>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44"/>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5"/>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44"/>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5"/>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44"/>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5"/>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44"/>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5"/>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44"/>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5"/>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44"/>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5"/>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44"/>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5"/>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44"/>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5"/>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44"/>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5"/>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44"/>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5"/>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44"/>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5"/>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44"/>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5"/>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44"/>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5"/>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44"/>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5"/>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44"/>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5"/>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44"/>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5"/>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44"/>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5"/>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44"/>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5"/>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44"/>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5"/>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44"/>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5"/>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44"/>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5"/>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44"/>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5"/>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44"/>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5"/>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44"/>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5"/>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44"/>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5"/>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44"/>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5"/>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44"/>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5"/>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44"/>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5"/>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44"/>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5"/>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44"/>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5"/>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44"/>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5"/>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44"/>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5"/>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44"/>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5"/>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44"/>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5"/>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44"/>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5"/>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44"/>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5"/>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44"/>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5"/>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44"/>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5"/>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44"/>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5"/>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44"/>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5"/>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44"/>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5"/>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44"/>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5"/>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44"/>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5"/>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44"/>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5"/>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44"/>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5"/>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44"/>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5"/>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44"/>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5"/>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44"/>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5"/>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44"/>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5"/>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44"/>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5"/>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44"/>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5"/>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44"/>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5"/>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44"/>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5"/>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44"/>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5"/>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44"/>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5"/>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44"/>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5"/>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44"/>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5"/>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44"/>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5"/>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44"/>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5"/>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44"/>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5"/>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44"/>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5"/>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44"/>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5"/>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44"/>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5"/>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44"/>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5"/>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44"/>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5"/>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44"/>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5"/>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44"/>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5"/>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44"/>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5"/>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44"/>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5"/>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44"/>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5"/>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44"/>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5"/>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44"/>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5"/>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44"/>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5"/>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44"/>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5"/>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44"/>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5"/>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44"/>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5"/>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44"/>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5"/>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44"/>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5"/>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44"/>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5"/>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44"/>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5"/>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44"/>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5"/>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44"/>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5"/>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44"/>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5"/>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44"/>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5"/>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44"/>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5"/>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44"/>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5"/>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44"/>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5"/>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44"/>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5"/>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44"/>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5"/>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44"/>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5"/>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44"/>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5"/>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44"/>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5"/>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44"/>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5"/>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44"/>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5"/>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44"/>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5"/>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44"/>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5"/>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44"/>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5"/>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44"/>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5"/>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44"/>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5"/>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44"/>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5"/>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44"/>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5"/>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44"/>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5"/>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44"/>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5"/>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44"/>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5"/>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44"/>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5"/>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44"/>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5"/>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44"/>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5"/>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44"/>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5"/>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44"/>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5"/>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44"/>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5"/>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44"/>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5"/>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44"/>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5"/>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44"/>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5"/>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44"/>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5"/>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44"/>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5"/>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44"/>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5"/>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44"/>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5"/>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44"/>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5"/>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44"/>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5"/>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44"/>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5"/>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44"/>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5"/>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44"/>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5"/>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44"/>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5"/>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44"/>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5"/>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44"/>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5"/>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44"/>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5"/>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44"/>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5"/>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44"/>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5"/>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44"/>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5"/>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44"/>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5"/>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44"/>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5"/>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44"/>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5"/>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44"/>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5"/>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44"/>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5"/>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44"/>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5"/>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44"/>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5"/>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44"/>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5"/>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44"/>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5"/>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44"/>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5"/>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44"/>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5"/>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44"/>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5"/>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44"/>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5"/>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44"/>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5"/>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44"/>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5"/>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44"/>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5"/>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44"/>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5"/>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44"/>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5"/>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44"/>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5"/>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44"/>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5"/>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44"/>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5"/>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44"/>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5"/>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44"/>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5"/>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44"/>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5"/>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44"/>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5"/>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44"/>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5"/>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44"/>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5"/>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44"/>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5"/>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44"/>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5"/>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44"/>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5"/>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44"/>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5"/>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44"/>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5"/>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44"/>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5"/>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44"/>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5"/>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44"/>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5"/>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44"/>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5"/>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44"/>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5"/>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44"/>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5"/>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44"/>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5"/>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44"/>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5"/>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44"/>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5"/>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44"/>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5"/>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44"/>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5"/>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44"/>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5"/>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44"/>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5"/>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44"/>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5"/>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44"/>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5"/>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44"/>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5"/>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44"/>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5"/>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44"/>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5"/>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44"/>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5"/>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44"/>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5"/>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44"/>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5"/>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44"/>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5"/>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44"/>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5"/>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44"/>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5"/>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44"/>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5"/>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44"/>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5"/>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44"/>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5"/>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44"/>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5"/>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44"/>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5"/>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44"/>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5"/>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44"/>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5"/>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44"/>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5"/>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44"/>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5"/>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44"/>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5"/>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44"/>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5"/>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44"/>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5"/>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44"/>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5"/>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44"/>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5"/>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44"/>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5"/>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44"/>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5"/>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44"/>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5"/>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44"/>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5"/>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44"/>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5"/>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44"/>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5"/>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44"/>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5"/>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44"/>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5"/>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44"/>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5"/>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44"/>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5"/>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44"/>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5"/>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44"/>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5"/>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44"/>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5"/>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44"/>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5"/>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44"/>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5"/>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44"/>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5"/>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44"/>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5"/>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44"/>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5"/>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44"/>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5"/>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44"/>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5"/>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44"/>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5"/>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44"/>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5"/>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44"/>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5"/>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44"/>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5"/>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44"/>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5"/>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44"/>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5"/>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44"/>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5"/>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44"/>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5"/>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44"/>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5"/>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44"/>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5"/>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44"/>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5"/>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44"/>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5"/>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44"/>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5"/>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44"/>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5"/>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44"/>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5"/>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44"/>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5"/>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44"/>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5"/>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44"/>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5"/>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44"/>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5"/>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44"/>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5"/>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44"/>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5"/>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44"/>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5"/>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44"/>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5"/>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44"/>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5"/>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44"/>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5"/>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44"/>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5"/>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44"/>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5"/>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44"/>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5"/>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44"/>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5"/>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44"/>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5"/>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44"/>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5"/>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44"/>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5"/>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44"/>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5"/>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44"/>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5"/>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44"/>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5"/>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44"/>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5"/>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44"/>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5"/>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44"/>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5"/>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44"/>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5"/>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44"/>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5"/>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44"/>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5"/>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44"/>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5"/>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44"/>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5"/>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44"/>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5"/>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44"/>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5"/>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44"/>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5"/>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44"/>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5"/>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44"/>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5"/>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44"/>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5"/>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44"/>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5"/>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44"/>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5"/>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44"/>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5"/>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44"/>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5"/>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44"/>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5"/>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44"/>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5"/>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44"/>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5"/>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44"/>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5"/>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44"/>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5"/>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44"/>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5"/>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44"/>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5"/>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44"/>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5"/>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44"/>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5"/>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44"/>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5"/>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44"/>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5"/>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44"/>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5"/>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44"/>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5"/>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44"/>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5"/>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44"/>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5"/>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44"/>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5"/>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44"/>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5"/>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44"/>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5"/>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44"/>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5"/>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44"/>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5"/>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44"/>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5"/>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44"/>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5"/>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44"/>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5"/>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44"/>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5"/>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44"/>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5"/>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44"/>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5"/>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44"/>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5"/>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44"/>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5"/>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44"/>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5"/>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44"/>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5"/>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44"/>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5"/>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44"/>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5"/>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44"/>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5"/>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44"/>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5"/>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44"/>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5"/>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44"/>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5"/>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44"/>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5"/>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44"/>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5"/>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44"/>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5"/>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44"/>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5"/>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44"/>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5"/>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44"/>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5"/>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44"/>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5"/>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44"/>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5"/>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44"/>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5"/>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44"/>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5"/>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44"/>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5"/>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44"/>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5"/>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44"/>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5"/>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44"/>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5"/>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44"/>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5"/>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44"/>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5"/>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44"/>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5"/>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44"/>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5"/>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44"/>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5"/>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44"/>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5"/>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44"/>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5"/>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44"/>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5"/>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44"/>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5"/>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44"/>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5"/>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44"/>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5"/>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44"/>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5"/>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44"/>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5"/>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44"/>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5"/>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44"/>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5"/>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44"/>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5"/>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44"/>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5"/>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44"/>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5"/>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44"/>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5"/>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44"/>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5"/>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44"/>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5"/>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44"/>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5"/>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44"/>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5"/>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44"/>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5"/>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44"/>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5"/>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44"/>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5"/>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44"/>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5"/>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44"/>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5"/>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44"/>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5"/>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44"/>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5"/>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44"/>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5"/>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44"/>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5"/>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44"/>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5"/>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44"/>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5"/>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44"/>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5"/>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44"/>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5"/>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44"/>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5"/>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44"/>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5"/>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44"/>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5"/>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44"/>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5"/>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44"/>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5"/>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44"/>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5"/>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44"/>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5"/>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44"/>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5"/>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44"/>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5"/>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44"/>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5"/>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44"/>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5"/>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44"/>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5"/>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44"/>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5"/>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44"/>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5"/>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44"/>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5"/>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44"/>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5"/>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44"/>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5"/>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44"/>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5"/>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44"/>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5"/>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44"/>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5"/>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44"/>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5"/>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44"/>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5"/>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44"/>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5"/>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44"/>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5"/>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44"/>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5"/>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44"/>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5"/>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44"/>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5"/>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44"/>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5"/>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44"/>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5"/>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44"/>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5"/>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44"/>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5"/>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44"/>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5"/>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44"/>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5"/>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44"/>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5"/>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44"/>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5"/>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44"/>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5"/>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44"/>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5"/>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44"/>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5"/>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44"/>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5"/>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44"/>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5"/>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44"/>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5"/>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44"/>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5"/>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44"/>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5"/>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44"/>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5"/>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44"/>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5"/>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44"/>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5"/>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44"/>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5"/>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44"/>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5"/>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44"/>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5"/>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44"/>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5"/>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44"/>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5"/>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44"/>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5"/>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44"/>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5"/>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44"/>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5"/>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44"/>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5"/>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44"/>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5"/>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44"/>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5"/>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44"/>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5"/>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44"/>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5"/>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44"/>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5"/>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44"/>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5"/>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44"/>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5"/>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44"/>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5"/>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44"/>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5"/>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44"/>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5"/>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44"/>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5"/>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44"/>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5"/>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44"/>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5"/>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44"/>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5"/>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44"/>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5"/>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44"/>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5"/>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44"/>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5"/>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44"/>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5"/>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44"/>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5"/>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44"/>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5"/>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44"/>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5"/>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44"/>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5"/>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44"/>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5"/>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44"/>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5"/>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44"/>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5"/>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44"/>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5"/>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44"/>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5"/>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44"/>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5"/>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44"/>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5"/>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44"/>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5"/>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44"/>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5"/>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44"/>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5"/>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44"/>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5"/>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44"/>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5"/>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44"/>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5"/>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44"/>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5"/>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44"/>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5"/>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44"/>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5"/>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44"/>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5"/>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44"/>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5"/>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44"/>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5"/>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44"/>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5"/>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44"/>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5"/>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44"/>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5"/>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44"/>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5"/>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44"/>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5"/>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44"/>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5"/>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44"/>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5"/>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44"/>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5"/>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44"/>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5"/>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44"/>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5"/>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44"/>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5"/>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44"/>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5"/>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44"/>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5"/>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44"/>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5"/>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44"/>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5"/>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44"/>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5"/>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44"/>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5"/>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44"/>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5"/>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44"/>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5"/>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44"/>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5"/>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44"/>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5"/>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44"/>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5"/>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44"/>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5"/>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44"/>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5"/>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44"/>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5"/>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44"/>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5"/>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44"/>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5"/>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44"/>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5"/>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44"/>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5"/>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44"/>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5"/>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44"/>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5"/>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44"/>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5"/>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44"/>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5"/>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44"/>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5"/>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44"/>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5"/>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44"/>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5"/>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44"/>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5"/>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44"/>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5"/>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44"/>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5"/>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44"/>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5"/>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44"/>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5"/>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44"/>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5"/>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44"/>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5"/>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44"/>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5"/>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44"/>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5"/>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44"/>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5"/>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44"/>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5"/>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44"/>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5"/>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44"/>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5"/>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44"/>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5"/>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44"/>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5"/>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44"/>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5"/>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44"/>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5"/>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44"/>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5"/>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44"/>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5"/>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44"/>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5"/>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44"/>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5"/>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44"/>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5"/>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44"/>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5"/>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44"/>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5"/>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44"/>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5"/>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44"/>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5"/>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44"/>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5"/>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44"/>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5"/>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44"/>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5"/>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44"/>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5"/>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44"/>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5"/>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44"/>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5"/>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44"/>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5"/>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44"/>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5"/>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44"/>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5"/>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44"/>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5"/>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44"/>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5"/>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44"/>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5"/>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44"/>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5"/>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44"/>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5"/>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44"/>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5"/>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44"/>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5"/>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44"/>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5"/>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44"/>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5"/>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44"/>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5"/>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44"/>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5"/>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44"/>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5"/>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44"/>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5"/>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44"/>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5"/>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44"/>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5"/>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44"/>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5"/>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44"/>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5"/>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44"/>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5"/>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44"/>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5"/>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44"/>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5"/>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44"/>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5"/>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44"/>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5"/>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44"/>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5"/>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44"/>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5"/>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44"/>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5"/>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44"/>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5"/>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44"/>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5"/>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44"/>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5"/>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44"/>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5"/>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44"/>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5"/>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44"/>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5"/>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44"/>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5"/>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44"/>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5"/>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44"/>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5"/>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44"/>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5"/>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44"/>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5"/>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44"/>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5"/>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44"/>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5"/>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44"/>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5"/>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44"/>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5"/>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44"/>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5"/>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44"/>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5"/>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44"/>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5"/>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44"/>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5"/>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44"/>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5"/>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44"/>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5"/>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44"/>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5"/>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44"/>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5"/>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44"/>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5"/>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44"/>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5"/>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44"/>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5"/>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44"/>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5"/>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44"/>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5"/>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44"/>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5"/>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44"/>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5"/>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44"/>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5"/>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44"/>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5"/>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44"/>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5"/>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44"/>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5"/>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44"/>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5"/>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44"/>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5"/>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44"/>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5"/>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44"/>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5"/>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44"/>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5"/>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44"/>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5"/>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44"/>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5"/>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44"/>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5"/>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44"/>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5"/>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44"/>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5"/>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44"/>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5"/>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44"/>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5"/>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44"/>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5"/>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44"/>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5"/>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44"/>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5"/>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44"/>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5"/>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44"/>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5"/>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44"/>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5"/>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44"/>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5"/>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44"/>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5"/>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44"/>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5"/>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44"/>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5"/>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44"/>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5"/>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44"/>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5"/>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44"/>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5"/>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44"/>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5"/>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44"/>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5"/>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44"/>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5"/>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44"/>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5"/>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44"/>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5"/>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44"/>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5"/>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44"/>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5"/>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44"/>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5"/>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44"/>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5"/>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44"/>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5"/>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44"/>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5"/>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44"/>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5"/>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44"/>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5"/>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44"/>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5"/>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44"/>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5"/>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44"/>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5"/>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44"/>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5"/>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44"/>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5"/>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44"/>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5"/>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44"/>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5"/>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44"/>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5"/>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44"/>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5"/>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44"/>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5"/>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44"/>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5"/>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44"/>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5"/>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44"/>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5"/>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44"/>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5"/>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44"/>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5"/>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44"/>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5"/>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44"/>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5"/>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44"/>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5"/>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44"/>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5"/>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44"/>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5"/>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44"/>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5"/>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44"/>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5"/>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44"/>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5"/>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44"/>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5"/>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44"/>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5"/>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44"/>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5"/>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44"/>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5"/>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44"/>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5"/>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44"/>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5"/>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44"/>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5"/>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44"/>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5"/>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44"/>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5"/>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44"/>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5"/>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44"/>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5"/>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44"/>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5"/>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44"/>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5"/>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44"/>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5"/>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44"/>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5"/>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44"/>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5"/>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44"/>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5"/>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44"/>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5"/>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44"/>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5"/>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44"/>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5"/>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44"/>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5"/>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44"/>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5"/>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44"/>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5"/>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44"/>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5"/>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44"/>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5"/>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44"/>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5"/>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44"/>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5"/>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44"/>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5"/>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44"/>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5"/>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44"/>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5"/>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44"/>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5"/>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44"/>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5"/>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44"/>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5"/>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44"/>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5"/>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44"/>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5"/>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44"/>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5"/>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44"/>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5"/>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44"/>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5"/>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44"/>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5"/>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44"/>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5"/>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44"/>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5"/>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44"/>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5"/>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44"/>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5"/>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44"/>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5"/>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44"/>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5"/>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44"/>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5"/>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44"/>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5"/>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44"/>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5"/>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44"/>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5"/>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44"/>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5"/>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44"/>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5"/>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44"/>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5"/>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44"/>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5"/>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44"/>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5"/>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44"/>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5"/>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44"/>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5"/>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44"/>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5"/>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44"/>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5"/>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44"/>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5"/>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44"/>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5"/>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44"/>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5"/>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44"/>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5"/>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44"/>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5"/>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44"/>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5"/>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44"/>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5"/>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44"/>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5"/>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44"/>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5"/>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44"/>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5"/>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44"/>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5"/>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44"/>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5"/>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44"/>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5"/>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44"/>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5"/>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44"/>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5"/>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44"/>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5"/>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44"/>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5"/>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44"/>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5"/>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44"/>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5"/>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44"/>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5"/>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44"/>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5"/>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44"/>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5"/>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44"/>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5"/>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44"/>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5"/>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44"/>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5"/>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44"/>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5"/>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44"/>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5"/>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44"/>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5"/>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44"/>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5"/>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44"/>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5"/>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44"/>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5"/>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44"/>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5"/>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44"/>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5"/>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44"/>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5"/>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44"/>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5"/>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44"/>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5"/>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44"/>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5"/>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44"/>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5"/>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44"/>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5"/>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44"/>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5"/>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44"/>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5"/>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44"/>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5"/>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44"/>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5"/>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44"/>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5"/>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44"/>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5"/>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44"/>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5"/>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44"/>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5"/>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44"/>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5"/>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44"/>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5"/>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44"/>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5"/>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44"/>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5"/>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44"/>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5"/>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44"/>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5"/>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44"/>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5"/>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44"/>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5"/>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44"/>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5"/>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44"/>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5"/>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44"/>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5"/>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44"/>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5"/>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44"/>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5"/>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44"/>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5"/>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44"/>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5"/>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44"/>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5"/>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44"/>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5"/>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44"/>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5"/>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44"/>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5"/>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44"/>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5"/>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44"/>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5"/>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44"/>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5"/>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44"/>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5"/>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44"/>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5"/>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44"/>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5"/>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44"/>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5"/>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44"/>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5"/>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44"/>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5"/>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44"/>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5"/>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44"/>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5"/>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44"/>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5"/>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44"/>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5"/>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44"/>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5"/>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44"/>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5"/>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44"/>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5"/>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44"/>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5"/>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44"/>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5"/>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44"/>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5"/>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44"/>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5"/>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44"/>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5"/>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44"/>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5"/>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44"/>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5"/>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44"/>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5"/>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44"/>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5"/>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44"/>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5"/>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44"/>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5"/>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44"/>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5"/>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44"/>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5"/>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44"/>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5"/>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44"/>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5"/>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44"/>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5"/>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44"/>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5"/>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44"/>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5"/>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44"/>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5"/>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44"/>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5"/>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44"/>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5"/>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44"/>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5"/>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44"/>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5"/>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44"/>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5"/>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44"/>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5"/>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44"/>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5"/>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44"/>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5"/>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44"/>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5"/>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44"/>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5"/>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44"/>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5"/>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44"/>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5"/>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44"/>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5"/>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44"/>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5"/>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44"/>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5"/>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44"/>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5"/>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44"/>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5"/>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44"/>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5"/>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44"/>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5"/>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44"/>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5"/>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44"/>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5"/>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44"/>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5"/>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44"/>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5"/>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44"/>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5"/>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44"/>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5"/>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44"/>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5"/>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44"/>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5"/>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44"/>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5"/>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44"/>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5"/>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44"/>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5"/>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44"/>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5"/>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44"/>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5"/>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44"/>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5"/>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44"/>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5"/>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44"/>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5"/>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44"/>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5"/>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44"/>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5"/>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44"/>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5"/>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44"/>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5"/>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44"/>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5"/>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44"/>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5"/>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44"/>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5"/>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44"/>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5"/>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44"/>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5"/>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44"/>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5"/>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44"/>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5"/>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44"/>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5"/>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44"/>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5"/>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44"/>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5"/>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44"/>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5"/>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44"/>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5"/>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44"/>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5"/>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44"/>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5"/>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44"/>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5"/>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44"/>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5"/>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44"/>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5"/>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44"/>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5"/>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44"/>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5"/>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44"/>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5"/>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44"/>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5"/>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44"/>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5"/>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44"/>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5"/>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44"/>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5"/>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44"/>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5"/>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44"/>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5"/>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44"/>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5"/>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44"/>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5"/>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44"/>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5"/>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44"/>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5"/>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44"/>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5"/>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44"/>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5"/>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44"/>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5"/>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44"/>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5"/>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44"/>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5"/>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44"/>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5"/>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44"/>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5"/>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44"/>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5"/>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44"/>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5"/>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44"/>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5"/>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44"/>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5"/>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44"/>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5"/>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44"/>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5"/>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44"/>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5"/>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44"/>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5"/>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44"/>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5"/>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44"/>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5"/>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44"/>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5"/>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44"/>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5"/>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44"/>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5"/>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44"/>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5"/>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44"/>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5"/>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44"/>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5"/>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44"/>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5"/>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44"/>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5"/>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44"/>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5"/>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44"/>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5"/>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44"/>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5"/>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44"/>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5"/>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44"/>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5"/>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44"/>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5"/>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44"/>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5"/>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44"/>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5"/>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44"/>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5"/>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44"/>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5"/>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44"/>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5"/>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44"/>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5"/>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44"/>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5"/>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44"/>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5"/>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44"/>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5"/>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44"/>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5"/>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44"/>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5"/>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44"/>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5"/>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44"/>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5"/>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44"/>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5"/>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44"/>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5"/>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44"/>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5"/>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44"/>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5"/>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44"/>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5"/>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44"/>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5"/>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44"/>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5"/>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44"/>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5"/>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44"/>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5"/>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44"/>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5"/>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44"/>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5"/>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44"/>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5"/>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44"/>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5"/>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44"/>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5"/>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44"/>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5"/>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44"/>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5"/>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44"/>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5"/>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44"/>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5"/>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44"/>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5"/>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44"/>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5"/>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44"/>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5"/>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44"/>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5"/>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44"/>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5"/>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44"/>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5"/>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44"/>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5"/>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44"/>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5"/>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44"/>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5"/>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44"/>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5"/>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44"/>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5"/>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44"/>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5"/>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44"/>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5"/>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44"/>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5"/>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44"/>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5"/>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44"/>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5"/>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44"/>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5"/>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44"/>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5"/>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44"/>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5"/>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44"/>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5"/>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44"/>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5"/>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44"/>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5"/>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44"/>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5"/>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44"/>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5"/>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44"/>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5"/>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44"/>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5"/>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44"/>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5"/>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44"/>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5"/>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44"/>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5"/>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44"/>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5"/>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44"/>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5"/>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44"/>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5"/>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44"/>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5"/>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44"/>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5"/>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44"/>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5"/>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44"/>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5"/>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44"/>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5"/>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44"/>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5"/>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44"/>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5"/>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44"/>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5"/>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44"/>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5"/>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44"/>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5"/>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44"/>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5"/>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44"/>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5"/>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44"/>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5"/>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44"/>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5"/>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44"/>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5"/>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44"/>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5"/>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44"/>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5"/>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44"/>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5"/>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44"/>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5"/>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44"/>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5"/>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44"/>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5"/>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44"/>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5"/>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44"/>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5"/>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44"/>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5"/>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44"/>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5"/>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44"/>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5"/>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44"/>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5"/>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44"/>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5"/>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44"/>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5"/>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44"/>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5"/>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44"/>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5"/>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44"/>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5"/>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44"/>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5"/>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44"/>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5"/>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44"/>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5"/>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44"/>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5"/>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44"/>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5"/>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44"/>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5"/>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44"/>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5"/>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44"/>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5"/>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44"/>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5"/>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44"/>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5"/>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44"/>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5"/>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44"/>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5"/>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44"/>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5"/>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44"/>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5"/>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44"/>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5"/>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44"/>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5"/>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44"/>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5"/>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44"/>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5"/>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44"/>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5"/>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44"/>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5"/>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44"/>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5"/>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44"/>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5"/>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44"/>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5"/>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44"/>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5"/>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44"/>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5"/>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44"/>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5"/>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44"/>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5"/>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44"/>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5"/>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44"/>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5"/>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44"/>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5"/>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44"/>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5"/>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44"/>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5"/>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44"/>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5"/>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44"/>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5"/>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44"/>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5"/>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44"/>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5"/>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44"/>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5"/>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44"/>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5"/>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44"/>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5"/>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44"/>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5"/>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44"/>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5"/>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44"/>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5"/>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44"/>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5"/>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44"/>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5"/>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44"/>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5"/>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44"/>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5"/>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44"/>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5"/>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44"/>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5"/>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44"/>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5"/>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44"/>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5"/>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44"/>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5"/>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44"/>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5"/>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44"/>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5"/>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44"/>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5"/>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44"/>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5"/>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44"/>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5"/>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44"/>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5"/>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44"/>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5"/>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44"/>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5"/>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44"/>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5"/>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44"/>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5"/>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44"/>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5"/>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44"/>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5"/>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44"/>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5"/>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44"/>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5"/>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44"/>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5"/>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44"/>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5"/>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44"/>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5"/>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44"/>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5"/>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44"/>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5"/>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44"/>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5"/>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44"/>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5"/>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44"/>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5"/>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44"/>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5"/>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44"/>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5"/>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44"/>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5"/>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44"/>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5"/>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44"/>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5"/>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44"/>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5"/>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44"/>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5"/>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44"/>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5"/>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44"/>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5"/>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44"/>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5"/>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44"/>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5"/>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44"/>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5"/>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44"/>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5"/>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44"/>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5"/>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44"/>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5"/>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44"/>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5"/>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44"/>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5"/>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44"/>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5"/>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44"/>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5"/>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44"/>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5"/>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44"/>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5"/>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44"/>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5"/>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44"/>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5"/>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44"/>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5"/>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44"/>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5"/>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44"/>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5"/>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44"/>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5"/>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44"/>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5"/>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44"/>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5"/>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44"/>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5"/>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44"/>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5"/>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44"/>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5"/>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44"/>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5"/>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44"/>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5"/>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44"/>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5"/>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44"/>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5"/>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44"/>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5"/>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44"/>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5"/>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44"/>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5"/>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44"/>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5"/>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44"/>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5"/>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44"/>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5"/>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44"/>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5"/>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44"/>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5"/>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44"/>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5"/>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44"/>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5"/>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44"/>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5"/>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44"/>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5"/>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44"/>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5"/>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44"/>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5"/>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44"/>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5"/>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44"/>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5"/>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44"/>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5"/>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44"/>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5"/>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44"/>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5"/>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44"/>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5"/>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44"/>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5"/>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44"/>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5"/>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44"/>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5"/>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44"/>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5"/>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44"/>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5"/>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44"/>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5"/>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44"/>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5"/>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44"/>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5"/>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44"/>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5"/>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44"/>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5"/>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44"/>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5"/>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44"/>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5"/>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44"/>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5"/>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44"/>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5"/>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44"/>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5"/>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44"/>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5"/>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44"/>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5"/>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44"/>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5"/>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44"/>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5"/>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44"/>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5"/>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44"/>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5"/>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44"/>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5"/>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44"/>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5"/>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44"/>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5"/>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44"/>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5"/>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44"/>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5"/>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44"/>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5"/>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44"/>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5"/>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44"/>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5"/>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44"/>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5"/>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44"/>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5"/>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44"/>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5"/>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44"/>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5"/>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44"/>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5"/>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44"/>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5"/>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44"/>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5"/>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44"/>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5"/>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44"/>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5"/>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44"/>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5"/>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44"/>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5"/>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44"/>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5"/>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44"/>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5"/>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44"/>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5"/>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44"/>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5"/>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44"/>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5"/>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44"/>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5"/>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44"/>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5"/>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44"/>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5"/>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44"/>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5"/>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44"/>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5"/>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44"/>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5"/>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44"/>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5"/>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44"/>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5"/>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44"/>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5"/>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44"/>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5"/>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44"/>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5"/>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44"/>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5"/>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44"/>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5"/>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44"/>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5"/>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44"/>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5"/>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44"/>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5"/>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44"/>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5"/>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44"/>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5"/>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44"/>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5"/>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44"/>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5"/>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44"/>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5"/>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44"/>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5"/>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44"/>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5"/>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44"/>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5"/>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44"/>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5"/>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44"/>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5"/>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44"/>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5"/>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44"/>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5"/>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44"/>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5"/>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44"/>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5"/>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44"/>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5"/>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44"/>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5"/>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44"/>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5"/>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44"/>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5"/>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44"/>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5"/>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44"/>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5"/>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44"/>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5"/>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44"/>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5"/>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44"/>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5"/>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44"/>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5"/>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44"/>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5"/>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44"/>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5"/>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44"/>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5"/>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44"/>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5"/>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44"/>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5"/>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44"/>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5"/>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44"/>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5"/>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44"/>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5"/>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44"/>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5"/>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44"/>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5"/>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44"/>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5"/>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44"/>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5"/>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44"/>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5"/>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44"/>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5"/>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44"/>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5"/>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44"/>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5"/>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44"/>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5"/>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44"/>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5"/>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44"/>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5"/>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44"/>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5"/>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44"/>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5"/>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44"/>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5"/>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44"/>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5"/>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44"/>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5"/>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44"/>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5"/>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44"/>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5"/>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44"/>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5"/>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44"/>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5"/>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44"/>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5"/>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44"/>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5"/>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44"/>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5"/>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44"/>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5"/>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44"/>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5"/>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44"/>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5"/>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44"/>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5"/>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44"/>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5"/>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44"/>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5"/>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44"/>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5"/>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44"/>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5"/>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44"/>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5"/>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44"/>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5"/>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44"/>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5"/>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44"/>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5"/>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44"/>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5"/>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44"/>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5"/>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44"/>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5"/>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44"/>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5"/>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44"/>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5"/>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44"/>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5"/>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44"/>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5"/>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44"/>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5"/>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44"/>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5"/>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44"/>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5"/>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44"/>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5"/>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44"/>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5"/>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44"/>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5"/>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44"/>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5"/>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44"/>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5"/>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44"/>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5"/>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44"/>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5"/>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44"/>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5"/>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44"/>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5"/>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44"/>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5"/>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44"/>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5"/>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44"/>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5"/>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44"/>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5"/>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44"/>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5"/>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44"/>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5"/>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44"/>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5"/>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44"/>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5"/>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44"/>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5"/>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44"/>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5"/>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44"/>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5"/>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44"/>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5"/>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44"/>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5"/>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44"/>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5"/>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44"/>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5"/>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44"/>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5"/>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44"/>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5"/>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44"/>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5"/>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44"/>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5"/>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44"/>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5"/>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44"/>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5"/>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44"/>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5"/>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44"/>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5"/>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44"/>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5"/>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44"/>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5"/>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44"/>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5"/>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44"/>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5"/>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44"/>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5"/>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44"/>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5"/>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44"/>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5"/>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44"/>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5"/>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44"/>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5"/>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44"/>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5"/>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44"/>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5"/>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44"/>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5"/>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44"/>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5"/>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44"/>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5"/>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44"/>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5"/>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44"/>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5"/>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44"/>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5"/>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44"/>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5"/>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44"/>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5"/>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44"/>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5"/>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44"/>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5"/>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44"/>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5"/>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44"/>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5"/>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44"/>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5"/>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44"/>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5"/>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44"/>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5"/>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44"/>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5"/>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44"/>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5"/>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44"/>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5"/>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44"/>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5"/>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44"/>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5"/>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44"/>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5"/>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44"/>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5"/>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44"/>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5"/>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44"/>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5"/>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44"/>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5"/>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44"/>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5"/>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44"/>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5"/>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44"/>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5"/>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44"/>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5"/>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44"/>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5"/>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44"/>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5"/>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44"/>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5"/>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44"/>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5"/>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44"/>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5"/>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44"/>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5"/>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44"/>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5"/>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44"/>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5"/>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44"/>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5"/>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44"/>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5"/>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44"/>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5"/>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44"/>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5"/>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44"/>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5"/>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44"/>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5"/>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44"/>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5"/>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44"/>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5"/>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44"/>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5"/>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44"/>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5"/>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44"/>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5"/>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44"/>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5"/>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44"/>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5"/>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44"/>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5"/>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44"/>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5"/>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44"/>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5"/>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44"/>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5"/>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44"/>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5"/>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44"/>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5"/>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44"/>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5"/>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44"/>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5"/>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44"/>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5"/>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44"/>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5"/>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44"/>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5"/>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44"/>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5"/>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44"/>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5"/>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44"/>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5"/>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44"/>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5"/>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44"/>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5"/>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44"/>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5"/>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44"/>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5"/>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44"/>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5"/>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44"/>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5"/>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44"/>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5"/>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44"/>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5"/>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44"/>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5"/>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44"/>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5"/>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44"/>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5"/>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44"/>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5"/>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44"/>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5"/>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44"/>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5"/>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44"/>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5"/>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44"/>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5"/>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44"/>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5"/>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44"/>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5"/>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44"/>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5"/>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44"/>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5"/>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44"/>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5"/>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44"/>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5"/>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44"/>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5"/>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44"/>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5"/>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44"/>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5"/>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44"/>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5"/>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44"/>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5"/>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44"/>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5"/>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44"/>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5"/>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44"/>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5"/>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44"/>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5"/>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44"/>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5"/>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44"/>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5"/>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44"/>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5"/>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44"/>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5"/>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44"/>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5"/>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44"/>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5"/>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44"/>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5"/>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44"/>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5"/>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44"/>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5"/>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44"/>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5"/>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44"/>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5"/>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44"/>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5"/>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44"/>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5"/>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44"/>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5"/>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44"/>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5"/>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44"/>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5"/>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44"/>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5"/>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44"/>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5"/>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44"/>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5"/>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44"/>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5"/>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44"/>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5"/>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44"/>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5"/>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44"/>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5"/>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44"/>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5"/>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44"/>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5"/>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44"/>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5"/>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44"/>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5"/>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44"/>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5"/>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44"/>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5"/>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44"/>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5"/>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44"/>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5"/>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44"/>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5"/>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44"/>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5"/>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44"/>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5"/>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44"/>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5"/>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44"/>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5"/>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44"/>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5"/>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44"/>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5"/>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44"/>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5"/>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44"/>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5"/>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44"/>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5"/>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44"/>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5"/>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44"/>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5"/>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44"/>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5"/>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44"/>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5"/>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44"/>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5"/>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44"/>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5"/>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44"/>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5"/>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44"/>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5"/>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44"/>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5"/>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44"/>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5"/>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44"/>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5"/>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44"/>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5"/>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44"/>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5"/>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44"/>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5"/>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44"/>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5"/>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44"/>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5"/>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44"/>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5"/>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44"/>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5"/>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44"/>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5"/>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44"/>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5"/>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44"/>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5"/>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44"/>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5"/>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44"/>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5"/>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44"/>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5"/>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44"/>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5"/>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44"/>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5"/>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44"/>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5"/>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44"/>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5"/>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44"/>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5"/>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44"/>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5"/>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44"/>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5"/>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44"/>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5"/>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44"/>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5"/>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44"/>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5"/>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44"/>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5"/>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44"/>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5"/>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44"/>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5"/>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44"/>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5"/>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44"/>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5"/>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44"/>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5"/>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44"/>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5"/>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44"/>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5"/>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44"/>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5"/>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44"/>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5"/>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44"/>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5"/>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44"/>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5"/>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44"/>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5"/>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44"/>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5"/>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44"/>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5"/>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44"/>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5"/>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44"/>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5"/>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44"/>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5"/>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44"/>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5"/>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44"/>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5"/>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44"/>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5"/>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44"/>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5"/>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44"/>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5"/>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44"/>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5"/>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44"/>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5"/>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44"/>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5"/>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44"/>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5"/>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44"/>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5"/>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44"/>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5"/>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44"/>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5"/>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44"/>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5"/>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44"/>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5"/>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44"/>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5"/>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44"/>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5"/>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44"/>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5"/>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44"/>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5"/>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44"/>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5"/>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44"/>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5"/>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44"/>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5"/>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44"/>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5"/>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44"/>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5"/>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44"/>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5"/>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44"/>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5"/>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44"/>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5"/>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44"/>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5"/>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44"/>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5"/>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44"/>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5"/>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44"/>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5"/>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44"/>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5"/>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44"/>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5"/>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44"/>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5"/>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44"/>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5"/>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44"/>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5"/>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44"/>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5"/>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44"/>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5"/>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44"/>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5"/>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44"/>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5"/>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44"/>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5"/>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44"/>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5"/>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44"/>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5"/>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44"/>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5"/>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44"/>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5"/>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44"/>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5"/>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44"/>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5"/>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44"/>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5"/>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44"/>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5"/>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44"/>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5"/>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44"/>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5"/>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44"/>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5"/>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44"/>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5"/>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44"/>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5"/>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44"/>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5"/>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44"/>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5"/>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44"/>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5"/>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44"/>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5"/>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44"/>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5"/>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44"/>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5"/>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44"/>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5"/>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44"/>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5"/>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44"/>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5"/>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44"/>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5"/>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44"/>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5"/>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44"/>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5"/>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44"/>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5"/>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44"/>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5"/>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44"/>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5"/>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44"/>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5"/>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44"/>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5"/>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44"/>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5"/>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44"/>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5"/>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44"/>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5"/>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44"/>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5"/>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44"/>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5"/>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44"/>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5"/>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44"/>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5"/>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44"/>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5"/>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44"/>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5"/>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44"/>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5"/>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44"/>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5"/>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44"/>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5"/>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44"/>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5"/>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44"/>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5"/>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44"/>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5"/>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44"/>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5"/>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44"/>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5"/>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44"/>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5"/>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44"/>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5"/>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44"/>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5"/>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44"/>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5"/>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44"/>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5"/>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44"/>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5"/>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44"/>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5"/>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44"/>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5"/>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44"/>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5"/>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44"/>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5"/>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44"/>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5"/>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44"/>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5"/>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44"/>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5"/>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44"/>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5"/>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44"/>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5"/>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44"/>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5"/>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44"/>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5"/>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44"/>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5"/>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44"/>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5"/>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44"/>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5"/>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44"/>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5"/>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44"/>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5"/>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44"/>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5"/>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44"/>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5"/>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44"/>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5"/>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44"/>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5"/>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44"/>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5"/>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44"/>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5"/>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44"/>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5"/>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44"/>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5"/>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44"/>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5"/>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44"/>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5"/>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44"/>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5"/>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44"/>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5"/>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44"/>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5"/>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44"/>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5"/>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44"/>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5"/>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44"/>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5"/>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44"/>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5"/>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44"/>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5"/>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44"/>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5"/>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44"/>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5"/>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44"/>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5"/>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44"/>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5"/>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44"/>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5"/>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44"/>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5"/>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44"/>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5"/>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44"/>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5"/>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44"/>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5"/>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44"/>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5"/>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44"/>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5"/>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44"/>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5"/>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44"/>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5"/>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44"/>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5"/>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44"/>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5"/>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44"/>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5"/>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44"/>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5"/>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44"/>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5"/>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44"/>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5"/>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44"/>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5"/>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44"/>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5"/>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44"/>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5"/>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44"/>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5"/>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44"/>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5"/>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44"/>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5"/>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44"/>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5"/>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44"/>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5"/>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44"/>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5"/>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44"/>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5"/>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44"/>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5"/>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44"/>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5"/>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44"/>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5"/>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44"/>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5"/>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44"/>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5"/>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44"/>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5"/>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44"/>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5"/>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44"/>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5"/>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44"/>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5"/>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44"/>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5"/>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44"/>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5"/>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44"/>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5"/>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44"/>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5"/>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44"/>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5"/>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44"/>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5"/>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44"/>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5"/>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44"/>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5"/>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44"/>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5"/>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44"/>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5"/>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44"/>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5"/>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44"/>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5"/>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44"/>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5"/>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44"/>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5"/>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44"/>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5"/>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44"/>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5"/>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44"/>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5"/>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44"/>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5"/>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44"/>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5"/>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44"/>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5"/>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44"/>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5"/>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44"/>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5"/>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44"/>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5"/>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44"/>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5"/>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44"/>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5"/>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44"/>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5"/>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44"/>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5"/>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44"/>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5"/>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44"/>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5"/>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44"/>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5"/>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44"/>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5"/>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44"/>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5"/>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44"/>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5"/>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44"/>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5"/>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44"/>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5"/>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44"/>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5"/>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44"/>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5"/>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44"/>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5"/>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44"/>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5"/>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44"/>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5"/>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44"/>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5"/>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44"/>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5"/>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44"/>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5"/>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44"/>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5"/>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44"/>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5"/>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44"/>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5"/>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44"/>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5"/>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44"/>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5"/>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44"/>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5"/>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44"/>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5"/>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44"/>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5"/>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44"/>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5"/>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44"/>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5"/>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44"/>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5"/>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44"/>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5"/>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44"/>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5"/>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44"/>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5"/>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44"/>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5"/>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44"/>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5"/>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44"/>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5"/>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44"/>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5"/>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44"/>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5"/>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44"/>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5"/>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44"/>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5"/>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44"/>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5"/>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44"/>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5"/>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44"/>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5"/>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44"/>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5"/>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44"/>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5"/>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44"/>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5"/>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44"/>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5"/>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44"/>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5"/>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44"/>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5"/>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44"/>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5"/>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44"/>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5"/>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44"/>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5"/>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44"/>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5"/>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44"/>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5"/>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44"/>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5"/>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44"/>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5"/>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44"/>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5"/>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44"/>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5"/>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44"/>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5"/>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44"/>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5"/>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44"/>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5"/>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44"/>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5"/>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44"/>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5"/>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44"/>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5"/>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44"/>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5"/>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44"/>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5"/>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44"/>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5"/>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44"/>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5"/>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44"/>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5"/>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44"/>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5"/>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44"/>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5"/>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44"/>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5"/>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44"/>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5"/>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44"/>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5"/>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44"/>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5"/>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44"/>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5"/>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44"/>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5"/>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44"/>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5"/>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44"/>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5"/>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44"/>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5"/>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44"/>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5"/>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44"/>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5"/>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44"/>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5"/>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44"/>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5"/>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44"/>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5"/>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44"/>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5"/>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44"/>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5"/>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44"/>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5"/>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44"/>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5"/>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44"/>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5"/>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44"/>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5"/>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44"/>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5"/>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44"/>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5"/>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44"/>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5"/>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44"/>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5"/>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44"/>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5"/>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44"/>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5"/>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44"/>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5"/>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44"/>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5"/>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44"/>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5"/>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44"/>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5"/>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44"/>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5"/>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44"/>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5"/>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44"/>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5"/>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44"/>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5"/>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44"/>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5"/>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44"/>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5"/>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44"/>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5"/>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44"/>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5"/>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44"/>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5"/>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44"/>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5"/>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44"/>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5"/>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44"/>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5"/>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44"/>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5"/>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44"/>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5"/>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44"/>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5"/>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44"/>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5"/>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44"/>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5"/>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44"/>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5"/>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44"/>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5"/>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44"/>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5"/>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44"/>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5"/>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44"/>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5"/>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44"/>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5"/>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44"/>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5"/>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44"/>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5"/>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44"/>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5"/>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44"/>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5"/>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44"/>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5"/>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44"/>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5"/>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44"/>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5"/>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44"/>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5"/>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44"/>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5"/>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44"/>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5"/>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44"/>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5"/>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44"/>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5"/>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44"/>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5"/>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44"/>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5"/>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44"/>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5"/>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44"/>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5"/>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44"/>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5"/>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44"/>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5"/>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44"/>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5"/>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44"/>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5"/>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44"/>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5"/>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44"/>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5"/>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44"/>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5"/>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44"/>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5"/>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44"/>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5"/>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44"/>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5"/>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44"/>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5"/>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44"/>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5"/>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44"/>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5"/>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44"/>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5"/>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44"/>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5"/>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44"/>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5"/>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44"/>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5"/>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44"/>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5"/>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44"/>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5"/>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44"/>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5"/>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44"/>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5"/>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44"/>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5"/>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44"/>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5"/>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44"/>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5"/>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44"/>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5"/>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44"/>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5"/>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44"/>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5"/>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44"/>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5"/>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44"/>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5"/>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44"/>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5"/>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44"/>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5"/>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44"/>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5"/>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44"/>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5"/>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44"/>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5"/>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44"/>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5"/>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44"/>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5"/>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44"/>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5"/>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44"/>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5"/>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44"/>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5"/>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44"/>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5"/>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44"/>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5"/>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44"/>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5"/>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44"/>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5"/>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44"/>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5"/>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44"/>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5"/>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44"/>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5"/>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44"/>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5"/>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44"/>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5"/>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44"/>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5"/>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44"/>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5"/>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44"/>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5"/>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44"/>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5"/>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44"/>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5"/>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44"/>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5"/>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44"/>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5"/>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44"/>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5"/>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44"/>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5"/>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44"/>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5"/>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44"/>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5"/>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44"/>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5"/>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44"/>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5"/>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44"/>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5"/>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44"/>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5"/>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44"/>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5"/>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44"/>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5"/>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44"/>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5"/>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44"/>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5"/>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44"/>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5"/>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44"/>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5"/>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44"/>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5"/>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44"/>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5"/>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44"/>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5"/>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44"/>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5"/>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44"/>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5"/>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44"/>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5"/>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44"/>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5"/>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44"/>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5"/>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44"/>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5"/>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44"/>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5"/>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44"/>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5"/>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44"/>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5"/>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44"/>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5"/>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44"/>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5"/>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44"/>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5"/>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44"/>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5"/>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44"/>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5"/>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44"/>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5"/>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44"/>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5"/>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44"/>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5"/>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44"/>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5"/>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44"/>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5"/>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44"/>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5"/>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44"/>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5"/>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44"/>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5"/>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44"/>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5"/>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44"/>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5"/>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44"/>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5"/>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44"/>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5"/>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44"/>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5"/>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44"/>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5"/>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44"/>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5"/>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44"/>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5"/>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44"/>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5"/>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44"/>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5"/>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44"/>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5"/>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44"/>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5"/>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44"/>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5"/>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44"/>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5"/>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44"/>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5"/>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44"/>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5"/>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44"/>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5"/>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44"/>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5"/>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44"/>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5"/>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44"/>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5"/>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44"/>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5"/>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44"/>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5"/>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44"/>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5"/>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44"/>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5"/>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44"/>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5"/>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44"/>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5"/>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44"/>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5"/>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44"/>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5"/>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44"/>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5"/>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44"/>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5"/>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44"/>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5"/>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44"/>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5"/>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44"/>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5"/>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44"/>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5"/>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44"/>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5"/>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44"/>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5"/>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44"/>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5"/>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44"/>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5"/>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44"/>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5"/>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44"/>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5"/>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44"/>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5"/>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44"/>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5"/>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44"/>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5"/>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44"/>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5"/>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44"/>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5"/>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44"/>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5"/>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44"/>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5"/>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44"/>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5"/>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44"/>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5"/>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44"/>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5"/>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44"/>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5"/>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44"/>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5"/>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44"/>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5"/>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44"/>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5"/>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44"/>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5"/>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44"/>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5"/>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44"/>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5"/>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44"/>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5"/>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44"/>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5"/>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44"/>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5"/>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44"/>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5"/>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44"/>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5"/>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44"/>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5"/>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44"/>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5"/>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44"/>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5"/>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44"/>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5"/>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44"/>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5"/>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44"/>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5"/>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44"/>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5"/>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44"/>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5"/>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44"/>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5"/>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44"/>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5"/>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44"/>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5"/>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44"/>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5"/>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44"/>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5"/>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44"/>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5"/>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44"/>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5"/>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44"/>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5"/>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44"/>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5"/>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44"/>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5"/>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44"/>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5"/>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44"/>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5"/>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44"/>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5"/>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44"/>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5"/>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44"/>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5"/>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44"/>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5"/>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44"/>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5"/>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44"/>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5"/>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44"/>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5"/>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44"/>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5"/>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44"/>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5"/>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44"/>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5"/>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44"/>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5"/>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44"/>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5"/>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44"/>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5"/>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44"/>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5"/>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44"/>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5"/>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44"/>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5"/>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44"/>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5"/>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44"/>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5"/>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44"/>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5"/>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44"/>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5"/>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44"/>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5"/>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44"/>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5"/>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44"/>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5"/>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44"/>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5"/>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44"/>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5"/>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44"/>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5"/>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44"/>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5"/>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44"/>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5"/>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44"/>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5"/>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44"/>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5"/>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44"/>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5"/>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44"/>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5"/>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44"/>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5"/>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44"/>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5"/>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44"/>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5"/>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44"/>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5"/>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44"/>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5"/>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44"/>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5"/>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44"/>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5"/>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44"/>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5"/>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44"/>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5"/>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44"/>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5"/>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44"/>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5"/>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44"/>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5"/>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44"/>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5"/>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44"/>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5"/>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44"/>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5"/>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44"/>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5"/>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44"/>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5"/>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44"/>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5"/>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44"/>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5"/>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44"/>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5"/>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44"/>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5"/>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44"/>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5"/>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44"/>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5"/>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44"/>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5"/>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44"/>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5"/>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44"/>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5"/>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44"/>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5"/>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44"/>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5"/>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44"/>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5"/>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44"/>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5"/>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44"/>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5"/>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44"/>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5"/>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44"/>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5"/>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44"/>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5"/>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44"/>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5"/>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44"/>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5"/>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44"/>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5"/>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44"/>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5"/>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44"/>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5"/>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44"/>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5"/>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44"/>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5"/>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44"/>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5"/>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44"/>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5"/>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44"/>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5"/>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44"/>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5"/>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44"/>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5"/>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44"/>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5"/>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44"/>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5"/>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44"/>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5"/>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44"/>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5"/>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44"/>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5"/>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44"/>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5"/>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44"/>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5"/>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44"/>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5"/>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44"/>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5"/>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44"/>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5"/>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44"/>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5"/>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44"/>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5"/>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44"/>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5"/>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44"/>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5"/>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44"/>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5"/>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44"/>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5"/>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44"/>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5"/>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44"/>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5"/>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44"/>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5"/>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44"/>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5"/>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44"/>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5"/>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44"/>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5"/>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44"/>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5"/>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44"/>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5"/>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44"/>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5"/>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44"/>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5"/>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44"/>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5"/>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44"/>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5"/>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44"/>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5"/>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44"/>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5"/>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44"/>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5"/>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44"/>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5"/>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44"/>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5"/>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44"/>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5"/>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44"/>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5"/>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44"/>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5"/>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44"/>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5"/>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44"/>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5"/>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44"/>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5"/>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44"/>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5"/>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44"/>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5"/>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44"/>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5"/>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44"/>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5"/>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44"/>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5"/>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44"/>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5"/>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44"/>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5"/>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44"/>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5"/>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44"/>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5"/>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44"/>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5"/>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44"/>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5"/>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44"/>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5"/>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44"/>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5"/>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44"/>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5"/>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44"/>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5"/>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44"/>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5"/>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44"/>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5"/>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44"/>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5"/>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44"/>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5"/>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44"/>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5"/>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44"/>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5"/>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44"/>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5"/>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44"/>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5"/>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44"/>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5"/>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44"/>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5"/>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44"/>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5"/>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44"/>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5"/>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44"/>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5"/>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44"/>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5"/>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44"/>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5"/>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44"/>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5"/>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44"/>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5"/>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44"/>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5"/>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44"/>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5"/>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44"/>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5"/>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44"/>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5"/>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44"/>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5"/>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44"/>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5"/>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44"/>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5"/>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44"/>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5"/>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44"/>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5"/>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44"/>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5"/>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44"/>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5"/>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44"/>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5"/>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44"/>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5"/>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44"/>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5"/>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44"/>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5"/>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44"/>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5"/>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44"/>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5"/>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44"/>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5"/>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44"/>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5"/>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44"/>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5"/>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44"/>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5"/>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44"/>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5"/>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44"/>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5"/>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44"/>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5"/>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44"/>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5"/>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44"/>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5"/>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44"/>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5"/>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44"/>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5"/>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44"/>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5"/>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44"/>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5"/>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44"/>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5"/>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44"/>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5"/>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44"/>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5"/>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44"/>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5"/>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44"/>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5"/>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44"/>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5"/>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44"/>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5"/>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44"/>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5"/>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44"/>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5"/>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44"/>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5"/>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44"/>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5"/>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44"/>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5"/>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44"/>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5"/>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44"/>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5"/>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44"/>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5"/>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44"/>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5"/>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44"/>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5"/>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44"/>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5"/>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44"/>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5"/>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44"/>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5"/>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44"/>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5"/>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44"/>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5"/>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44"/>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5"/>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44"/>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5"/>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44"/>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5"/>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44"/>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5"/>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44"/>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5"/>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44"/>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5"/>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44"/>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5"/>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44"/>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5"/>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44"/>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5"/>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44"/>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5"/>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44"/>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5"/>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44"/>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5"/>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44"/>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5"/>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44"/>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5"/>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44"/>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5"/>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44"/>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5"/>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44"/>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5"/>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44"/>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5"/>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44"/>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5"/>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44"/>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5"/>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44"/>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5"/>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44"/>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5"/>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44"/>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5"/>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44"/>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5"/>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44"/>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5"/>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44"/>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5"/>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44"/>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5"/>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44"/>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5"/>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44"/>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5"/>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44"/>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5"/>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44"/>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5"/>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44"/>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5"/>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44"/>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5"/>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44"/>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5"/>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44"/>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5"/>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44"/>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5"/>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44"/>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5"/>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44"/>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5"/>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44"/>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5"/>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44"/>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5"/>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44"/>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5"/>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44"/>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5"/>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44"/>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5"/>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44"/>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5"/>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44"/>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5"/>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44"/>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5"/>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44"/>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5"/>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44"/>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5"/>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44"/>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5"/>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44"/>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5"/>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44"/>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5"/>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44"/>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5"/>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44"/>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5"/>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44"/>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5"/>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44"/>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5"/>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44"/>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5"/>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44"/>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5"/>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44"/>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5"/>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44"/>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5"/>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44"/>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5"/>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44"/>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5"/>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44"/>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5"/>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44"/>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5"/>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44"/>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5"/>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44"/>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5"/>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44"/>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5"/>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44"/>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5"/>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44"/>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5"/>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44"/>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5"/>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44"/>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5"/>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44"/>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5"/>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44"/>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5"/>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44"/>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5"/>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44"/>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5"/>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44"/>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5"/>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44"/>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5"/>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44"/>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5"/>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44"/>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5"/>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44"/>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5"/>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44"/>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5"/>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44"/>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5"/>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44"/>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5"/>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44"/>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5"/>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44"/>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5"/>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44"/>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5"/>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44"/>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5"/>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44"/>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5"/>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44"/>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5"/>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44"/>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5"/>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44"/>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5"/>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44"/>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5"/>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44"/>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5"/>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44"/>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5"/>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44"/>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5"/>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44"/>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5"/>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44"/>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5"/>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44"/>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5"/>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44"/>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5"/>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44"/>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5"/>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44"/>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5"/>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44"/>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5"/>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44"/>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5"/>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44"/>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5"/>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44"/>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5"/>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44"/>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5"/>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44"/>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5"/>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44"/>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5"/>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44"/>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5"/>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44"/>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5"/>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44"/>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5"/>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44"/>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5"/>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44"/>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5"/>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44"/>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5"/>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44"/>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5"/>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44"/>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5"/>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44"/>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5"/>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44"/>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5"/>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44"/>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5"/>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44"/>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5"/>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44"/>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5"/>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44"/>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5"/>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44"/>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5"/>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44"/>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5"/>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44"/>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5"/>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44"/>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5"/>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44"/>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5"/>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44"/>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5"/>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44"/>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5"/>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44"/>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5"/>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44"/>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5"/>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44"/>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5"/>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44"/>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5"/>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44"/>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5"/>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44"/>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5"/>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44"/>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5"/>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44"/>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5"/>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44"/>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5"/>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44"/>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5"/>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44"/>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5"/>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44"/>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5"/>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44"/>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5"/>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44"/>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5"/>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44"/>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5"/>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44"/>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5"/>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44"/>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5"/>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44"/>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5"/>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44"/>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5"/>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44"/>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5"/>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44"/>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5"/>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44"/>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5"/>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44"/>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5"/>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44"/>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5"/>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44"/>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5"/>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44"/>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5"/>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44"/>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5"/>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44"/>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5"/>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44"/>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5"/>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44"/>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5"/>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44"/>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5"/>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44"/>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5"/>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44"/>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5"/>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44"/>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5"/>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44"/>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5"/>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44"/>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5"/>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44"/>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5"/>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44"/>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5"/>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44"/>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5"/>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44"/>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5"/>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44"/>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5"/>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44"/>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5"/>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44"/>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5"/>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44"/>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5"/>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44"/>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5"/>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44"/>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5"/>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44"/>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5"/>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44"/>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5"/>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44"/>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5"/>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44"/>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5"/>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44"/>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5"/>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44"/>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5"/>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44"/>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5"/>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44"/>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5"/>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44"/>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5"/>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44"/>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5"/>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44"/>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5"/>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44"/>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5"/>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44"/>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5"/>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44"/>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5"/>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44"/>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5"/>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44"/>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5"/>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44"/>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5"/>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44"/>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5"/>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44"/>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5"/>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44"/>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5"/>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44"/>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5"/>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44"/>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5"/>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44"/>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5"/>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44"/>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5"/>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44"/>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5"/>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44"/>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5"/>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44"/>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5"/>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44"/>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5"/>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44"/>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5"/>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44"/>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5"/>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44"/>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5"/>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44"/>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5"/>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44"/>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5"/>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44"/>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5"/>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44"/>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5"/>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44"/>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5"/>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44"/>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5"/>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44"/>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5"/>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44"/>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5"/>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44"/>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5"/>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44"/>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5"/>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44"/>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5"/>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44"/>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5"/>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44"/>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5"/>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44"/>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5"/>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44"/>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5"/>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44"/>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5"/>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44"/>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5"/>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44"/>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5"/>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44"/>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5"/>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44"/>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5"/>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44"/>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5"/>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44"/>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5"/>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44"/>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5"/>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44"/>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5"/>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44"/>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5"/>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44"/>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5"/>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44"/>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5"/>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44"/>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5"/>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44"/>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5"/>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44"/>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5"/>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44"/>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5"/>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44"/>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5"/>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44"/>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5"/>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44"/>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5"/>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44"/>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5"/>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44"/>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5"/>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44"/>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5"/>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44"/>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5"/>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44"/>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5"/>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44"/>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5"/>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44"/>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5"/>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44"/>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5"/>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44"/>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5"/>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44"/>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5"/>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44"/>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5"/>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44"/>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5"/>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44"/>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5"/>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44"/>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5"/>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44"/>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5"/>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44"/>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5"/>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44"/>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5"/>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44"/>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5"/>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44"/>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5"/>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44"/>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5"/>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44"/>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5"/>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44"/>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5"/>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44"/>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5"/>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44"/>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5"/>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44"/>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5"/>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44"/>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5"/>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44"/>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5"/>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44"/>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5"/>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44"/>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5"/>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44"/>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5"/>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44"/>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5"/>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44"/>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5"/>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44"/>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5"/>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44"/>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5"/>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44"/>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5"/>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44"/>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5"/>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44"/>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5"/>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44"/>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5"/>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44"/>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5"/>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44"/>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5"/>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44"/>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5"/>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44"/>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5"/>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44"/>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5"/>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44"/>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5"/>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44"/>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5"/>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44"/>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5"/>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44"/>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5"/>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44"/>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5"/>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44"/>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5"/>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44"/>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5"/>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44"/>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5"/>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44"/>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5"/>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44"/>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5"/>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44"/>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5"/>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44"/>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5"/>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44"/>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5"/>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44"/>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5"/>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44"/>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5"/>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44"/>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5"/>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44"/>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5"/>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44"/>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5"/>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44"/>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5"/>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44"/>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5"/>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44"/>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5"/>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44"/>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5"/>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44"/>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5"/>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44"/>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5"/>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44"/>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5"/>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44"/>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5"/>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44"/>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5"/>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44"/>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5"/>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44"/>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5"/>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44"/>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5"/>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44"/>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5"/>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44"/>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5"/>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44"/>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5"/>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44"/>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5"/>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44"/>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5"/>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44"/>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5"/>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44"/>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5"/>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44"/>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5"/>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44"/>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5"/>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44"/>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5"/>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44"/>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5"/>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44"/>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5"/>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44"/>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5"/>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44"/>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5"/>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44"/>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5"/>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44"/>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5"/>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44"/>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5"/>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44"/>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5"/>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44"/>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5"/>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44"/>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5"/>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44"/>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5"/>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44"/>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5"/>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44"/>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5"/>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44"/>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5"/>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44"/>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5"/>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44"/>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5"/>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44"/>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5"/>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44"/>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5"/>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44"/>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5"/>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44"/>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5"/>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44"/>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5"/>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44"/>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5"/>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44"/>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5"/>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44"/>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5"/>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44"/>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5"/>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44"/>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5"/>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44"/>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5"/>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44"/>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5"/>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44"/>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5"/>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44"/>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5"/>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44"/>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5"/>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44"/>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5"/>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44"/>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5"/>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44"/>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5"/>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44"/>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5"/>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44"/>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5"/>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44"/>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5"/>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44"/>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5"/>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44"/>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5"/>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44"/>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5"/>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44"/>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5"/>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44"/>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5"/>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44"/>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5"/>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44"/>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5"/>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44"/>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5"/>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44"/>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5"/>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44"/>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5"/>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44"/>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5"/>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44"/>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5"/>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44"/>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5"/>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44"/>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5"/>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44"/>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5"/>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44"/>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5"/>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44"/>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5"/>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44"/>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5"/>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44"/>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5"/>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44"/>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5"/>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44"/>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5"/>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44"/>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5"/>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44"/>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5"/>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44"/>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5"/>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44"/>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5"/>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44"/>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5"/>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44"/>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5"/>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44"/>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5"/>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44"/>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5"/>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44"/>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5"/>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44"/>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5"/>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44"/>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5"/>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44"/>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5"/>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44"/>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5"/>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44"/>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5"/>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44"/>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5"/>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44"/>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5"/>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44"/>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5"/>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44"/>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5"/>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44"/>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5"/>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44"/>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5"/>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44"/>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5"/>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44"/>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5"/>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44"/>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5"/>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44"/>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5"/>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44"/>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5"/>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44"/>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5"/>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44"/>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5"/>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44"/>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5"/>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44"/>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5"/>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44"/>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5"/>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44"/>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5"/>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44"/>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5"/>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44"/>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5"/>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44"/>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5"/>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44"/>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5"/>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44"/>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5"/>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44"/>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5"/>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44"/>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5"/>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44"/>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5"/>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44"/>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5"/>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44"/>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5"/>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44"/>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5"/>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44"/>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5"/>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44"/>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5"/>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44"/>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5"/>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44"/>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5"/>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44"/>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5"/>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44"/>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5"/>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44"/>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5"/>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44"/>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5"/>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44"/>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5"/>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44"/>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5"/>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44"/>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5"/>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44"/>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5"/>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44"/>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5"/>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44"/>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5"/>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44"/>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5"/>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44"/>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5"/>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44"/>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5"/>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44"/>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5"/>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44"/>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5"/>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44"/>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5"/>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44"/>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5"/>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44"/>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5"/>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44"/>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5"/>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44"/>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5"/>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44"/>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5"/>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44"/>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5"/>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44"/>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5"/>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44"/>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5"/>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44"/>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5"/>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44"/>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5"/>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44"/>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5"/>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44"/>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5"/>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44"/>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5"/>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44"/>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5"/>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44"/>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5"/>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44"/>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5"/>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44"/>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5"/>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44"/>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5"/>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44"/>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5"/>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44"/>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5"/>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44"/>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5"/>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44"/>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5"/>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44"/>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5"/>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44"/>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5"/>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44"/>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5"/>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44"/>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5"/>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44"/>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5"/>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44"/>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5"/>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44"/>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5"/>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44"/>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5"/>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44"/>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5"/>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44"/>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5"/>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44"/>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5"/>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44"/>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5"/>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44"/>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5"/>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44"/>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5"/>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44"/>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5"/>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44"/>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5"/>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44"/>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5"/>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44"/>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5"/>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44"/>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5"/>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44"/>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5"/>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44"/>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5"/>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44"/>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5"/>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44"/>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5"/>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44"/>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5"/>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44"/>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5"/>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44"/>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5"/>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44"/>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5"/>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44"/>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5"/>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44"/>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5"/>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44"/>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5"/>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44"/>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5"/>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44"/>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5"/>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44"/>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5"/>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44"/>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5"/>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44"/>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5"/>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44"/>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5"/>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44"/>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5"/>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44"/>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5"/>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44"/>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5"/>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44"/>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5"/>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44"/>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5"/>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44"/>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5"/>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44"/>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5"/>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44"/>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5"/>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44"/>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5"/>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44"/>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5"/>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44"/>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5"/>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44"/>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5"/>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44"/>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5"/>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44"/>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5"/>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44"/>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5"/>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44"/>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5"/>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44"/>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5"/>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44"/>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5"/>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44"/>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5"/>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44"/>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5"/>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44"/>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5"/>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44"/>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5"/>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44"/>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5"/>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44"/>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5"/>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44"/>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5"/>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44"/>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5"/>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44"/>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5"/>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44"/>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5"/>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44"/>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5"/>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44"/>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5"/>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44"/>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5"/>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44"/>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5"/>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44"/>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5"/>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44"/>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5"/>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44"/>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5"/>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44"/>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5"/>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44"/>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5"/>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44"/>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5"/>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44"/>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5"/>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44"/>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5"/>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44"/>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5"/>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44"/>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5"/>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44"/>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5"/>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44"/>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5"/>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44"/>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5"/>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44"/>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5"/>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44"/>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5"/>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44"/>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5"/>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44"/>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5"/>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44"/>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5"/>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44"/>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5"/>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44"/>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5"/>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44"/>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5"/>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44"/>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5"/>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44"/>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5"/>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44"/>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5"/>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44"/>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5"/>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44"/>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5"/>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44"/>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5"/>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44"/>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5"/>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44"/>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5"/>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44"/>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5"/>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44"/>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5"/>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44"/>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5"/>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44"/>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5"/>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44"/>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5"/>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44"/>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5"/>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44"/>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5"/>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44"/>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5"/>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44"/>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5"/>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44"/>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5"/>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44"/>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5"/>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44"/>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5"/>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44"/>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5"/>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44"/>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5"/>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44"/>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5"/>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44"/>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5"/>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44"/>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5"/>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44"/>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5"/>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44"/>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5"/>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44"/>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5"/>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44"/>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5"/>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44"/>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5"/>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44"/>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5"/>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44"/>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5"/>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44"/>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5"/>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44"/>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5"/>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44"/>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5"/>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44"/>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5"/>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44"/>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5"/>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44"/>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5"/>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44"/>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5"/>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44"/>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5"/>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44"/>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5"/>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44"/>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5"/>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44"/>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5"/>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44"/>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5"/>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44"/>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5"/>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44"/>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5"/>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44"/>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5"/>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44"/>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5"/>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44"/>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5"/>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44"/>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5"/>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44"/>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5"/>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44"/>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5"/>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44"/>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5"/>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44"/>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5"/>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44"/>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5"/>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44"/>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5"/>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44"/>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5"/>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44"/>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5"/>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44"/>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5"/>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44"/>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5"/>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44"/>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5"/>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44"/>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5"/>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44"/>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5"/>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44"/>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5"/>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44"/>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5"/>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44"/>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5"/>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44"/>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5"/>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44"/>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5"/>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44"/>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5"/>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44"/>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5"/>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44"/>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5"/>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44"/>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5"/>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44"/>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5"/>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44"/>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5"/>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44"/>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5"/>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44"/>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5"/>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44"/>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5"/>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44"/>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5"/>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44"/>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5"/>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44"/>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5"/>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44"/>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5"/>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44"/>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5"/>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44"/>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5"/>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44"/>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5"/>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44"/>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5"/>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44"/>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5"/>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44"/>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5"/>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44"/>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5"/>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44"/>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5"/>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44"/>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5"/>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44"/>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5"/>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44"/>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5"/>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44"/>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5"/>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44"/>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5"/>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44"/>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5"/>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44"/>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5"/>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44"/>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5"/>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44"/>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5"/>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44"/>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5"/>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44"/>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5"/>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44"/>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5"/>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44"/>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5"/>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44"/>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5"/>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44"/>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5"/>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44"/>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5"/>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44"/>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5"/>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44"/>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5"/>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44"/>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5"/>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44"/>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5"/>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44"/>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5"/>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44"/>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5"/>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44"/>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5"/>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44"/>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5"/>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44"/>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5"/>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44"/>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5"/>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44"/>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5"/>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44"/>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5"/>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44"/>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5"/>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44"/>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5"/>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44"/>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5"/>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44"/>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5"/>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44"/>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5"/>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44"/>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5"/>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44"/>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5"/>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44"/>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5"/>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44"/>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5"/>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44"/>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5"/>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44"/>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5"/>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44"/>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5"/>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44"/>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5"/>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44"/>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5"/>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44"/>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5"/>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44"/>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5"/>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44"/>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5"/>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44"/>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5"/>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44"/>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5"/>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44"/>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5"/>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44"/>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5"/>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44"/>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5"/>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44"/>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5"/>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44"/>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5"/>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44"/>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5"/>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44"/>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5"/>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44"/>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5"/>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44"/>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5"/>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44"/>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5"/>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44"/>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5"/>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44"/>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5"/>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44"/>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5"/>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44"/>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5"/>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44"/>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5"/>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44"/>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5"/>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44"/>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5"/>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44"/>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5"/>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44"/>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5"/>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44"/>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5"/>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44"/>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5"/>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44"/>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5"/>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44"/>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5"/>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44"/>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5"/>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44"/>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5"/>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44"/>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5"/>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44"/>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5"/>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44"/>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5"/>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44"/>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5"/>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44"/>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5"/>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44"/>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5"/>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44"/>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5"/>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44"/>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5"/>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44"/>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5"/>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44"/>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5"/>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44"/>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5"/>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44"/>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5"/>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44"/>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5"/>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44"/>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5"/>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44"/>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5"/>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44"/>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5"/>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44"/>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5"/>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44"/>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5"/>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44"/>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5"/>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44"/>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5"/>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44"/>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5"/>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44"/>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5"/>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44"/>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5"/>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44"/>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5"/>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44"/>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5"/>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44"/>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5"/>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44"/>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5"/>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44"/>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5"/>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44"/>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5"/>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44"/>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5"/>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44"/>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5"/>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44"/>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5"/>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44"/>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5"/>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44"/>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5"/>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44"/>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5"/>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44"/>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5"/>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44"/>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5"/>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44"/>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5"/>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44"/>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5"/>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44"/>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5"/>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44"/>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5"/>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44"/>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5"/>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44"/>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5"/>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44"/>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5"/>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44"/>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5"/>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44"/>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5"/>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44"/>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5"/>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44"/>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5"/>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44"/>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5"/>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44"/>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5"/>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44"/>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5"/>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44"/>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5"/>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44"/>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5"/>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44"/>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5"/>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44"/>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5"/>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44"/>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5"/>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44"/>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5"/>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44"/>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5"/>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44"/>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5"/>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44"/>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5"/>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44"/>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5"/>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44"/>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5"/>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44"/>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5"/>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44"/>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5"/>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44"/>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5"/>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44"/>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5"/>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44"/>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5"/>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44"/>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5"/>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44"/>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5"/>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44"/>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5"/>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44"/>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5"/>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44"/>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5"/>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44"/>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5"/>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44"/>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5"/>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44"/>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5"/>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44"/>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5"/>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44"/>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5"/>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44"/>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5"/>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44"/>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5"/>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44"/>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5"/>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44"/>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5"/>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44"/>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5"/>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44"/>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5"/>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44"/>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5"/>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44"/>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5"/>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44"/>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5"/>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44"/>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5"/>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44"/>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5"/>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44"/>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5"/>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44"/>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5"/>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44"/>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5"/>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44"/>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5"/>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44"/>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5"/>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44"/>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5"/>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44"/>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5"/>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44"/>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5"/>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44"/>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5"/>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44"/>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5"/>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44"/>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5"/>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44"/>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5"/>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44"/>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5"/>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44"/>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5"/>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44"/>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5"/>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44"/>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5"/>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44"/>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5"/>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44"/>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5"/>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44"/>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5"/>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44"/>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5"/>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44"/>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5"/>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44"/>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5"/>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44"/>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5"/>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44"/>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5"/>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44"/>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5"/>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44"/>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5"/>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44"/>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5"/>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44"/>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5"/>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44"/>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5"/>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44"/>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5"/>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44"/>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5"/>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44"/>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5"/>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44"/>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5"/>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44"/>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5"/>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44"/>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5"/>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44"/>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5"/>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44"/>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5"/>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44"/>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5"/>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44"/>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5"/>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44"/>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5"/>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44"/>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5"/>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44"/>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5"/>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44"/>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5"/>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44"/>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5"/>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44"/>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5"/>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44"/>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5"/>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44"/>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5"/>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44"/>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5"/>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44"/>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5"/>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44"/>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5"/>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44"/>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5"/>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44"/>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5"/>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44"/>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5"/>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44"/>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5"/>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44"/>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5"/>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44"/>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5"/>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44"/>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5"/>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44"/>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5"/>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44"/>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5"/>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44"/>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5"/>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44"/>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5"/>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44"/>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5"/>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44"/>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5"/>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44"/>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5"/>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44"/>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5"/>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44"/>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5"/>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44"/>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5"/>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44"/>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5"/>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44"/>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5"/>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44"/>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5"/>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44"/>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5"/>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44"/>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5"/>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44"/>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5"/>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44"/>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5"/>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44"/>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5"/>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44"/>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5"/>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44"/>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5"/>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44"/>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5"/>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44"/>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5"/>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44"/>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5"/>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44"/>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5"/>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44"/>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5"/>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44"/>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5"/>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44"/>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5"/>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44"/>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5"/>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44"/>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5"/>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44"/>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5"/>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44"/>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5"/>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44"/>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5"/>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44"/>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5"/>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44"/>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5"/>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44"/>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5"/>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44"/>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5"/>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44"/>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5"/>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44"/>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5"/>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44"/>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5"/>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44"/>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5"/>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44"/>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5"/>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44"/>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5"/>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44"/>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5"/>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44"/>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5"/>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44"/>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5"/>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44"/>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5"/>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44"/>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5"/>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44"/>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5"/>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44"/>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5"/>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44"/>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5"/>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44"/>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5"/>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44"/>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5"/>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44"/>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5"/>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44"/>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5"/>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44"/>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5"/>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44"/>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5"/>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44"/>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5"/>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44"/>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5"/>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44"/>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5"/>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44"/>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5"/>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44"/>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5"/>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44"/>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5"/>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44"/>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5"/>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44"/>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5"/>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44"/>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5"/>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44"/>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5"/>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44"/>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5"/>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44"/>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5"/>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44"/>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5"/>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44"/>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5"/>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44"/>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5"/>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44"/>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5"/>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44"/>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5"/>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44"/>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5"/>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44"/>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5"/>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44"/>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5"/>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44"/>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5"/>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44"/>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5"/>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44"/>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5"/>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44"/>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5"/>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44"/>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5"/>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44"/>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5"/>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44"/>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5"/>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44"/>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5"/>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44"/>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5"/>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44"/>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5"/>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44"/>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5"/>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44"/>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5"/>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44"/>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5"/>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44"/>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5"/>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44"/>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5"/>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44"/>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5"/>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44"/>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5"/>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44"/>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5"/>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44"/>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5"/>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44"/>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5"/>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44"/>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5"/>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44"/>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5"/>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44"/>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5"/>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44"/>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5"/>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44"/>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5"/>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44"/>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5"/>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44"/>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5"/>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44"/>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5"/>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44"/>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5"/>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44"/>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5"/>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44"/>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5"/>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44"/>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5"/>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44"/>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5"/>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44"/>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5"/>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44"/>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5"/>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44"/>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5"/>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44"/>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5"/>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44"/>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5"/>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44"/>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5"/>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44"/>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5"/>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44"/>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5"/>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44"/>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5"/>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44"/>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5"/>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44"/>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5"/>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44"/>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5"/>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44"/>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5"/>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44"/>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5"/>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44"/>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5"/>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44"/>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5"/>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44"/>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5"/>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44"/>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5"/>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44"/>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5"/>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44"/>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5"/>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44"/>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5"/>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44"/>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5"/>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44"/>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5"/>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44"/>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5"/>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44"/>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5"/>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44"/>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5"/>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44"/>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5"/>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44"/>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5"/>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44"/>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5"/>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44"/>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5"/>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44"/>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5"/>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44"/>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5"/>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44"/>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5"/>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44"/>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5"/>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44"/>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5"/>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44"/>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5"/>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44"/>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5"/>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44"/>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5"/>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44"/>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5"/>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44"/>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5"/>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44"/>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5"/>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44"/>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5"/>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44"/>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5"/>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44"/>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5"/>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44"/>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5"/>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44"/>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5"/>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44"/>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5"/>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44"/>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5"/>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44"/>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5"/>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44"/>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5"/>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44"/>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5"/>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44"/>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5"/>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44"/>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5"/>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44"/>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5"/>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44"/>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5"/>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44"/>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5"/>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44"/>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5"/>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44"/>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5"/>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44"/>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5"/>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44"/>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5"/>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44"/>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5"/>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44"/>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5"/>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44"/>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5"/>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44"/>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5"/>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44"/>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5"/>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44"/>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5"/>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44"/>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5"/>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44"/>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5"/>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44"/>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5"/>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44"/>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5"/>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44"/>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5"/>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44"/>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5"/>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44"/>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5"/>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44"/>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5"/>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44"/>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5"/>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44"/>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5"/>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44"/>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5"/>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44"/>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5"/>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44"/>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5"/>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44"/>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5"/>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44"/>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5"/>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44"/>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5"/>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44"/>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5"/>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44"/>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5"/>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44"/>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5"/>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44"/>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5"/>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44"/>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5"/>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44"/>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5"/>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44"/>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5"/>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44"/>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5"/>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44"/>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5"/>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44"/>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5"/>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44"/>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5"/>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44"/>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5"/>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44"/>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5"/>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44"/>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5"/>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44"/>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5"/>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44"/>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5"/>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44"/>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5"/>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44"/>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5"/>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44"/>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5"/>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44"/>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5"/>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44"/>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5"/>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44"/>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5"/>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44"/>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5"/>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44"/>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5"/>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44"/>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5"/>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44"/>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5"/>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44"/>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5"/>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44"/>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5"/>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44"/>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5"/>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44"/>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5"/>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44"/>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5"/>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44"/>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5"/>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44"/>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5"/>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44"/>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5"/>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44"/>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5"/>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44"/>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5"/>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44"/>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5"/>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44"/>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5"/>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44"/>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5"/>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44"/>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5"/>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44"/>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5"/>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44"/>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5"/>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44"/>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5"/>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44"/>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5"/>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44"/>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5"/>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44"/>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5"/>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44"/>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5"/>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44"/>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5"/>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44"/>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5"/>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44"/>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5"/>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44"/>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5"/>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44"/>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5"/>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44"/>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5"/>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44"/>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5"/>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44"/>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5"/>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44"/>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5"/>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44"/>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5"/>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44"/>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5"/>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44"/>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5"/>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44"/>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5"/>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44"/>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5"/>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44"/>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5"/>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44"/>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5"/>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44"/>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5"/>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44"/>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5"/>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44"/>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5"/>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44"/>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5"/>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44"/>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5"/>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44"/>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5"/>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44"/>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5"/>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44"/>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5"/>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44"/>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5"/>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44"/>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5"/>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44"/>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5"/>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44"/>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5"/>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44"/>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5"/>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44"/>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5"/>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44"/>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5"/>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44"/>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5"/>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44"/>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5"/>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44"/>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5"/>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44"/>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5"/>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44"/>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5"/>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44"/>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5"/>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44"/>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5"/>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44"/>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5"/>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44"/>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5"/>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44"/>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5"/>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44"/>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5"/>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44"/>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5"/>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44"/>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5"/>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44"/>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5"/>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44"/>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5"/>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44"/>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5"/>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44"/>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5"/>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44"/>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5"/>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44"/>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5"/>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44"/>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5"/>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44"/>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5"/>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44"/>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5"/>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44"/>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5"/>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44"/>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5"/>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44"/>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5"/>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44"/>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5"/>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44"/>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5"/>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44"/>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5"/>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44"/>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5"/>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44"/>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5"/>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44"/>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5"/>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44"/>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5"/>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44"/>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5"/>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44"/>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5"/>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44"/>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5"/>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44"/>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5"/>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44"/>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5"/>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44"/>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5"/>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44"/>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5"/>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44"/>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5"/>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44"/>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5"/>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44"/>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5"/>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44"/>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5"/>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44"/>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5"/>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44"/>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5"/>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44"/>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5"/>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44"/>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5"/>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44"/>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5"/>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44"/>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5"/>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44"/>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5"/>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44"/>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5"/>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44"/>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5"/>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44"/>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5"/>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44"/>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5"/>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44"/>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5"/>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44"/>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5"/>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44"/>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5"/>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44"/>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5"/>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44"/>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5"/>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44"/>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5"/>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44"/>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5"/>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44"/>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5"/>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44"/>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5"/>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44"/>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5"/>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44"/>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5"/>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44"/>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5"/>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44"/>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5"/>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44"/>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5"/>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44"/>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5"/>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44"/>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5"/>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44"/>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5"/>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44"/>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5"/>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44"/>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5"/>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44"/>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5"/>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44"/>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5"/>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44"/>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5"/>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44"/>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5"/>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44"/>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5"/>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44"/>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5"/>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44"/>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5"/>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44"/>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5"/>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44"/>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5"/>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44"/>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5"/>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44"/>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5"/>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44"/>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5"/>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44"/>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5"/>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44"/>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5"/>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44"/>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5"/>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44"/>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5"/>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44"/>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5"/>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44"/>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5"/>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44"/>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5"/>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44"/>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5"/>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44"/>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5"/>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44"/>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5"/>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44"/>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5"/>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44"/>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5"/>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44"/>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5"/>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44"/>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5"/>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44"/>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5"/>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44"/>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5"/>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44"/>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5"/>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44"/>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5"/>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44"/>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5"/>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44"/>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5"/>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44"/>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5"/>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44"/>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5"/>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44"/>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5"/>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44"/>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5"/>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44"/>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5"/>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44"/>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5"/>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44"/>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5"/>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44"/>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5"/>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44"/>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5"/>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44"/>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5"/>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44"/>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5"/>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44"/>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5"/>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44"/>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5"/>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44"/>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5"/>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44"/>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5"/>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44"/>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5"/>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44"/>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5"/>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44"/>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5"/>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44"/>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5"/>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44"/>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5"/>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44"/>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5"/>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44"/>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5"/>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44"/>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5"/>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44"/>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5"/>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44"/>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5"/>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44"/>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5"/>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44"/>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5"/>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44"/>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5"/>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44"/>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5"/>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44"/>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5"/>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44"/>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5"/>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44"/>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5"/>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44"/>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5"/>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44"/>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5"/>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44"/>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5"/>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44"/>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5"/>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44"/>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5"/>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44"/>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5"/>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44"/>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5"/>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44"/>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5"/>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44"/>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5"/>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44"/>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5"/>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44"/>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5"/>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44"/>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5"/>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44"/>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5"/>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44"/>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5"/>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44"/>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5"/>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44"/>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5"/>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44"/>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5"/>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44"/>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5"/>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44"/>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5"/>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44"/>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5"/>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44"/>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5"/>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44"/>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5"/>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44"/>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5"/>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44"/>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5"/>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44"/>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5"/>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44"/>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5"/>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44"/>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5"/>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44"/>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5"/>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44"/>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5"/>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44"/>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5"/>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44"/>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5"/>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44"/>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5"/>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44"/>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5"/>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44"/>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5"/>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44"/>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5"/>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44"/>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5"/>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44"/>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5"/>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44"/>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5"/>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44"/>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5"/>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44"/>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5"/>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44"/>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5"/>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44"/>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5"/>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44"/>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5"/>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44"/>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5"/>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44"/>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5"/>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44"/>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5"/>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44"/>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5"/>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44"/>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5"/>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44"/>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5"/>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44"/>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5"/>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44"/>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5"/>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44"/>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5"/>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44"/>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5"/>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44"/>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5"/>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44"/>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5"/>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44"/>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5"/>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44"/>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5"/>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44"/>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5"/>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44"/>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5"/>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44"/>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5"/>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44"/>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5"/>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44"/>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5"/>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44"/>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5"/>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44"/>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5"/>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44"/>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5"/>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44"/>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5"/>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44"/>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5"/>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44"/>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5"/>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44"/>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5"/>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44"/>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5"/>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44"/>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5"/>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44"/>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5"/>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44"/>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5"/>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44"/>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5"/>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44"/>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5"/>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44"/>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5"/>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44"/>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5"/>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44"/>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5"/>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44"/>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5"/>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44"/>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5"/>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44"/>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5"/>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44"/>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5"/>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44"/>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5"/>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44"/>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5"/>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44"/>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5"/>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44"/>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5"/>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44"/>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5"/>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44"/>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5"/>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44"/>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5"/>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44"/>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5"/>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44"/>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5"/>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44"/>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5"/>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44"/>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5"/>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44"/>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5"/>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44"/>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5"/>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44"/>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5"/>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44"/>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5"/>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44"/>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5"/>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44"/>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5"/>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44"/>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5"/>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44"/>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5"/>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44"/>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5"/>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44"/>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5"/>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44"/>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5"/>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44"/>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5"/>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44"/>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5"/>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44"/>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5"/>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44"/>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5"/>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44"/>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5"/>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44"/>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5"/>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44"/>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5"/>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44"/>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5"/>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44"/>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5"/>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44"/>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5"/>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44"/>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5"/>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44"/>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5"/>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44"/>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5"/>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44"/>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5"/>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44"/>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5"/>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44"/>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5"/>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44"/>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5"/>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44"/>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5"/>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44"/>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5"/>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44"/>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5"/>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44"/>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5"/>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44"/>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5"/>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44"/>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5"/>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44"/>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5"/>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44"/>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5"/>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44"/>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5"/>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44"/>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5"/>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44"/>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5"/>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44"/>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5"/>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44"/>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5"/>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44"/>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5"/>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44"/>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5"/>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44"/>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5"/>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44"/>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5"/>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44"/>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5"/>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44"/>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5"/>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44"/>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5"/>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44"/>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5"/>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44"/>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5"/>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44"/>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5"/>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44"/>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5"/>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44"/>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5"/>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44"/>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5"/>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44"/>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5"/>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44"/>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5"/>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44"/>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5"/>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44"/>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5"/>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44"/>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5"/>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44"/>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5"/>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44"/>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5"/>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44"/>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5"/>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44"/>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5"/>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44"/>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5"/>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44"/>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5"/>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44"/>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5"/>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44"/>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5"/>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44"/>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5"/>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44"/>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5"/>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44"/>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5"/>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44"/>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5"/>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44"/>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5"/>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44"/>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5"/>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44"/>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5"/>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44"/>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5"/>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44"/>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5"/>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44"/>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5"/>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44"/>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5"/>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44"/>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5"/>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44"/>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5"/>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44"/>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5"/>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44"/>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5"/>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44"/>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5"/>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44"/>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5"/>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44"/>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5"/>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44"/>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5"/>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44"/>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5"/>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44"/>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5"/>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44"/>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5"/>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44"/>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5"/>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44"/>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5"/>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44"/>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5"/>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44"/>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5"/>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44"/>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5"/>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44"/>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5"/>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44"/>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5"/>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44"/>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5"/>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44"/>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5"/>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44"/>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5"/>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44"/>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5"/>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44"/>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5"/>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44"/>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5"/>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44"/>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5"/>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44"/>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5"/>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44"/>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5"/>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44"/>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5"/>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44"/>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5"/>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44"/>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5"/>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44"/>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5"/>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44"/>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5"/>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44"/>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5"/>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44"/>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5"/>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44"/>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5"/>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44"/>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5"/>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44"/>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5"/>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44"/>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5"/>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44"/>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5"/>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44"/>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5"/>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44"/>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5"/>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44"/>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5"/>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44"/>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5"/>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44"/>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5"/>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44"/>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5"/>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44"/>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5"/>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44"/>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5"/>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44"/>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5"/>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44"/>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5"/>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44"/>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5"/>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44"/>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5"/>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44"/>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5"/>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44"/>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5"/>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44"/>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5"/>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44"/>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5"/>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44"/>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5"/>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44"/>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5"/>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44"/>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5"/>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44"/>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5"/>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44"/>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5"/>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44"/>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5"/>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44"/>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5"/>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44"/>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5"/>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44"/>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5"/>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44"/>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5"/>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44"/>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5"/>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44"/>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5"/>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44"/>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5"/>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44"/>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5"/>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44"/>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5"/>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44"/>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5"/>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44"/>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5"/>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44"/>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5"/>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44"/>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5"/>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44"/>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5"/>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44"/>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5"/>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44"/>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5"/>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44"/>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5"/>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44"/>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5"/>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44"/>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5"/>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44"/>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5"/>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44"/>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5"/>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44"/>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5"/>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44"/>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5"/>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44"/>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5"/>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44"/>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5"/>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44"/>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5"/>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44"/>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5"/>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44"/>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5"/>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44"/>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5"/>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44"/>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5"/>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44"/>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5"/>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44"/>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5"/>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44"/>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5"/>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44"/>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5"/>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44"/>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5"/>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44"/>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5"/>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44"/>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5"/>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44"/>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5"/>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44"/>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5"/>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44"/>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5"/>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44"/>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5"/>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44"/>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5"/>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44"/>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5"/>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44"/>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5"/>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44"/>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5"/>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44"/>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5"/>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44"/>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5"/>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44"/>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5"/>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44"/>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5"/>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44"/>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5"/>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44"/>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5"/>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44"/>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5"/>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44"/>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5"/>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44"/>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5"/>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44"/>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5"/>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44"/>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5"/>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44"/>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5"/>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44"/>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5"/>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44"/>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5"/>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44"/>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5"/>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44"/>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5"/>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44"/>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5"/>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44"/>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5"/>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44"/>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5"/>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44"/>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5"/>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44"/>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5"/>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44"/>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5"/>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44"/>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5"/>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44"/>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5"/>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44"/>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5"/>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44"/>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5"/>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44"/>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5"/>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44"/>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5"/>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44"/>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5"/>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44"/>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5"/>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44"/>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5"/>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44"/>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5"/>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44"/>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5"/>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44"/>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5"/>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44"/>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5"/>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44"/>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5"/>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44"/>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5"/>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44"/>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5"/>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44"/>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5"/>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44"/>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5"/>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44"/>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5"/>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44"/>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5"/>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44"/>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5"/>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44"/>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5"/>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44"/>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5"/>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44"/>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5"/>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44"/>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5"/>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44"/>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5"/>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44"/>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5"/>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44"/>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5"/>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44"/>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5"/>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44"/>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5"/>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44"/>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5"/>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44"/>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5"/>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44"/>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5"/>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44"/>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5"/>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44"/>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5"/>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44"/>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5"/>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44"/>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5"/>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44"/>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5"/>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44"/>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5"/>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44"/>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5"/>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44"/>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5"/>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44"/>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5"/>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44"/>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5"/>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44"/>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5"/>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44"/>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5"/>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44"/>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5"/>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44"/>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5"/>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44"/>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5"/>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44"/>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5"/>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44"/>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5"/>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44"/>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5"/>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44"/>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5"/>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44"/>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5"/>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44"/>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5"/>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44"/>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5"/>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44"/>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5"/>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44"/>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5"/>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44"/>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5"/>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44"/>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5"/>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44"/>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5"/>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44"/>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5"/>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44"/>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5"/>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44"/>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5"/>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44"/>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5"/>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44"/>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5"/>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44"/>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5"/>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44"/>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5"/>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44"/>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5"/>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44"/>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5"/>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44"/>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5"/>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44"/>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5"/>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44"/>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5"/>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44"/>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5"/>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44"/>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5"/>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44"/>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5"/>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44"/>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5"/>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44"/>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5"/>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44"/>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5"/>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44"/>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5"/>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44"/>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5"/>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44"/>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5"/>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44"/>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5"/>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44"/>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5"/>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44"/>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5"/>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44"/>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5"/>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44"/>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5"/>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44"/>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5"/>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44"/>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5"/>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44"/>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5"/>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44"/>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5"/>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44"/>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5"/>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44"/>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5"/>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44"/>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5"/>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44"/>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5"/>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44"/>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5"/>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44"/>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5"/>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44"/>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5"/>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44"/>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5"/>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44"/>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5"/>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44"/>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5"/>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44"/>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5"/>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44"/>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5"/>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44"/>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5"/>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44"/>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5"/>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44"/>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5"/>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44"/>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5"/>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44"/>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5"/>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44"/>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5"/>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44"/>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5"/>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44"/>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5"/>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44"/>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5"/>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44"/>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5"/>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44"/>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5"/>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44"/>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5"/>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44"/>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5"/>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44"/>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5"/>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44"/>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5"/>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44"/>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5"/>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44"/>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5"/>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44"/>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5"/>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44"/>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5"/>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44"/>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5"/>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44"/>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5"/>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44"/>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5"/>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44"/>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5"/>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44"/>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5"/>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44"/>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5"/>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44"/>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5"/>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44"/>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5"/>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44"/>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5"/>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44"/>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5"/>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44"/>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5"/>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44"/>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5"/>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44"/>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5"/>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44"/>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5"/>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44"/>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5"/>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44"/>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5"/>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44"/>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5"/>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44"/>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5"/>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44"/>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5"/>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44"/>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5"/>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44"/>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5"/>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44"/>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5"/>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44"/>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5"/>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44"/>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5"/>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44"/>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5"/>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44"/>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5"/>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44"/>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5"/>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44"/>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5"/>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44"/>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5"/>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44"/>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5"/>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44"/>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5"/>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44"/>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5"/>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44"/>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5"/>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44"/>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5"/>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44"/>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5"/>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44"/>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5"/>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44"/>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5"/>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44"/>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5"/>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44"/>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5"/>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44"/>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5"/>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44"/>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5"/>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44"/>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5"/>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44"/>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5"/>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44"/>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5"/>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44"/>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5"/>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44"/>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5"/>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44"/>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5"/>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44"/>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5"/>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44"/>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5"/>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44"/>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5"/>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44"/>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5"/>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44"/>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5"/>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44"/>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5"/>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44"/>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5"/>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44"/>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5"/>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44"/>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5"/>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44"/>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5"/>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44"/>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5"/>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44"/>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5"/>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44"/>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5"/>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44"/>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5"/>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44"/>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5"/>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44"/>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5"/>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44"/>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5"/>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44"/>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5"/>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44"/>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5"/>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44"/>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5"/>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44"/>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5"/>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44"/>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5"/>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44"/>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5"/>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44"/>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5"/>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44"/>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5"/>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44"/>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5"/>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44"/>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5"/>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44"/>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5"/>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44"/>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5"/>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44"/>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5"/>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44"/>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5"/>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44"/>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5"/>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44"/>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5"/>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44"/>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5"/>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44"/>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5"/>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44"/>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5"/>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44"/>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5"/>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44"/>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5"/>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44"/>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5"/>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44"/>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5"/>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44"/>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5"/>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44"/>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5"/>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44"/>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5"/>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44"/>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5"/>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44"/>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5"/>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44"/>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5"/>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44"/>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5"/>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44"/>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5"/>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44"/>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5"/>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44"/>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5"/>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44"/>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5"/>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44"/>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5"/>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44"/>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5"/>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44"/>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5"/>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44"/>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5"/>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44"/>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5"/>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44"/>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5"/>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44"/>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5"/>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44"/>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5"/>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44"/>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5"/>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44"/>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5"/>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44"/>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5"/>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44"/>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5"/>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44"/>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5"/>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44"/>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5"/>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44"/>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5"/>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44"/>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5"/>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44"/>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5"/>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44"/>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5"/>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44"/>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5"/>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44"/>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5"/>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44"/>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5"/>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44"/>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5"/>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44"/>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5"/>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44"/>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5"/>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44"/>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5"/>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44"/>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5"/>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44"/>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5"/>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44"/>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5"/>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44"/>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5"/>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44"/>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5"/>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44"/>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5"/>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44"/>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5"/>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44"/>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5"/>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44"/>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5"/>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44"/>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5"/>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44"/>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5"/>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44"/>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5"/>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44"/>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5"/>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44"/>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5"/>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44"/>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5"/>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44"/>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5"/>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44"/>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5"/>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44"/>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5"/>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44"/>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5"/>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44"/>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5"/>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44"/>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5"/>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44"/>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5"/>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44"/>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5"/>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44"/>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5"/>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44"/>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5"/>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44"/>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5"/>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44"/>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5"/>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44"/>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5"/>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44"/>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5"/>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44"/>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5"/>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44"/>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5"/>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44"/>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5"/>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44"/>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5"/>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44"/>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5"/>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44"/>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5"/>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44"/>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5"/>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44"/>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5"/>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44"/>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5"/>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44"/>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5"/>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44"/>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5"/>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44"/>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5"/>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44"/>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5"/>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44"/>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5"/>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44"/>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5"/>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44"/>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5"/>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44"/>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5"/>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44"/>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5"/>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44"/>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5"/>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44"/>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5"/>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44"/>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5"/>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44"/>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5"/>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44"/>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5"/>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44"/>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5"/>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44"/>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5"/>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44"/>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5"/>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44"/>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5"/>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44"/>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5"/>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44"/>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5"/>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44"/>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5"/>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44"/>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5"/>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44"/>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5"/>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44"/>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5"/>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44"/>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5"/>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44"/>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5"/>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44"/>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5"/>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44"/>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5"/>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44"/>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5"/>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44"/>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5"/>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44"/>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5"/>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44"/>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5"/>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44"/>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5"/>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44"/>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5"/>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44"/>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5"/>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44"/>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5"/>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44"/>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5"/>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44"/>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5"/>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44"/>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5"/>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44"/>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5"/>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44"/>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5"/>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44"/>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5"/>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44"/>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5"/>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44"/>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5"/>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44"/>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5"/>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44"/>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5"/>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44"/>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5"/>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44"/>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5"/>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44"/>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5"/>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44"/>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5"/>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44"/>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5"/>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44"/>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5"/>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44"/>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5"/>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44"/>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5"/>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44"/>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5"/>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44"/>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5"/>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44"/>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5"/>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44"/>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5"/>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44"/>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5"/>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44"/>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5"/>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44"/>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5"/>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44"/>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5"/>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44"/>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5"/>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44"/>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5"/>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44"/>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5"/>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44"/>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5"/>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44"/>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5"/>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44"/>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5"/>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44"/>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5"/>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44"/>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5"/>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44"/>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5"/>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44"/>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5"/>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44"/>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5"/>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44"/>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5"/>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44"/>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5"/>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44"/>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5"/>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44"/>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5"/>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44"/>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5"/>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44"/>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5"/>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44"/>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5"/>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44"/>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5"/>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44"/>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5"/>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44"/>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5"/>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44"/>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5"/>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44"/>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5"/>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44"/>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5"/>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44"/>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5"/>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44"/>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5"/>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44"/>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5"/>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44"/>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5"/>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44"/>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5"/>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44"/>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5"/>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44"/>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5"/>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44"/>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5"/>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44"/>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5"/>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44"/>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5"/>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44"/>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5"/>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44"/>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5"/>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44"/>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5"/>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44"/>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5"/>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44"/>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5"/>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44"/>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5"/>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44"/>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5"/>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44"/>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5"/>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44"/>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5"/>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44"/>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5"/>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44"/>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5"/>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44"/>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5"/>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44"/>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5"/>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44"/>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5"/>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44"/>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5"/>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44"/>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5"/>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44"/>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5"/>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44"/>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5"/>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44"/>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5"/>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44"/>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5"/>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44"/>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5"/>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44"/>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5"/>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44"/>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5"/>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44"/>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5"/>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44"/>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5"/>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44"/>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5"/>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44"/>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5"/>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44"/>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5"/>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44"/>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5"/>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44"/>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5"/>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44"/>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5"/>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44"/>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5"/>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44"/>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5"/>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44"/>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5"/>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44"/>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5"/>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44"/>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5"/>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44"/>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5"/>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44"/>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5"/>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44"/>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5"/>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44"/>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5"/>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44"/>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5"/>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44"/>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5"/>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44"/>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5"/>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44"/>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5"/>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44"/>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5"/>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44"/>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5"/>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44"/>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5"/>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44"/>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5"/>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44"/>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5"/>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44"/>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5"/>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44"/>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5"/>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44"/>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5"/>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44"/>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5"/>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44"/>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5"/>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44"/>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5"/>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44"/>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5"/>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44"/>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5"/>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44"/>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5"/>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44"/>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5"/>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44"/>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5"/>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44"/>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5"/>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44"/>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5"/>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44"/>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5"/>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44"/>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5"/>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44"/>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5"/>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44"/>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5"/>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44"/>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5"/>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44"/>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5"/>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44"/>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5"/>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44"/>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5"/>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44"/>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5"/>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44"/>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5"/>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44"/>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5"/>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44"/>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5"/>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44"/>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5"/>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44"/>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5"/>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44"/>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5"/>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44"/>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5"/>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44"/>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5"/>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44"/>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5"/>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44"/>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5"/>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44"/>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5"/>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44"/>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5"/>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44"/>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5"/>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44"/>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5"/>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44"/>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5"/>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44"/>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5"/>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44"/>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5"/>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44"/>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5"/>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44"/>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5"/>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44"/>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5"/>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44"/>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5"/>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44"/>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5"/>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44"/>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5"/>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44"/>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5"/>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44"/>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5"/>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44"/>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5"/>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44"/>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5"/>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44"/>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5"/>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44"/>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5"/>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44"/>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5"/>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44"/>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5"/>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44"/>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5"/>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44"/>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5"/>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44"/>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5"/>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44"/>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5"/>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44"/>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5"/>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44"/>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5"/>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44"/>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5"/>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44"/>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5"/>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44"/>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5"/>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44"/>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5"/>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44"/>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5"/>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44"/>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5"/>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44"/>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5"/>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44"/>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5"/>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44"/>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5"/>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44"/>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5"/>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44"/>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5"/>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44"/>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5"/>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44"/>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5"/>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44"/>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5"/>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44"/>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5"/>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44"/>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5"/>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44"/>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5"/>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44"/>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5"/>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44"/>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5"/>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44"/>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5"/>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44"/>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5"/>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44"/>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5"/>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44"/>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5"/>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44"/>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5"/>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44"/>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5"/>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44"/>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5"/>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44"/>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5"/>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44"/>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5"/>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44"/>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5"/>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44"/>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5"/>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44"/>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5"/>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44"/>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5"/>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44"/>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5"/>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44"/>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5"/>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44"/>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5"/>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44"/>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5"/>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44"/>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5"/>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44"/>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5"/>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44"/>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5"/>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44"/>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5"/>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44"/>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5"/>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44"/>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5"/>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44"/>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5"/>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44"/>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5"/>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44"/>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5"/>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44"/>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5"/>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44"/>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5"/>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44"/>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5"/>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44"/>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5"/>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44"/>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5"/>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44"/>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5"/>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44"/>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5"/>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44"/>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5"/>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44"/>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5"/>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44"/>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5"/>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44"/>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5"/>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44"/>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5"/>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44"/>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5"/>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44"/>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5"/>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44"/>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5"/>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44"/>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5"/>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44"/>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5"/>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44"/>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5"/>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44"/>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5"/>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44"/>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5"/>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44"/>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5"/>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44"/>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5"/>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44"/>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5"/>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44"/>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5"/>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44"/>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5"/>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44"/>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5"/>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44"/>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5"/>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44"/>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5"/>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44"/>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5"/>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44"/>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5"/>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44"/>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5"/>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44"/>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5"/>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44"/>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5"/>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44"/>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5"/>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44"/>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5"/>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44"/>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5"/>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44"/>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5"/>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44"/>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5"/>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44"/>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5"/>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44"/>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5"/>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44"/>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5"/>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44"/>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5"/>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44"/>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5"/>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44"/>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5"/>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44"/>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5"/>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44"/>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5"/>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44"/>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5"/>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44"/>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5"/>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44"/>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5"/>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44"/>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5"/>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44"/>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5"/>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44"/>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5"/>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44"/>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5"/>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44"/>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5"/>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44"/>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5"/>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44"/>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5"/>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44"/>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5"/>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44"/>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5"/>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44"/>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5"/>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44"/>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5"/>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44"/>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5"/>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44"/>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5"/>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44"/>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5"/>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44"/>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5"/>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44"/>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5"/>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44"/>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5"/>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44"/>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5"/>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44"/>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5"/>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44"/>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5"/>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44"/>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5"/>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44"/>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5"/>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44"/>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5"/>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44"/>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5"/>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44"/>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5"/>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44"/>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5"/>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44"/>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5"/>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44"/>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5"/>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44"/>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5"/>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44"/>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5"/>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44"/>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5"/>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44"/>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5"/>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44"/>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5"/>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44"/>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5"/>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44"/>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5"/>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44"/>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5"/>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44"/>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5"/>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44"/>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5"/>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44"/>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5"/>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44"/>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5"/>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44"/>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5"/>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44"/>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5"/>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44"/>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5"/>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44"/>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5"/>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44"/>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5"/>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44"/>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5"/>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44"/>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5"/>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44"/>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5"/>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44"/>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5"/>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44"/>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5"/>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44"/>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5"/>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44"/>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5"/>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44"/>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5"/>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44"/>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5"/>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44"/>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5"/>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44"/>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5"/>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44"/>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5"/>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44"/>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5"/>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44"/>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5"/>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44"/>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5"/>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44"/>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5"/>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44"/>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5"/>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44"/>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5"/>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44"/>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5"/>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44"/>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5"/>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44"/>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5"/>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44"/>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5"/>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44"/>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5"/>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44"/>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5"/>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44"/>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5"/>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44"/>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5"/>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44"/>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5"/>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44"/>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5"/>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44"/>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5"/>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44"/>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5"/>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44"/>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5"/>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44"/>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5"/>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44"/>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5"/>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44"/>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5"/>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44"/>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5"/>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44"/>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5"/>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44"/>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5"/>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44"/>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5"/>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44"/>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5"/>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44"/>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5"/>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44"/>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5"/>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44"/>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5"/>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44"/>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5"/>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44"/>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5"/>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44"/>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5"/>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44"/>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5"/>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44"/>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5"/>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44"/>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5"/>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44"/>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5"/>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44"/>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5"/>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44"/>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5"/>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44"/>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5"/>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44"/>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5"/>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44"/>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5"/>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44"/>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5"/>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44"/>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5"/>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44"/>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5"/>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44"/>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5"/>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44"/>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5"/>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44"/>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5"/>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44"/>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5"/>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44"/>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5"/>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44"/>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5"/>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44"/>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5"/>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44"/>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5"/>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44"/>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5"/>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44"/>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5"/>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44"/>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5"/>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44"/>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5"/>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44"/>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5"/>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44"/>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5"/>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44"/>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5"/>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44"/>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5"/>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44"/>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5"/>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44"/>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5"/>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44"/>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5"/>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44"/>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5"/>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44"/>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5"/>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44"/>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5"/>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44"/>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5"/>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44"/>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5"/>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44"/>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5"/>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44"/>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5"/>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44"/>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5"/>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44"/>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5"/>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44"/>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5"/>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44"/>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5"/>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44"/>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5"/>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44"/>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5"/>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44"/>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5"/>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44"/>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5"/>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44"/>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5"/>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44"/>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5"/>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44"/>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5"/>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44"/>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5"/>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44"/>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5"/>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44"/>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5"/>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44"/>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5"/>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44"/>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5"/>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44"/>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5"/>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44"/>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5"/>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44"/>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5"/>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44"/>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5"/>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44"/>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5"/>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44"/>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5"/>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44"/>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5"/>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44"/>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5"/>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44"/>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5"/>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44"/>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5"/>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44"/>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5"/>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44"/>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5"/>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44"/>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5"/>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44"/>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5"/>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44"/>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5"/>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44"/>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5"/>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44"/>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5"/>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44"/>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5"/>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44"/>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5"/>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44"/>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5"/>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44"/>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5"/>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44"/>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5"/>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44"/>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5"/>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44"/>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5"/>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44"/>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5"/>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44"/>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5"/>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44"/>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5"/>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44"/>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5"/>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44"/>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5"/>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44"/>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5"/>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44"/>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5"/>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44"/>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5"/>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44"/>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5"/>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44"/>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5"/>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44"/>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5"/>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44"/>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5"/>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44"/>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5"/>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44"/>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5"/>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44"/>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5"/>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44"/>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5"/>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44"/>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5"/>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44"/>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5"/>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44"/>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5"/>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44"/>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5"/>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44"/>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5"/>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44"/>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5"/>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44"/>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5"/>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44"/>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5"/>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44"/>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5"/>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44"/>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5"/>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44"/>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5"/>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44"/>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5"/>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44"/>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5"/>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44"/>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5"/>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44"/>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5"/>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44"/>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5"/>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44"/>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5"/>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44"/>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5"/>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44"/>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5"/>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44"/>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5"/>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44"/>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5"/>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44"/>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5"/>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44"/>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5"/>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44"/>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5"/>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44"/>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5"/>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44"/>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5"/>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44"/>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5"/>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44"/>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5"/>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44"/>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5"/>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44"/>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5"/>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44"/>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5"/>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44"/>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5"/>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44"/>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5"/>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44"/>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5"/>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44"/>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5"/>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44"/>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5"/>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44"/>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5"/>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44"/>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5"/>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44"/>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5"/>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44"/>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5"/>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44"/>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5"/>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44"/>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5"/>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44"/>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5"/>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44"/>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5"/>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44"/>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5"/>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44"/>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5"/>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44"/>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5"/>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44"/>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5"/>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44"/>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5"/>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44"/>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5"/>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44"/>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5"/>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44"/>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5"/>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44"/>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5"/>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44"/>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5"/>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44"/>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5"/>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44"/>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5"/>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44"/>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5"/>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44"/>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5"/>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44"/>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5"/>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44"/>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5"/>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44"/>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5"/>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44"/>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5"/>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44"/>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5"/>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44"/>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5"/>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44"/>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5"/>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44"/>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5"/>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44"/>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5"/>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44"/>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5"/>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44"/>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5"/>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44"/>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5"/>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44"/>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5"/>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44"/>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5"/>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44"/>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5"/>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44"/>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5"/>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44"/>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5"/>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44"/>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5"/>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44"/>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5"/>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44"/>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5"/>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44"/>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5"/>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44"/>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5"/>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44"/>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5"/>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44"/>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5"/>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44"/>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5"/>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44"/>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5"/>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44"/>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5"/>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44"/>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5"/>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44"/>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5"/>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44"/>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5"/>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44"/>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5"/>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44"/>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5"/>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44"/>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5"/>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44"/>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5"/>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44"/>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5"/>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44"/>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5"/>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44"/>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5"/>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44"/>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5"/>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44"/>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5"/>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44"/>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5"/>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44"/>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5"/>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44"/>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5"/>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44"/>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5"/>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44"/>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5"/>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44"/>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5"/>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44"/>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5"/>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44"/>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5"/>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44"/>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5"/>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44"/>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5"/>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44"/>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5"/>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44"/>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5"/>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44"/>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5"/>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44"/>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5"/>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44"/>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5"/>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44"/>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5"/>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44"/>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5"/>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44"/>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5"/>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44"/>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5"/>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44"/>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5"/>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44"/>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5"/>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44"/>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5"/>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44"/>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5"/>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44"/>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5"/>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44"/>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5"/>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44"/>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5"/>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44"/>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5"/>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44"/>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5"/>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44"/>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5"/>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44"/>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5"/>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44"/>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5"/>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44"/>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5"/>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44"/>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5"/>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44"/>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5"/>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44"/>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5"/>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44"/>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5"/>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44"/>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5"/>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44"/>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5"/>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44"/>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5"/>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44"/>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5"/>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44"/>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5"/>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44"/>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5"/>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44"/>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5"/>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44"/>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5"/>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44"/>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5"/>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44"/>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5"/>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44"/>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5"/>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44"/>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5"/>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44"/>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5"/>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44"/>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5"/>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44"/>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5"/>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44"/>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5"/>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44"/>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5"/>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44"/>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5"/>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44"/>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5"/>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44"/>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5"/>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44"/>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5"/>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44"/>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5"/>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44"/>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5"/>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44"/>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5"/>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44"/>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5"/>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44"/>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5"/>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44"/>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5"/>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44"/>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5"/>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44"/>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5"/>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44"/>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5"/>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44"/>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5"/>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44"/>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5"/>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44"/>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5"/>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44"/>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5"/>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44"/>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5"/>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44"/>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5"/>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44"/>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5"/>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44"/>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5"/>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44"/>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5"/>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44"/>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5"/>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44"/>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5"/>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44"/>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5"/>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44"/>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5"/>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44"/>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5"/>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44"/>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5"/>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44"/>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5"/>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44"/>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5"/>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44"/>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5"/>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44"/>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5"/>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44"/>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5"/>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44"/>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5"/>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44"/>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5"/>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44"/>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5"/>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44"/>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5"/>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44"/>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5"/>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44"/>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5"/>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44"/>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5"/>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44"/>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5"/>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44"/>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5"/>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44"/>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5"/>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44"/>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5"/>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44"/>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5"/>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44"/>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5"/>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44"/>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5"/>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44"/>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5"/>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44"/>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5"/>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44"/>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5"/>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44"/>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5"/>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44"/>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5"/>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44"/>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5"/>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44"/>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5"/>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44"/>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5"/>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44"/>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5"/>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44"/>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5"/>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44"/>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5"/>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44"/>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5"/>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44"/>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5"/>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44"/>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5"/>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44"/>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5"/>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44"/>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5"/>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44"/>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5"/>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44"/>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5"/>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44"/>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5"/>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44"/>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5"/>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44"/>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5"/>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44"/>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5"/>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44"/>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5"/>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44"/>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5"/>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44"/>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5"/>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44"/>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5"/>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44"/>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5"/>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44"/>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5"/>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44"/>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5"/>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44"/>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5"/>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44"/>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5"/>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44"/>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5"/>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44"/>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5"/>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44"/>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5"/>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44"/>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5"/>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44"/>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5"/>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44"/>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5"/>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44"/>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5"/>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44"/>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5"/>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44"/>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5"/>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44"/>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5"/>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44"/>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5"/>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44"/>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5"/>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44"/>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5"/>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44"/>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5"/>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44"/>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5"/>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44"/>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5"/>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44"/>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5"/>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44"/>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5"/>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44"/>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5"/>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44"/>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5"/>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44"/>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5"/>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44"/>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5"/>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44"/>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5"/>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44"/>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5"/>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44"/>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5"/>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44"/>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5"/>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44"/>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5"/>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44"/>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5"/>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44"/>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5"/>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44"/>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5"/>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44"/>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5"/>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44"/>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5"/>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44"/>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5"/>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44"/>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5"/>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44"/>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5"/>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44"/>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5"/>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44"/>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5"/>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44"/>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5"/>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44"/>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5"/>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44"/>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5"/>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44"/>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5"/>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44"/>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5"/>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44"/>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5"/>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44"/>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5"/>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44"/>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5"/>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44"/>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5"/>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44"/>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5"/>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44"/>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5"/>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44"/>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5"/>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44"/>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5"/>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44"/>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5"/>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44"/>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5"/>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44"/>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5"/>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44"/>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5"/>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44"/>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5"/>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44"/>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5"/>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44"/>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5"/>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44"/>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5"/>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44"/>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5"/>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44"/>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5"/>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44"/>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5"/>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44"/>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5"/>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44"/>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5"/>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44"/>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5"/>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44"/>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5"/>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44"/>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5"/>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44"/>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5"/>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44"/>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5"/>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44"/>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5"/>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44"/>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5"/>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44"/>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5"/>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44"/>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5"/>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44"/>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5"/>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44"/>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5"/>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44"/>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5"/>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44"/>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5"/>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44"/>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5"/>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44"/>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5"/>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44"/>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5"/>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44"/>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5"/>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44"/>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5"/>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44"/>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5"/>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44"/>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5"/>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44"/>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5"/>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44"/>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5"/>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44"/>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5"/>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44"/>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5"/>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44"/>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5"/>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44"/>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5"/>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44"/>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5"/>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44"/>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5"/>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44"/>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5"/>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44"/>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5"/>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44"/>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5"/>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44"/>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5"/>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44"/>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5"/>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44"/>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5"/>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44"/>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5"/>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44"/>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5"/>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44"/>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5"/>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44"/>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5"/>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44"/>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5"/>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44"/>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5"/>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44"/>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5"/>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44"/>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5"/>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44"/>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5"/>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44"/>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5"/>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44"/>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5"/>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44"/>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5"/>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44"/>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5"/>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44"/>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5"/>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44"/>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5"/>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44"/>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5"/>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44"/>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5"/>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44"/>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5"/>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44"/>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5"/>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44"/>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5"/>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44"/>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5"/>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44"/>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5"/>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44"/>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5"/>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44"/>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5"/>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44"/>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5"/>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44"/>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5"/>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44"/>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5"/>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44"/>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5"/>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44"/>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5"/>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44"/>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5"/>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44"/>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5"/>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44"/>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5"/>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44"/>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5"/>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44"/>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5"/>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44"/>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5"/>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44"/>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5"/>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44"/>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5"/>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44"/>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5"/>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44"/>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5"/>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44"/>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5"/>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44"/>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5"/>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44"/>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5"/>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44"/>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5"/>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44"/>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5"/>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44"/>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5"/>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44"/>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5"/>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44"/>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5"/>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44"/>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5"/>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44"/>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5"/>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44"/>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5"/>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44"/>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5"/>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44"/>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5"/>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44"/>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5"/>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44"/>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5"/>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44"/>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5"/>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44"/>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5"/>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44"/>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5"/>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44"/>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5"/>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44"/>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5"/>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44"/>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5"/>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44"/>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5"/>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44"/>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5"/>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44"/>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5"/>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44"/>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5"/>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44"/>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5"/>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44"/>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5"/>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44"/>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5"/>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44"/>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5"/>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44"/>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5"/>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44"/>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5"/>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44"/>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5"/>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44"/>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5"/>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44"/>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5"/>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44"/>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5"/>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44"/>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5"/>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44"/>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5"/>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44"/>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5"/>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44"/>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5"/>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44"/>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5"/>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44"/>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5"/>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44"/>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5"/>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44"/>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5"/>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44"/>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5"/>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44"/>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5"/>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44"/>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5"/>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44"/>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5"/>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44"/>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5"/>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44"/>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5"/>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44"/>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5"/>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44"/>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5"/>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44"/>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5"/>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44"/>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5"/>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44"/>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5"/>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44"/>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5"/>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44"/>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5"/>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44"/>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5"/>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44"/>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5"/>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44"/>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5"/>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44"/>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5"/>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44"/>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5"/>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44"/>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5"/>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44"/>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5"/>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44"/>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5"/>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44"/>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5"/>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44"/>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5"/>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44"/>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5"/>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44"/>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5"/>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44"/>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5"/>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44"/>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5"/>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44"/>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5"/>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44"/>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5"/>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44"/>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5"/>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44"/>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5"/>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44"/>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5"/>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44"/>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5"/>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44"/>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5"/>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44"/>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5"/>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44"/>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5"/>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44"/>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5"/>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44"/>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5"/>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44"/>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5"/>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44"/>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5"/>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44"/>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5"/>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44"/>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5"/>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44"/>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5"/>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44"/>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5"/>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44"/>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5"/>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44"/>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5"/>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44"/>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5"/>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44"/>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5"/>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44"/>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5"/>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44"/>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5"/>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44"/>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5"/>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44"/>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5"/>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44"/>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5"/>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44"/>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5"/>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44"/>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5"/>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44"/>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5"/>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44"/>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5"/>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44"/>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5"/>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44"/>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5"/>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44"/>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5"/>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44"/>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5"/>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44"/>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5"/>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44"/>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5"/>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44"/>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5"/>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44"/>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5"/>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44"/>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5"/>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44"/>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5"/>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44"/>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5"/>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44"/>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5"/>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44"/>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5"/>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44"/>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5"/>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44"/>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5"/>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44"/>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5"/>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44"/>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5"/>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44"/>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5"/>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44"/>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5"/>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44"/>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5"/>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44"/>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5"/>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44"/>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5"/>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44"/>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5"/>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44"/>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5"/>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44"/>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5"/>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44"/>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5"/>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44"/>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5"/>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44"/>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5"/>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44"/>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5"/>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44"/>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5"/>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44"/>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5"/>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44"/>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5"/>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44"/>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5"/>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44"/>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5"/>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44"/>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5"/>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44"/>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5"/>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44"/>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5"/>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44"/>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5"/>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44"/>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5"/>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44"/>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5"/>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44"/>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5"/>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44"/>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5"/>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44"/>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5"/>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44"/>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5"/>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44"/>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5"/>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44"/>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5"/>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44"/>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5"/>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44"/>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5"/>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44"/>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5"/>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44"/>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5"/>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44"/>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5"/>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44"/>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5"/>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44"/>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5"/>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44"/>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5"/>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44"/>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5"/>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44"/>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5"/>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44"/>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5"/>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44"/>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5"/>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44"/>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5"/>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44"/>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5"/>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44"/>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5"/>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44"/>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5"/>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44"/>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5"/>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44"/>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5"/>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44"/>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5"/>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44"/>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5"/>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44"/>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5"/>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44"/>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5"/>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44"/>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5"/>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44"/>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5"/>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44"/>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5"/>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44"/>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5"/>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44"/>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5"/>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44"/>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5"/>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44"/>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5"/>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44"/>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5"/>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44"/>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5"/>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44"/>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5"/>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44"/>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5"/>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44"/>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5"/>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44"/>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5"/>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44"/>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5"/>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44"/>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5"/>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44"/>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5"/>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44"/>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5"/>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44"/>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5"/>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44"/>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5"/>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44"/>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5"/>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44"/>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5"/>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44"/>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5"/>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44"/>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5"/>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44"/>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5"/>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44"/>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5"/>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44"/>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5"/>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44"/>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5"/>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44"/>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5"/>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44"/>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5"/>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44"/>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5"/>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44"/>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5"/>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44"/>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5"/>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44"/>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5"/>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44"/>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5"/>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44"/>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5"/>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44"/>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5"/>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44"/>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5"/>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44"/>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5"/>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44"/>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5"/>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44"/>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5"/>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44"/>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5"/>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44"/>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5"/>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44"/>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5"/>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44"/>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5"/>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44"/>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5"/>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44"/>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5"/>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44"/>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5"/>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44"/>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5"/>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44"/>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5"/>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44"/>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5"/>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44"/>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5"/>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44"/>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5"/>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44"/>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5"/>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44"/>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5"/>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44"/>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5"/>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44"/>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5"/>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44"/>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5"/>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44"/>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5"/>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44"/>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5"/>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44"/>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5"/>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44"/>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5"/>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44"/>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5"/>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44"/>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5"/>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44"/>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5"/>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44"/>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5"/>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44"/>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5"/>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44"/>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5"/>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44"/>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5"/>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44"/>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5"/>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44"/>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5"/>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44"/>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5"/>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44"/>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5"/>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44"/>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5"/>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44"/>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5"/>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44"/>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5"/>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44"/>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5"/>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44"/>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5"/>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44"/>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5"/>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44"/>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5"/>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44"/>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5"/>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44"/>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5"/>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44"/>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5"/>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44"/>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5"/>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44"/>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5"/>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44"/>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5"/>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44"/>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5"/>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44"/>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5"/>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44"/>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5"/>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44"/>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5"/>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44"/>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5"/>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44"/>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5"/>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44"/>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5"/>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44"/>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5"/>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44"/>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5"/>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44"/>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5"/>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44"/>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5"/>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44"/>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5"/>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44"/>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5"/>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44"/>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5"/>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44"/>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5"/>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44"/>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5"/>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44"/>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5"/>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44"/>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5"/>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44"/>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5"/>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44"/>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5"/>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44"/>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5"/>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44"/>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5"/>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44"/>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5"/>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44"/>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5"/>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44"/>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5"/>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44"/>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5"/>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44"/>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5"/>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44"/>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5"/>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44"/>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5"/>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44"/>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5"/>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44"/>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5"/>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44"/>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5"/>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44"/>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5"/>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44"/>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5"/>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44"/>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5"/>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44"/>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5"/>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44"/>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5"/>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44"/>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5"/>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44"/>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5"/>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44"/>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5"/>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44"/>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5"/>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44"/>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5"/>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44"/>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5"/>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44"/>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5"/>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44"/>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5"/>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44"/>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5"/>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44"/>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5"/>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44"/>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5"/>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44"/>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5"/>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44"/>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5"/>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44"/>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5"/>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44"/>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5"/>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44"/>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5"/>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44"/>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5"/>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44"/>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5"/>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44"/>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5"/>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44"/>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5"/>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44"/>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5"/>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44"/>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5"/>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44"/>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5"/>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44"/>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5"/>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44"/>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5"/>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44"/>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5"/>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44"/>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5"/>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44"/>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5"/>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44"/>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5"/>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44"/>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5"/>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44"/>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5"/>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44"/>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5"/>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44"/>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5"/>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44"/>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5"/>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44"/>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5"/>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44"/>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5"/>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44"/>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5"/>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44"/>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5"/>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44"/>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5"/>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44"/>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5"/>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44"/>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5"/>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44"/>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5"/>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44"/>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5"/>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44"/>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5"/>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44"/>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5"/>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44"/>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5"/>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44"/>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5"/>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44"/>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5"/>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44"/>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5"/>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44"/>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5"/>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44"/>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5"/>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44"/>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5"/>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44"/>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5"/>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44"/>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5"/>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44"/>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5"/>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44"/>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5"/>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44"/>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5"/>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44"/>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5"/>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44"/>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5"/>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44"/>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5"/>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44"/>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5"/>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44"/>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5"/>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44"/>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5"/>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44"/>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5"/>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44"/>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5"/>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44"/>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5"/>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44"/>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5"/>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44"/>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5"/>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44"/>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5"/>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44"/>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5"/>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44"/>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5"/>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44"/>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5"/>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44"/>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5"/>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44"/>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5"/>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44"/>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5"/>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44"/>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5"/>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44"/>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5"/>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44"/>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5"/>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44"/>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5"/>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44"/>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5"/>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44"/>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5"/>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44"/>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5"/>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44"/>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5"/>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44"/>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5"/>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44"/>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5"/>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44"/>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5"/>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44"/>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5"/>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44"/>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5"/>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44"/>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5"/>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44"/>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5"/>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44"/>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5"/>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44"/>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5"/>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44"/>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5"/>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44"/>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5"/>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44"/>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5"/>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44"/>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5"/>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44"/>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5"/>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44"/>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5"/>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44"/>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5"/>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44"/>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5"/>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44"/>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5"/>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44"/>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5"/>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44"/>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5"/>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44"/>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5"/>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44"/>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5"/>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44"/>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5"/>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44"/>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5"/>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44"/>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5"/>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44"/>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5"/>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44"/>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5"/>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44"/>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5"/>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44"/>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5"/>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44"/>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5"/>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44"/>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5"/>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44"/>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5"/>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44"/>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5"/>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44"/>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5"/>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44"/>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5"/>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44"/>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5"/>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44"/>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5"/>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44"/>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5"/>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44"/>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5"/>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44"/>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5"/>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44"/>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5"/>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44"/>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5"/>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44"/>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5"/>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44"/>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5"/>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44"/>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5"/>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44"/>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5"/>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44"/>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5"/>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44"/>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5"/>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44"/>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5"/>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44"/>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5"/>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44"/>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5"/>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44"/>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5"/>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44"/>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5"/>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44"/>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5"/>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44"/>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5"/>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44"/>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5"/>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44"/>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5"/>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44"/>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5"/>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44"/>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5"/>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44"/>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5"/>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44"/>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5"/>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44"/>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5"/>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44"/>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5"/>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44"/>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5"/>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44"/>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5"/>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44"/>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5"/>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44"/>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5"/>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44"/>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5"/>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44"/>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5"/>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44"/>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5"/>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44"/>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5"/>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44"/>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5"/>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44"/>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5"/>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44"/>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5"/>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44"/>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5"/>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44"/>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5"/>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44"/>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5"/>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44"/>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5"/>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44"/>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5"/>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44"/>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5"/>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44"/>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5"/>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44"/>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5"/>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44"/>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5"/>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44"/>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5"/>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44"/>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5"/>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44"/>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5"/>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44"/>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5"/>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44"/>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5"/>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44"/>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5"/>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44"/>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5"/>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44"/>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5"/>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44"/>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5"/>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44"/>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5"/>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44"/>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5"/>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44"/>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5"/>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44"/>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5"/>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44"/>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5"/>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44"/>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5"/>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44"/>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5"/>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44"/>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5"/>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44"/>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5"/>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44"/>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5"/>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44"/>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5"/>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44"/>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5"/>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44"/>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5"/>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44"/>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5"/>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44"/>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5"/>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44"/>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5"/>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44"/>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5"/>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44"/>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5"/>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44"/>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5"/>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44"/>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5"/>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44"/>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5"/>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44"/>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5"/>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44"/>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5"/>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44"/>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5"/>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44"/>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5"/>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44"/>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5"/>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44"/>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5"/>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44"/>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5"/>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44"/>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5"/>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44"/>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5"/>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44"/>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5"/>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44"/>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5"/>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44"/>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5"/>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44"/>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5"/>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44"/>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5"/>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44"/>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5"/>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44"/>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5"/>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44"/>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5"/>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44"/>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5"/>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44"/>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5"/>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44"/>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5"/>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44"/>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5"/>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44"/>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5"/>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44"/>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5"/>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44"/>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5"/>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44"/>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5"/>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44"/>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5"/>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44"/>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5"/>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44"/>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5"/>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44"/>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5"/>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44"/>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5"/>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44"/>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5"/>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44"/>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5"/>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44"/>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5"/>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44"/>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5"/>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44"/>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5"/>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44"/>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5"/>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44"/>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5"/>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44"/>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5"/>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44"/>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5"/>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44"/>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5"/>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44"/>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5"/>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44"/>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5"/>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44"/>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5"/>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44"/>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5"/>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44"/>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5"/>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44"/>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5"/>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44"/>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5"/>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44"/>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5"/>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44"/>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5"/>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44"/>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5"/>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44"/>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5"/>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44"/>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5"/>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44"/>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5"/>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44"/>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5"/>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44"/>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5"/>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44"/>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5"/>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44"/>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5"/>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44"/>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5"/>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44"/>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5"/>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44"/>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5"/>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44"/>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5"/>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44"/>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5"/>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44"/>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5"/>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44"/>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5"/>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44"/>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5"/>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44"/>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5"/>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44"/>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5"/>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44"/>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5"/>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44"/>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5"/>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44"/>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5"/>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44"/>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5"/>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44"/>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5"/>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44"/>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5"/>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44"/>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5"/>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44"/>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5"/>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44"/>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5"/>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44"/>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5"/>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44"/>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5"/>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44"/>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5"/>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44"/>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5"/>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44"/>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5"/>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44"/>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5"/>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44"/>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5"/>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44"/>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5"/>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44"/>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5"/>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44"/>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5"/>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44"/>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5"/>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44"/>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5"/>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44"/>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5"/>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44"/>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5"/>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44"/>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5"/>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44"/>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5"/>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44"/>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5"/>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44"/>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5"/>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44"/>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5"/>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44"/>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5"/>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44"/>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5"/>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44"/>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5"/>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44"/>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5"/>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44"/>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5"/>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44"/>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5"/>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44"/>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5"/>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44"/>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5"/>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44"/>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5"/>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44"/>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5"/>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44"/>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5"/>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44"/>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5"/>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44"/>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5"/>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44"/>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5"/>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44"/>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5"/>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44"/>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5"/>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44"/>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5"/>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44"/>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5"/>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44"/>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5"/>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44"/>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5"/>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44"/>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5"/>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44"/>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5"/>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44"/>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5"/>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44"/>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5"/>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44"/>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5"/>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44"/>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5"/>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44"/>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5"/>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44"/>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5"/>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44"/>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5"/>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44"/>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5"/>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44"/>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5"/>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44"/>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5"/>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44"/>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5"/>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44"/>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5"/>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44"/>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5"/>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44"/>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5"/>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44"/>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5"/>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44"/>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5"/>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44"/>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5"/>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44"/>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5"/>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44"/>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5"/>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44"/>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5"/>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44"/>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5"/>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44"/>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5"/>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44"/>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5"/>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44"/>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5"/>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44"/>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5"/>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44"/>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5"/>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44"/>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5"/>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44"/>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5"/>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44"/>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5"/>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44"/>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5"/>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44"/>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5"/>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44"/>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5"/>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44"/>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5"/>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44"/>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5"/>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44"/>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5"/>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44"/>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5"/>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44"/>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5"/>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44"/>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5"/>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44"/>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5"/>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44"/>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5"/>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44"/>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5"/>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44"/>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5"/>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44"/>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5"/>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44"/>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5"/>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44"/>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5"/>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44"/>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5"/>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44"/>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5"/>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44"/>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5"/>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44"/>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5"/>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44"/>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5"/>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44"/>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5"/>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44"/>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5"/>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44"/>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5"/>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44"/>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5"/>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44"/>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5"/>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44"/>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5"/>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44"/>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5"/>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44"/>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5"/>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44"/>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5"/>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44"/>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5"/>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44"/>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5"/>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44"/>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5"/>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44"/>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5"/>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44"/>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5"/>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44"/>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5"/>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44"/>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5"/>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44"/>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5"/>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44"/>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5"/>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44"/>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5"/>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44"/>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5"/>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44"/>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5"/>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44"/>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5"/>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44"/>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5"/>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44"/>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5"/>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44"/>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5"/>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44"/>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5"/>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44"/>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5"/>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44"/>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5"/>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44"/>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5"/>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44"/>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5"/>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44"/>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5"/>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44"/>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5"/>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44"/>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5"/>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44"/>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5"/>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44"/>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5"/>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44"/>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5"/>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44"/>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5"/>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44"/>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5"/>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44"/>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5"/>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44"/>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5"/>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44"/>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5"/>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44"/>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5"/>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44"/>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5"/>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44"/>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5"/>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44"/>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5"/>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44"/>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5"/>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44"/>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5"/>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44"/>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5"/>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44"/>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5"/>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44"/>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5"/>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44"/>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5"/>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44"/>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5"/>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44"/>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5"/>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44"/>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5"/>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44"/>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5"/>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44"/>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5"/>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44"/>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5"/>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44"/>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5"/>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44"/>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5"/>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44"/>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5"/>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44"/>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5"/>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44"/>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5"/>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44"/>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5"/>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44"/>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5"/>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44"/>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5"/>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44"/>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5"/>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44"/>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5"/>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44"/>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5"/>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44"/>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5"/>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44"/>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5"/>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44"/>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5"/>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44"/>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5"/>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44"/>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5"/>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44"/>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5"/>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44"/>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5"/>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44"/>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5"/>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44"/>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5"/>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44"/>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5"/>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44"/>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5"/>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44"/>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5"/>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44"/>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5"/>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44"/>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5"/>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44"/>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5"/>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44"/>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5"/>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44"/>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5"/>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44"/>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5"/>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44"/>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5"/>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44"/>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5"/>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44"/>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5"/>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44"/>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5"/>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44"/>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5"/>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44"/>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5"/>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44"/>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5"/>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44"/>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5"/>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44"/>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5"/>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44"/>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5"/>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44"/>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5"/>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44"/>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5"/>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44"/>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5"/>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44"/>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5"/>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44"/>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5"/>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44"/>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5"/>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44"/>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5"/>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44"/>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5"/>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44"/>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5"/>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44"/>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5"/>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44"/>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5"/>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44"/>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5"/>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44"/>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5"/>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44"/>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5"/>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44"/>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5"/>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44"/>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5"/>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44"/>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5"/>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44"/>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5"/>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44"/>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5"/>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44"/>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5"/>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44"/>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5"/>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44"/>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5"/>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44"/>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5"/>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44"/>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5"/>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44"/>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5"/>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44"/>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5"/>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44"/>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5"/>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44"/>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5"/>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44"/>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5"/>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44"/>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5"/>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44"/>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5"/>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44"/>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5"/>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44"/>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5"/>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44"/>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5"/>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44"/>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5"/>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44"/>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5"/>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44"/>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5"/>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44"/>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5"/>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44"/>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5"/>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44"/>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5"/>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44"/>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5"/>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44"/>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5"/>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44"/>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5"/>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44"/>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5"/>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44"/>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5"/>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44"/>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5"/>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44"/>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5"/>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44"/>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5"/>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44"/>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5"/>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44"/>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5"/>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44"/>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5"/>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44"/>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5"/>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44"/>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5"/>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44"/>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5"/>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44"/>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5"/>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44"/>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5"/>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44"/>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5"/>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44"/>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5"/>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44"/>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5"/>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44"/>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5"/>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44"/>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5"/>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44"/>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5"/>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44"/>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5"/>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44"/>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5"/>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44"/>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5"/>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44"/>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5"/>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44"/>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5"/>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44"/>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5"/>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44"/>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5"/>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44"/>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5"/>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44"/>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5"/>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44"/>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5"/>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44"/>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5"/>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44"/>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5"/>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44"/>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5"/>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44"/>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5"/>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44"/>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5"/>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44"/>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5"/>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44"/>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5"/>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44"/>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5"/>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44"/>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5"/>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44"/>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5"/>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44"/>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5"/>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44"/>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5"/>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44"/>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5"/>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44"/>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5"/>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44"/>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5"/>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44"/>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5"/>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44"/>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5"/>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44"/>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5"/>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44"/>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5"/>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44"/>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5"/>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44"/>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5"/>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44"/>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5"/>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44"/>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5"/>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44"/>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5"/>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44"/>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5"/>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44"/>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5"/>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44"/>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5"/>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44"/>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5"/>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44"/>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5"/>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44"/>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5"/>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44"/>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5"/>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44"/>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5"/>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44"/>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5"/>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44"/>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5"/>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44"/>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5"/>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44"/>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5"/>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44"/>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5"/>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44"/>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5"/>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44"/>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5"/>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44"/>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5"/>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44"/>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5"/>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44"/>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5"/>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44"/>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5"/>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44"/>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5"/>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44"/>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5"/>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44"/>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5"/>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44"/>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5"/>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44"/>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5"/>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44"/>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5"/>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44"/>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5"/>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44"/>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5"/>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44"/>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5"/>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44"/>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5"/>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44"/>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5"/>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44"/>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5"/>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44"/>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5"/>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44"/>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5"/>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44"/>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5"/>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44"/>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5"/>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44"/>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5"/>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44"/>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5"/>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44"/>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5"/>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44"/>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5"/>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44"/>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5"/>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44"/>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5"/>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44"/>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5"/>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44"/>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5"/>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44"/>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5"/>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44"/>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5"/>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44"/>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5"/>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44"/>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5"/>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44"/>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5"/>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44"/>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5"/>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44"/>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5"/>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44"/>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5"/>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44"/>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5"/>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44"/>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5"/>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44"/>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5"/>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44"/>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5"/>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44"/>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5"/>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44"/>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5"/>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44"/>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5"/>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44"/>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5"/>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44"/>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5"/>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44"/>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5"/>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44"/>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5"/>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44"/>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5"/>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44"/>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5"/>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44"/>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5"/>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44"/>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5"/>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44"/>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5"/>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44"/>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5"/>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44"/>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5"/>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44"/>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5"/>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44"/>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5"/>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44"/>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5"/>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44"/>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5"/>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44"/>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5"/>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44"/>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5"/>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44"/>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5"/>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44"/>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5"/>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44"/>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5"/>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44"/>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5"/>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44"/>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5"/>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44"/>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5"/>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44"/>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5"/>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44"/>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5"/>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44"/>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5"/>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44"/>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5"/>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44"/>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5"/>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44"/>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5"/>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44"/>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5"/>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44"/>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5"/>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44"/>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5"/>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44"/>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5"/>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44"/>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5"/>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44"/>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5"/>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44"/>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5"/>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44"/>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5"/>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44"/>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5"/>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44"/>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5"/>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44"/>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5"/>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44"/>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5"/>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44"/>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5"/>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44"/>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5"/>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44"/>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5"/>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44"/>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5"/>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44"/>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5"/>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44"/>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5"/>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44"/>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5"/>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44"/>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5"/>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44"/>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5"/>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44"/>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5"/>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44"/>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5"/>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44"/>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5"/>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44"/>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5"/>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44"/>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5"/>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44"/>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5"/>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44"/>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5"/>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44"/>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5"/>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44"/>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5"/>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44"/>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5"/>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44"/>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5"/>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44"/>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5"/>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44"/>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5"/>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44"/>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5"/>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44"/>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5"/>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44"/>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5"/>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44"/>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5"/>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44"/>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5"/>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44"/>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5"/>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44"/>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5"/>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44"/>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5"/>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44"/>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5"/>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44"/>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5"/>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44"/>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5"/>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44"/>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5"/>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44"/>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5"/>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44"/>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5"/>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44"/>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5"/>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44"/>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5"/>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44"/>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5"/>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44"/>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5"/>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44"/>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5"/>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44"/>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5"/>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44"/>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5"/>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44"/>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5"/>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44"/>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5"/>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44"/>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5"/>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44"/>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5"/>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44"/>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5"/>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44"/>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5"/>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44"/>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5"/>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44"/>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5"/>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44"/>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5"/>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44"/>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5"/>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44"/>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5"/>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44"/>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5"/>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44"/>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5"/>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44"/>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5"/>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44"/>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5"/>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44"/>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5"/>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44"/>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5"/>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44"/>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5"/>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44"/>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5"/>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44"/>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5"/>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44"/>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5"/>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44"/>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5"/>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44"/>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5"/>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44"/>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5"/>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44"/>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5"/>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44"/>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5"/>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44"/>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5"/>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44"/>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5"/>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44"/>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5"/>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44"/>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5"/>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44"/>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5"/>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44"/>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5"/>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44"/>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5"/>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44"/>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5"/>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44"/>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5"/>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44"/>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5"/>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44"/>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5"/>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44"/>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5"/>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44"/>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5"/>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44"/>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5"/>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44"/>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5"/>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44"/>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5"/>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44"/>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5"/>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44"/>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5"/>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44"/>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5"/>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44"/>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5"/>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44"/>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5"/>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44"/>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5"/>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44"/>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5"/>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44"/>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5"/>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44"/>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5"/>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44"/>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5"/>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44"/>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5"/>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44"/>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5"/>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44"/>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5"/>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44"/>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5"/>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44"/>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5"/>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44"/>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5"/>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44"/>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5"/>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44"/>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5"/>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44"/>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5"/>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44"/>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5"/>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44"/>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5"/>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44"/>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5"/>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44"/>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5"/>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44"/>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5"/>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44"/>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5"/>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44"/>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5"/>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44"/>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5"/>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44"/>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5"/>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44"/>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5"/>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44"/>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5"/>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44"/>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5"/>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44"/>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5"/>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44"/>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5"/>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44"/>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5"/>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44"/>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5"/>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44"/>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5"/>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44"/>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5"/>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44"/>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5"/>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44"/>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5"/>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44"/>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5"/>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44"/>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5"/>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44"/>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5"/>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44"/>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5"/>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44"/>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5"/>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44"/>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5"/>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44"/>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5"/>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44"/>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5"/>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44"/>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5"/>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44"/>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5"/>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44"/>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5"/>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44"/>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5"/>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44"/>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5"/>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44"/>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5"/>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44"/>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5"/>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44"/>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5"/>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44"/>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5"/>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44"/>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5"/>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44"/>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5"/>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44"/>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5"/>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44"/>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5"/>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44"/>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5"/>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44"/>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5"/>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44"/>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5"/>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44"/>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5"/>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44"/>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5"/>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44"/>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5"/>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44"/>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5"/>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44"/>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5"/>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44"/>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5"/>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44"/>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5"/>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44"/>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5"/>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44"/>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5"/>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44"/>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5"/>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44"/>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5"/>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44"/>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5"/>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44"/>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5"/>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44"/>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5"/>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44"/>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5"/>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44"/>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5"/>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44"/>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5"/>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44"/>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5"/>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44"/>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5"/>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44"/>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5"/>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44"/>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5"/>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44"/>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5"/>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44"/>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5"/>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44"/>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5"/>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44"/>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5"/>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44"/>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5"/>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44"/>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5"/>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44"/>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5"/>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44"/>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5"/>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44"/>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5"/>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44"/>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5"/>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44"/>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5"/>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44"/>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5"/>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44"/>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5"/>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44"/>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5"/>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44"/>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5"/>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44"/>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5"/>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44"/>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5"/>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44"/>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5"/>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44"/>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5"/>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44"/>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5"/>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44"/>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5"/>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44"/>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5"/>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44"/>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5"/>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44"/>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5"/>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44"/>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5"/>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44"/>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5"/>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44"/>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5"/>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44"/>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5"/>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44"/>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5"/>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44"/>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5"/>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44"/>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5"/>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44"/>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5"/>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44"/>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5"/>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44"/>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5"/>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44"/>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5"/>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44"/>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5"/>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44"/>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5"/>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44"/>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5"/>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44"/>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5"/>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44"/>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5"/>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44"/>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5"/>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44"/>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5"/>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44"/>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5"/>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44"/>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5"/>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44"/>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5"/>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44"/>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5"/>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44"/>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5"/>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44"/>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5"/>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44"/>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5"/>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44"/>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5"/>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44"/>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5"/>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44"/>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5"/>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44"/>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5"/>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44"/>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5"/>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44"/>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5"/>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44"/>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5"/>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44"/>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5"/>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44"/>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5"/>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44"/>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5"/>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44"/>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5"/>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44"/>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5"/>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44"/>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5"/>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44"/>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5"/>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44"/>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5"/>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44"/>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5"/>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44"/>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5"/>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44"/>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5"/>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44"/>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5"/>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44"/>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5"/>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44"/>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5"/>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44"/>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5"/>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44"/>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5"/>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44"/>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5"/>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44"/>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5"/>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44"/>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5"/>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44"/>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5"/>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44"/>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5"/>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44"/>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5"/>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44"/>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5"/>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44"/>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5"/>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44"/>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5"/>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44"/>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5"/>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44"/>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5"/>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44"/>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5"/>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44"/>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5"/>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44"/>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5"/>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44"/>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5"/>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44"/>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5"/>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44"/>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5"/>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44"/>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5"/>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44"/>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5"/>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44"/>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5"/>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44"/>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5"/>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44"/>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5"/>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44"/>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5"/>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44"/>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5"/>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44"/>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5"/>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44"/>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5"/>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44"/>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5"/>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44"/>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5"/>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44"/>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5"/>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44"/>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5"/>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44"/>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5"/>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44"/>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5"/>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44"/>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5"/>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44"/>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5"/>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44"/>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5"/>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44"/>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5"/>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44"/>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5"/>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44"/>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5"/>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44"/>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5"/>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44"/>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5"/>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44"/>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5"/>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44"/>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5"/>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44"/>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5"/>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44"/>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5"/>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44"/>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5"/>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44"/>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5"/>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44"/>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5"/>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44"/>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5"/>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44"/>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5"/>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44"/>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5"/>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44"/>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5"/>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44"/>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5"/>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44"/>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5"/>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44"/>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5"/>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44"/>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5"/>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44"/>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5"/>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44"/>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5"/>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44"/>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5"/>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44"/>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5"/>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44"/>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5"/>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44"/>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5"/>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44"/>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5"/>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44"/>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5"/>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44"/>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5"/>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44"/>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5"/>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44"/>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5"/>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44"/>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5"/>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44"/>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5"/>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44"/>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5"/>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44"/>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5"/>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44"/>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5"/>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44"/>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5"/>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44"/>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5"/>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44"/>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5"/>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44"/>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5"/>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44"/>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5"/>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44"/>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5"/>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44"/>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5"/>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44"/>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5"/>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44"/>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5"/>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44"/>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5"/>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44"/>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5"/>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44"/>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5"/>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44"/>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5"/>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44"/>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5"/>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44"/>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5"/>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44"/>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5"/>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44"/>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5"/>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44"/>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5"/>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44"/>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5"/>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44"/>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5"/>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44"/>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5"/>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44"/>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5"/>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44"/>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5"/>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44"/>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5"/>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44"/>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5"/>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44"/>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5"/>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44"/>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5"/>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44"/>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5"/>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44"/>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5"/>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44"/>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5"/>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44"/>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5"/>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44"/>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5"/>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44"/>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5"/>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44"/>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5"/>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44"/>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5"/>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44"/>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5"/>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44"/>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5"/>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44"/>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5"/>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44"/>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5"/>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44"/>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5"/>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44"/>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5"/>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44"/>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5"/>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44"/>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5"/>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44"/>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5"/>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44"/>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5"/>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44"/>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5"/>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44"/>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5"/>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44"/>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5"/>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44"/>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5"/>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44"/>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5"/>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44"/>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5"/>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44"/>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5"/>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44"/>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5"/>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44"/>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5"/>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44"/>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5"/>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44"/>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5"/>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44"/>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5"/>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44"/>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5"/>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44"/>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5"/>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44"/>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5"/>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44"/>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5"/>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44"/>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5"/>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44"/>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5"/>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44"/>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5"/>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44"/>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5"/>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44"/>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5"/>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44"/>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5"/>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44"/>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5"/>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44"/>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5"/>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44"/>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5"/>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44"/>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5"/>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44"/>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5"/>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44"/>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5"/>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44"/>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5"/>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44"/>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5"/>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44"/>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5"/>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44"/>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5"/>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44"/>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5"/>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44"/>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5"/>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44"/>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5"/>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44"/>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5"/>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44"/>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5"/>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44"/>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5"/>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44"/>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5"/>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44"/>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5"/>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44"/>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5"/>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44"/>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5"/>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44"/>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5"/>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44"/>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5"/>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44"/>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5"/>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44"/>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5"/>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44"/>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5"/>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44"/>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5"/>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44"/>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5"/>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44"/>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5"/>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44"/>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5"/>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44"/>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5"/>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44"/>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5"/>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44"/>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5"/>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44"/>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5"/>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44"/>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5"/>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44"/>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5"/>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44"/>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5"/>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44"/>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5"/>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44"/>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5"/>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44"/>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5"/>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44"/>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5"/>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44"/>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5"/>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44"/>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5"/>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44"/>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5"/>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44"/>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5"/>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44"/>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5"/>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44"/>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5"/>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44"/>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5"/>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44"/>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5"/>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44"/>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5"/>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44"/>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5"/>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44"/>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5"/>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44"/>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5"/>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44"/>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5"/>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44"/>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5"/>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44"/>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5"/>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44"/>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5"/>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44"/>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5"/>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44"/>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5"/>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44"/>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5"/>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44"/>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5"/>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44"/>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5"/>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44"/>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5"/>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44"/>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5"/>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44"/>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5"/>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44"/>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5"/>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44"/>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5"/>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44"/>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5"/>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44"/>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5"/>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44"/>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5"/>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44"/>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5"/>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44"/>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5"/>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44"/>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5"/>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44"/>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5"/>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44"/>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5"/>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44"/>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5"/>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44"/>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5"/>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44"/>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5"/>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44"/>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5"/>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44"/>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5"/>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44"/>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5"/>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44"/>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5"/>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44"/>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5"/>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44"/>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5"/>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44"/>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5"/>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44"/>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5"/>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44"/>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5"/>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44"/>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5"/>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44"/>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5"/>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44"/>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5"/>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44"/>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5"/>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44"/>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5"/>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44"/>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5"/>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44"/>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5"/>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44"/>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5"/>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44"/>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5"/>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44"/>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5"/>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44"/>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5"/>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44"/>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5"/>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44"/>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5"/>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44"/>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5"/>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44"/>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5"/>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44"/>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5"/>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44"/>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5"/>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44"/>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5"/>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44"/>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5"/>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44"/>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5"/>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44"/>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5"/>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44"/>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5"/>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44"/>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5"/>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44"/>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5"/>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44"/>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5"/>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44"/>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5"/>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44"/>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5"/>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44"/>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5"/>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44"/>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5"/>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44"/>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5"/>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44"/>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5"/>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44"/>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5"/>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44"/>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5"/>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44"/>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5"/>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44"/>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5"/>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44"/>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5"/>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44"/>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5"/>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44"/>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5"/>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44"/>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5"/>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44"/>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5"/>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44"/>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5"/>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44"/>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5"/>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44"/>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5"/>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44"/>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5"/>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44"/>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5"/>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44"/>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5"/>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44"/>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5"/>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44"/>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5"/>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44"/>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5"/>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44"/>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5"/>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44"/>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5"/>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44"/>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5"/>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44"/>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5"/>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44"/>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5"/>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44"/>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5"/>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44"/>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5"/>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44"/>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5"/>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44"/>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5"/>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44"/>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5"/>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44"/>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5"/>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44"/>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5"/>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44"/>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5"/>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44"/>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5"/>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44"/>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5"/>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44"/>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5"/>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44"/>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5"/>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44"/>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5"/>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44"/>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5"/>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44"/>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5"/>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44"/>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5"/>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44"/>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5"/>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44"/>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5"/>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44"/>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5"/>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44"/>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5"/>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44"/>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5"/>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44"/>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5"/>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44"/>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5"/>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44"/>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5"/>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44"/>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5"/>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44"/>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5"/>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44"/>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5"/>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44"/>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5"/>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44"/>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5"/>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44"/>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5"/>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44"/>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5"/>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44"/>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5"/>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44"/>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5"/>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44"/>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5"/>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44"/>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5"/>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44"/>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5"/>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44"/>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5"/>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44"/>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5"/>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44"/>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5"/>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44"/>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5"/>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44"/>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5"/>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44"/>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5"/>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44"/>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5"/>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44"/>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5"/>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44"/>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5"/>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44"/>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5"/>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44"/>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5"/>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44"/>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5"/>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44"/>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5"/>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44"/>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5"/>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44"/>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5"/>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44"/>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5"/>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44"/>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5"/>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44"/>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5"/>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44"/>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5"/>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44"/>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5"/>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44"/>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5"/>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44"/>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5"/>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44"/>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5"/>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44"/>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5"/>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44"/>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5"/>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44"/>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5"/>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44"/>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5"/>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44"/>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5"/>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44"/>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5"/>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44"/>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5"/>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44"/>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5"/>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44"/>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5"/>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44"/>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5"/>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44"/>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5"/>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44"/>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5"/>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44"/>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5"/>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44"/>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5"/>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44"/>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5"/>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44"/>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5"/>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44"/>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5"/>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44"/>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5"/>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44"/>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5"/>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44"/>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5"/>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44"/>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5"/>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44"/>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5"/>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44"/>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5"/>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44"/>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5"/>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44"/>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5"/>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44"/>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5"/>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44"/>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5"/>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44"/>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5"/>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44"/>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5"/>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44"/>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5"/>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44"/>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5"/>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44"/>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5"/>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44"/>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5"/>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44"/>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5"/>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44"/>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5"/>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44"/>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5"/>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44"/>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5"/>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44"/>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5"/>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44"/>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5"/>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44"/>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5"/>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44"/>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5"/>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44"/>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5"/>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44"/>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5"/>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44"/>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5"/>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44"/>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5"/>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44"/>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5"/>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44"/>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5"/>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44"/>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5"/>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44"/>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5"/>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44"/>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5"/>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44"/>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5"/>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44"/>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5"/>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44"/>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5"/>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44"/>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5"/>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44"/>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5"/>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44"/>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5"/>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44"/>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5"/>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44"/>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5"/>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44"/>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5"/>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44"/>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5"/>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44"/>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5"/>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44"/>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5"/>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44"/>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5"/>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44"/>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5"/>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44"/>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5"/>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44"/>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5"/>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44"/>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5"/>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44"/>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5"/>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44"/>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5"/>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44"/>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5"/>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44"/>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5"/>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44"/>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5"/>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44"/>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5"/>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44"/>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5"/>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44"/>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5"/>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44"/>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5"/>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44"/>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5"/>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44"/>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5"/>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44"/>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5"/>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44"/>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5"/>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44"/>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5"/>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44"/>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5"/>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44"/>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5"/>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44"/>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5"/>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44"/>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5"/>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44"/>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5"/>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44"/>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5"/>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44"/>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5"/>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44"/>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5"/>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44"/>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5"/>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44"/>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5"/>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44"/>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5"/>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44"/>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5"/>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44"/>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5"/>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44"/>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5"/>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44"/>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5"/>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44"/>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5"/>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44"/>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5"/>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44"/>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5"/>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44"/>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5"/>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44"/>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5"/>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44"/>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5"/>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44"/>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5"/>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44"/>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5"/>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44"/>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5"/>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44"/>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5"/>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44"/>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5"/>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44"/>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5"/>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44"/>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5"/>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44"/>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5"/>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44"/>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5"/>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44"/>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5"/>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44"/>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5"/>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44"/>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5"/>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44"/>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5"/>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44"/>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5"/>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44"/>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5"/>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44"/>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5"/>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44"/>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5"/>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44"/>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5"/>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44"/>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5"/>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44"/>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5"/>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44"/>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5"/>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44"/>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5"/>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44"/>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5"/>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44"/>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5"/>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44"/>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5"/>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44"/>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5"/>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44"/>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5"/>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44"/>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5"/>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44"/>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5"/>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44"/>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5"/>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44"/>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5"/>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44"/>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5"/>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44"/>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5"/>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44"/>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5"/>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44"/>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5"/>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44"/>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5"/>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44"/>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5"/>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44"/>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5"/>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44"/>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5"/>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44"/>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5"/>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44"/>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5"/>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44"/>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5"/>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44"/>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5"/>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44"/>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5"/>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44"/>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5"/>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44"/>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5"/>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44"/>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5"/>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44"/>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5"/>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44"/>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5"/>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44"/>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5"/>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44"/>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5"/>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44"/>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5"/>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44"/>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5"/>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44"/>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5"/>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44"/>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5"/>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44"/>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5"/>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44"/>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5"/>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44"/>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5"/>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44"/>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5"/>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44"/>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5"/>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44"/>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5"/>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44"/>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5"/>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44"/>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5"/>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44"/>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5"/>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44"/>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5"/>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44"/>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5"/>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44"/>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5"/>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44"/>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5"/>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44"/>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5"/>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44"/>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5"/>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44"/>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5"/>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44"/>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5"/>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44"/>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5"/>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44"/>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5"/>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44"/>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5"/>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44"/>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5"/>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44"/>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5"/>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44"/>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5"/>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44"/>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5"/>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44"/>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5"/>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44"/>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5"/>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44"/>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5"/>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44"/>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5"/>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44"/>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5"/>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44"/>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5"/>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44"/>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5"/>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44"/>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5"/>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44"/>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5"/>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44"/>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5"/>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44"/>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5"/>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44"/>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5"/>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44"/>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5"/>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44"/>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5"/>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44"/>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5"/>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44"/>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5"/>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44"/>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5"/>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44"/>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5"/>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44"/>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5"/>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44"/>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5"/>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44"/>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5"/>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44"/>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5"/>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44"/>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5"/>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44"/>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5"/>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44"/>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5"/>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44"/>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5"/>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44"/>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5"/>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44"/>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5"/>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44"/>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5"/>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44"/>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5"/>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44"/>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5"/>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44"/>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5"/>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44"/>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5"/>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44"/>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5"/>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44"/>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5"/>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44"/>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5"/>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44"/>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5"/>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44"/>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5"/>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44"/>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5"/>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44"/>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5"/>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44"/>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5"/>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44"/>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5"/>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44"/>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5"/>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44"/>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5"/>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44"/>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5"/>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44"/>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5"/>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44"/>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5"/>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44"/>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5"/>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44"/>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5"/>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44"/>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5"/>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44"/>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5"/>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44"/>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5"/>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44"/>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5"/>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44"/>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5"/>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44"/>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5"/>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44"/>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5"/>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44"/>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5"/>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44"/>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5"/>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44"/>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5"/>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44"/>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5"/>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44"/>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5"/>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44"/>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5"/>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44"/>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5"/>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44"/>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5"/>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44"/>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5"/>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44"/>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5"/>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44"/>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5"/>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44"/>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5"/>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44"/>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5"/>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44"/>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5"/>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44"/>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5"/>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44"/>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5"/>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44"/>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5"/>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44"/>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5"/>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44"/>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5"/>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44"/>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5"/>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44"/>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5"/>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44"/>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5"/>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44"/>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5"/>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44"/>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5"/>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44"/>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5"/>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44"/>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5"/>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44"/>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5"/>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44"/>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5"/>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44"/>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5"/>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44"/>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5"/>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44"/>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5"/>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44"/>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5"/>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44"/>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5"/>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44"/>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5"/>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44"/>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5"/>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44"/>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5"/>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44"/>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5"/>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44"/>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5"/>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44"/>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5"/>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44"/>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5"/>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44"/>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5"/>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44"/>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5"/>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44"/>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5"/>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44"/>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5"/>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44"/>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5"/>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44"/>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5"/>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44"/>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5"/>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44"/>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5"/>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44"/>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5"/>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44"/>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5"/>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44"/>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5"/>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44"/>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5"/>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44"/>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5"/>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44"/>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5"/>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44"/>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5"/>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44"/>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5"/>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44"/>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5"/>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44"/>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5"/>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44"/>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5"/>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44"/>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5"/>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44"/>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5"/>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44"/>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5"/>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44"/>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5"/>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44"/>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5"/>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44"/>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5"/>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44"/>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5"/>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44"/>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5"/>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44"/>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5"/>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44"/>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5"/>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44"/>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5"/>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44"/>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5"/>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44"/>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5"/>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44"/>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5"/>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44"/>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5"/>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44"/>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5"/>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44"/>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5"/>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44"/>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5"/>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44"/>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5"/>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44"/>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5"/>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44"/>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5"/>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44"/>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5"/>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44"/>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5"/>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44"/>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5"/>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44"/>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5"/>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44"/>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5"/>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44"/>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5"/>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44"/>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5"/>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44"/>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5"/>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44"/>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5"/>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44"/>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5"/>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44"/>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5"/>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44"/>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5"/>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44"/>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5"/>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44"/>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5"/>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44"/>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5"/>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44"/>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5"/>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44"/>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5"/>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44"/>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5"/>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44"/>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5"/>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44"/>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5"/>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44"/>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5"/>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44"/>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5"/>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44"/>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5"/>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44"/>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5"/>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44"/>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5"/>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44"/>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5"/>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44"/>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5"/>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44"/>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5"/>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44"/>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5"/>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44"/>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5"/>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44"/>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5"/>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44"/>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5"/>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44"/>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5"/>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44"/>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5"/>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44"/>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5"/>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44"/>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5"/>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44"/>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5"/>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44"/>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5"/>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44"/>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5"/>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44"/>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5"/>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44"/>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5"/>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44"/>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5"/>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44"/>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5"/>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44"/>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5"/>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44"/>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5"/>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44"/>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5"/>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44"/>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5"/>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44"/>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5"/>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44"/>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5"/>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44"/>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5"/>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44"/>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5"/>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44"/>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5"/>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44"/>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5"/>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44"/>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5"/>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44"/>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5"/>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44"/>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5"/>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44"/>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5"/>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44"/>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5"/>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44"/>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5"/>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44"/>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5"/>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44"/>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5"/>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44"/>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5"/>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44"/>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5"/>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44"/>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5"/>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44"/>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5"/>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44"/>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5"/>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44"/>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5"/>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44"/>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5"/>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44"/>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5"/>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44"/>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5"/>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44"/>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5"/>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44"/>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5"/>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44"/>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5"/>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44"/>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5"/>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44"/>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5"/>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44"/>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5"/>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44"/>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5"/>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44"/>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5"/>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44"/>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5"/>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44"/>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5"/>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44"/>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5"/>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44"/>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5"/>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44"/>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5"/>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44"/>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5"/>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44"/>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5"/>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44"/>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5"/>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44"/>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5"/>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44"/>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5"/>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44"/>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5"/>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44"/>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5"/>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44"/>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5"/>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44"/>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5"/>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44"/>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5"/>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44"/>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5"/>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44"/>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5"/>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44"/>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5"/>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44"/>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5"/>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44"/>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5"/>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44"/>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5"/>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44"/>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5"/>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44"/>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5"/>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44"/>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5"/>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44"/>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5"/>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44"/>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5"/>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44"/>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5"/>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44"/>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5"/>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44"/>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5"/>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44"/>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5"/>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44"/>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5"/>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44"/>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5"/>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44"/>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5"/>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44"/>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5"/>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44"/>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5"/>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44"/>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5"/>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44"/>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5"/>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44"/>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5"/>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44"/>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5"/>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44"/>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5"/>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44"/>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5"/>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44"/>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5"/>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44"/>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5"/>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44"/>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5"/>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44"/>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5"/>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44"/>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5"/>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44"/>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5"/>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44"/>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5"/>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44"/>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5"/>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44"/>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5"/>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44"/>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5"/>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44"/>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5"/>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44"/>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5"/>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44"/>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5"/>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44"/>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5"/>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44"/>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5"/>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44"/>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5"/>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44"/>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5"/>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44"/>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5"/>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44"/>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5"/>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44"/>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5"/>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44"/>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5"/>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44"/>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5"/>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44"/>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5"/>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44"/>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5"/>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44"/>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5"/>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44"/>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5"/>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44"/>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5"/>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44"/>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5"/>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44"/>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5"/>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44"/>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5"/>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44"/>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5"/>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44"/>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5"/>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44"/>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5"/>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44"/>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5"/>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44"/>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5"/>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44"/>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5"/>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44"/>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5"/>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44"/>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5"/>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44"/>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5"/>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44"/>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5"/>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44"/>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5"/>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44"/>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5"/>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44"/>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5"/>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44"/>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5"/>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44"/>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5"/>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44"/>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5"/>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44"/>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5"/>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44"/>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5"/>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44"/>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5"/>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44"/>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5"/>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44"/>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5"/>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44"/>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5"/>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44"/>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5"/>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44"/>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5"/>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44"/>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5"/>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44"/>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5"/>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44"/>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5"/>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44"/>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5"/>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44"/>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5"/>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44"/>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5"/>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44"/>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5"/>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44"/>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5"/>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44"/>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5"/>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44"/>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5"/>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44"/>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5"/>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44"/>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5"/>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44"/>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5"/>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44"/>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5"/>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44"/>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5"/>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44"/>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5"/>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44"/>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5"/>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44"/>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5"/>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44"/>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5"/>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44"/>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5"/>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44"/>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5"/>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44"/>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5"/>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44"/>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5"/>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44"/>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5"/>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44"/>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5"/>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44"/>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5"/>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44"/>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5"/>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44"/>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5"/>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44"/>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5"/>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44"/>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5"/>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44"/>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5"/>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44"/>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5"/>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44"/>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5"/>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44"/>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5"/>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44"/>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5"/>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44"/>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5"/>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44"/>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5"/>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44"/>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5"/>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44"/>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5"/>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44"/>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5"/>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44"/>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5"/>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44"/>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5"/>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44"/>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5"/>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44"/>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5"/>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44"/>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5"/>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44"/>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5"/>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44"/>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5"/>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44"/>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5"/>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44"/>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5"/>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44"/>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5"/>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44"/>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5"/>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44"/>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5"/>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44"/>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5"/>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44"/>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5"/>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44"/>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5"/>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44"/>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5"/>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44"/>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5"/>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44"/>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5"/>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44"/>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5"/>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44"/>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5"/>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44"/>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5"/>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44"/>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5"/>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44"/>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5"/>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44"/>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5"/>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44"/>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5"/>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44"/>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5"/>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44"/>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5"/>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44"/>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5"/>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44"/>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5"/>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44"/>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5"/>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44"/>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5"/>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44"/>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5"/>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44"/>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5"/>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44"/>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5"/>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44"/>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5"/>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44"/>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5"/>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44"/>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5"/>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44"/>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5"/>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44"/>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5"/>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44"/>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5"/>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44"/>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5"/>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44"/>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5"/>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44"/>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5"/>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44"/>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5"/>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44"/>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5"/>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44"/>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5"/>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44"/>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5"/>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44"/>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5"/>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44"/>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5"/>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44"/>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5"/>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44"/>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5"/>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44"/>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5"/>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44"/>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5"/>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44"/>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5"/>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44"/>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5"/>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44"/>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5"/>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44"/>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5"/>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44"/>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5"/>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44"/>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5"/>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44"/>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5"/>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44"/>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5"/>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44"/>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5"/>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44"/>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5"/>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44"/>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5"/>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44"/>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5"/>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44"/>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5"/>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44"/>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5"/>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44"/>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5"/>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44"/>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5"/>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44"/>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5"/>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44"/>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5"/>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44"/>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5"/>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44"/>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5"/>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44"/>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5"/>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44"/>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5"/>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44"/>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5"/>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44"/>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5"/>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44"/>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5"/>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44"/>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5"/>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44"/>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5"/>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44"/>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5"/>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44"/>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5"/>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44"/>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5"/>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44"/>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5"/>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44"/>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5"/>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44"/>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5"/>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44"/>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5"/>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44"/>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5"/>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44"/>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5"/>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44"/>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5"/>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44"/>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5"/>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44"/>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5"/>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44"/>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5"/>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44"/>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5"/>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44"/>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5"/>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44"/>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5"/>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44"/>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5"/>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44"/>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5"/>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44"/>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5"/>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44"/>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5"/>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44"/>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5"/>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44"/>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5"/>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44"/>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5"/>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44"/>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5"/>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44"/>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5"/>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44"/>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5"/>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44"/>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5"/>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44"/>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5"/>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44"/>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5"/>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44"/>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5"/>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44"/>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5"/>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44"/>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5"/>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44"/>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5"/>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44"/>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5"/>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44"/>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5"/>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44"/>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5"/>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44"/>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5"/>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44"/>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5"/>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44"/>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5"/>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44"/>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5"/>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44"/>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5"/>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44"/>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5"/>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44"/>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5"/>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44"/>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5"/>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44"/>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5"/>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44"/>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5"/>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44"/>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5"/>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44"/>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5"/>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44"/>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5"/>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44"/>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5"/>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44"/>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5"/>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44"/>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5"/>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44"/>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5"/>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44"/>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5"/>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44"/>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5"/>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44"/>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5"/>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44"/>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5"/>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44"/>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5"/>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44"/>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5"/>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44"/>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5"/>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44"/>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5"/>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44"/>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5"/>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44"/>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5"/>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44"/>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5"/>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44"/>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5"/>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44"/>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5"/>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44"/>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5"/>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44"/>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5"/>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44"/>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5"/>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44"/>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5"/>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44"/>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5"/>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44"/>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5"/>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44"/>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5"/>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44"/>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5"/>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44"/>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5"/>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44"/>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5"/>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44"/>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5"/>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44"/>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5"/>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44"/>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5"/>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44"/>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5"/>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44"/>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5"/>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44"/>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5"/>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44"/>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5"/>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44"/>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5"/>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44"/>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5"/>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44"/>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5"/>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44"/>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5"/>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44"/>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5"/>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44"/>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5"/>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44"/>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5"/>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44"/>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5"/>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44"/>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5"/>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44"/>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5"/>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44"/>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5"/>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44"/>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5"/>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44"/>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5"/>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44"/>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5"/>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44"/>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5"/>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44"/>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5"/>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44"/>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5"/>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44"/>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5"/>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44"/>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5"/>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44"/>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5"/>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44"/>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5"/>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44"/>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5"/>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44"/>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5"/>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44"/>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5"/>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44"/>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5"/>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44"/>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5"/>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44"/>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5"/>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44"/>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5"/>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44"/>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5"/>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44"/>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5"/>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44"/>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5"/>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44"/>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5"/>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44"/>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5"/>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44"/>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5"/>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44"/>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5"/>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44"/>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5"/>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44"/>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5"/>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44"/>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5"/>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44"/>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5"/>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44"/>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5"/>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44"/>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5"/>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44"/>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5"/>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44"/>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5"/>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44"/>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5"/>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44"/>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5"/>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44"/>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5"/>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44"/>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5"/>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44"/>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5"/>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44"/>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5"/>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44"/>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5"/>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44"/>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5"/>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44"/>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5"/>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44"/>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5"/>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44"/>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5"/>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44"/>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5"/>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44"/>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5"/>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44"/>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5"/>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44"/>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5"/>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44"/>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5"/>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44"/>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5"/>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44"/>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5"/>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44"/>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5"/>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44"/>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5"/>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44"/>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5"/>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44"/>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5"/>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44"/>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5"/>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44"/>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5"/>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44"/>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5"/>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44"/>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5"/>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44"/>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5"/>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44"/>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5"/>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44"/>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5"/>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44"/>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5"/>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44"/>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5"/>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44"/>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5"/>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44"/>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5"/>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44"/>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5"/>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44"/>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5"/>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44"/>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5"/>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44"/>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5"/>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44"/>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5"/>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44"/>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5"/>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44"/>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5"/>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44"/>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5"/>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44"/>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5"/>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44"/>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5"/>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44"/>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5"/>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44"/>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5"/>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44"/>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5"/>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44"/>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5"/>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44"/>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5"/>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44"/>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5"/>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44"/>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5"/>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44"/>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5"/>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44"/>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5"/>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44"/>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5"/>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44"/>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5"/>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44"/>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5"/>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44"/>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5"/>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44"/>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5"/>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44"/>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5"/>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44"/>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5"/>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44"/>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5"/>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44"/>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5"/>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44"/>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5"/>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44"/>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5"/>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44"/>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5"/>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44"/>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5"/>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44"/>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5"/>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44"/>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5"/>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44"/>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5"/>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44"/>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5"/>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44"/>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5"/>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44"/>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5"/>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44"/>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5"/>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44"/>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5"/>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44"/>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5"/>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44"/>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5"/>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44"/>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5"/>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44"/>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5"/>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44"/>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5"/>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44"/>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5"/>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44"/>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5"/>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44"/>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5"/>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44"/>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5"/>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44"/>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5"/>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44"/>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5"/>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44"/>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5"/>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44"/>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5"/>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44"/>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5"/>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44"/>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5"/>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44"/>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5"/>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44"/>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5"/>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44"/>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5"/>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44"/>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5"/>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44"/>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5"/>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44"/>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5"/>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44"/>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5"/>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44"/>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5"/>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44"/>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5"/>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44"/>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5"/>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44"/>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5"/>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44"/>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5"/>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44"/>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5"/>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44"/>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5"/>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44"/>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5"/>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44"/>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5"/>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44"/>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5"/>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44"/>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5"/>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44"/>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5"/>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44"/>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5"/>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44"/>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5"/>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44"/>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5"/>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44"/>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5"/>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44"/>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5"/>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44"/>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5"/>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44"/>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5"/>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44"/>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5"/>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44"/>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5"/>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44"/>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5"/>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44"/>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5"/>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44"/>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5"/>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44"/>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5"/>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44"/>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5"/>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44"/>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5"/>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44"/>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5"/>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44"/>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5"/>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44"/>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5"/>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44"/>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5"/>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44"/>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5"/>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44"/>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5"/>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44"/>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5"/>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44"/>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5"/>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44"/>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5"/>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44"/>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5"/>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44"/>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5"/>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44"/>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5"/>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44"/>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5"/>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44"/>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5"/>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44"/>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5"/>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44"/>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5"/>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44"/>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5"/>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44"/>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5"/>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44"/>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5"/>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44"/>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5"/>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44"/>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5"/>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44"/>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5"/>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44"/>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5"/>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44"/>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5"/>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44"/>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5"/>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44"/>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5"/>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44"/>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5"/>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44"/>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5"/>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44"/>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5"/>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44"/>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5"/>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44"/>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5"/>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44"/>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5"/>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44"/>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5"/>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44"/>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5"/>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44"/>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5"/>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44"/>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5"/>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44"/>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5"/>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44"/>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5"/>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44"/>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5"/>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44"/>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5"/>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44"/>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5"/>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44"/>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5"/>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44"/>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5"/>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44"/>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5"/>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44"/>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5"/>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44"/>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5"/>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44"/>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5"/>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44"/>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5"/>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44"/>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5"/>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44"/>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5"/>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44"/>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5"/>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44"/>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5"/>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44"/>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5"/>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44"/>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5"/>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44"/>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5"/>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44"/>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5"/>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44"/>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5"/>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44"/>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5"/>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44"/>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5"/>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44"/>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5"/>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44"/>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5"/>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44"/>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5"/>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44"/>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5"/>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44"/>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5"/>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44"/>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5"/>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44"/>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5"/>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44"/>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5"/>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44"/>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5"/>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44"/>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5"/>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44"/>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5"/>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44"/>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5"/>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44"/>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5"/>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44"/>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5"/>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44"/>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5"/>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44"/>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5"/>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44"/>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5"/>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44"/>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5"/>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44"/>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5"/>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44"/>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5"/>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44"/>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5"/>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44"/>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5"/>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44"/>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5"/>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44"/>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5"/>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44"/>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5"/>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44"/>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5"/>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44"/>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5"/>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44"/>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5"/>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44"/>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5"/>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44"/>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5"/>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44"/>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5"/>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44"/>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5"/>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44"/>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5"/>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44"/>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5"/>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44"/>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5"/>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44"/>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5"/>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44"/>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5"/>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44"/>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5"/>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44"/>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5"/>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44"/>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5"/>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44"/>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5"/>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44"/>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5"/>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44"/>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5"/>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44"/>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5"/>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44"/>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5"/>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44"/>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5"/>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44"/>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5"/>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44"/>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5"/>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44"/>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5"/>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44"/>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5"/>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44"/>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5"/>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44"/>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5"/>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44"/>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5"/>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44"/>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5"/>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44"/>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5"/>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44"/>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5"/>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44"/>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5"/>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44"/>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5"/>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44"/>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5"/>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44"/>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5"/>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44"/>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5"/>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44"/>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5"/>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44"/>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5"/>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44"/>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5"/>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44"/>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5"/>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44"/>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5"/>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44"/>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5"/>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44"/>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5"/>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44"/>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5"/>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44"/>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5"/>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44"/>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5"/>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44"/>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5"/>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44"/>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5"/>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44"/>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5"/>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44"/>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5"/>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44"/>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5"/>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44"/>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5"/>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44"/>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5"/>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44"/>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5"/>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44"/>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5"/>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44"/>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5"/>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44"/>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5"/>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44"/>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5"/>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44"/>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5"/>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44"/>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5"/>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44"/>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5"/>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44"/>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5"/>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44"/>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5"/>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44"/>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5"/>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44"/>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5"/>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44"/>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5"/>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44"/>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5"/>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44"/>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5"/>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44"/>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5"/>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44"/>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5"/>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44"/>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5"/>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44"/>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5"/>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44"/>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5"/>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44"/>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5"/>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44"/>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5"/>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44"/>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5"/>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44"/>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5"/>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44"/>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5"/>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44"/>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5"/>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44"/>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5"/>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44"/>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5"/>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44"/>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5"/>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44"/>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5"/>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44"/>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5"/>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44"/>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5"/>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44"/>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5"/>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44"/>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5"/>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44"/>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5"/>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44"/>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5"/>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44"/>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5"/>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44"/>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5"/>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44"/>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5"/>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44"/>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5"/>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44"/>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5"/>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44"/>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5"/>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44"/>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5"/>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44"/>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5"/>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44"/>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5"/>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44"/>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5"/>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44"/>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5"/>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44"/>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5"/>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44"/>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5"/>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44"/>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5"/>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44"/>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5"/>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44"/>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5"/>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44"/>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5"/>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44"/>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5"/>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44"/>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5"/>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44"/>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5"/>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44"/>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5"/>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44"/>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5"/>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44"/>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5"/>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44"/>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5"/>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44"/>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5"/>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44"/>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5"/>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44"/>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5"/>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44"/>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5"/>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44"/>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5"/>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44"/>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5"/>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44"/>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5"/>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44"/>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5"/>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44"/>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5"/>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44"/>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5"/>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44"/>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5"/>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44"/>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5"/>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44"/>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5"/>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44"/>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5"/>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44"/>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5"/>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44"/>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5"/>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44"/>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5"/>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44"/>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5"/>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44"/>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5"/>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44"/>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5"/>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44"/>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5"/>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44"/>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5"/>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44"/>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5"/>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44"/>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5"/>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44"/>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5"/>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44"/>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5"/>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44"/>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5"/>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44"/>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5"/>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44"/>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5"/>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44"/>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5"/>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44"/>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5"/>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44"/>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5"/>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44"/>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5"/>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44"/>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5"/>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44"/>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5"/>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44"/>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5"/>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44"/>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5"/>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44"/>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5"/>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44"/>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5"/>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44"/>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5"/>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44"/>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5"/>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44"/>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5"/>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44"/>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5"/>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44"/>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5"/>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44"/>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5"/>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44"/>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5"/>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44"/>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5"/>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44"/>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5"/>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44"/>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5"/>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44"/>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5"/>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44"/>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5"/>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44"/>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5"/>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44"/>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5"/>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44"/>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5"/>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44"/>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5"/>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44"/>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5"/>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44"/>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5"/>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44"/>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5"/>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44"/>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5"/>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44"/>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5"/>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44"/>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5"/>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44"/>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5"/>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44"/>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5"/>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44"/>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5"/>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44"/>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5"/>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44"/>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5"/>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44"/>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5"/>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44"/>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5"/>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44"/>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5"/>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44"/>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5"/>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44"/>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5"/>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44"/>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5"/>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44"/>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5"/>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44"/>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5"/>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44"/>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5"/>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44"/>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5"/>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44"/>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5"/>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44"/>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5"/>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44"/>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5"/>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44"/>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5"/>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44"/>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5"/>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44"/>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5"/>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44"/>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5"/>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44"/>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5"/>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44"/>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5"/>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44"/>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5"/>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44"/>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5"/>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44"/>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5"/>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44"/>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5"/>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44"/>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5"/>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44"/>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5"/>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44"/>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5"/>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44"/>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5"/>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44"/>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5"/>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44"/>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5"/>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44"/>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5"/>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44"/>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5"/>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44"/>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5"/>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44"/>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5"/>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44"/>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5"/>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44"/>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5"/>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44"/>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5"/>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44"/>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5"/>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44"/>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5"/>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44"/>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5"/>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44"/>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5"/>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44"/>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5"/>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44"/>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5"/>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44"/>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5"/>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44"/>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5"/>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44"/>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5"/>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44"/>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5"/>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44"/>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5"/>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44"/>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5"/>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44"/>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5"/>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44"/>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5"/>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44"/>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5"/>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44"/>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5"/>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44"/>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5"/>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44"/>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5"/>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44"/>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5"/>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44"/>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5"/>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44"/>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5"/>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44"/>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5"/>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44"/>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5"/>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44"/>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5"/>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44"/>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5"/>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44"/>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5"/>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44"/>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5"/>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44"/>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5"/>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44"/>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5"/>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44"/>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5"/>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44"/>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5"/>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44"/>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5"/>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44"/>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5"/>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44"/>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5"/>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44"/>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5"/>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44"/>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5"/>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44"/>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5"/>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44"/>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5"/>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44"/>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5"/>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44"/>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5"/>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44"/>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5"/>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44"/>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5"/>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44"/>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5"/>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44"/>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5"/>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44"/>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5"/>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44"/>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5"/>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44"/>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5"/>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44"/>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5"/>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44"/>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5"/>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44"/>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5"/>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44"/>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5"/>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44"/>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5"/>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44"/>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5"/>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44"/>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5"/>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44"/>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5"/>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44"/>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5"/>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44"/>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5"/>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44"/>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5"/>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44"/>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5"/>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44"/>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5"/>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44"/>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5"/>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44"/>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5"/>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44"/>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5"/>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44"/>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5"/>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44"/>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5"/>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44"/>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5"/>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44"/>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5"/>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44"/>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5"/>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44"/>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5"/>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44"/>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5"/>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44"/>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5"/>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44"/>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5"/>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44"/>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5"/>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44"/>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5"/>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44"/>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5"/>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44"/>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5"/>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44"/>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5"/>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44"/>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5"/>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44"/>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5"/>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44"/>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5"/>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44"/>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5"/>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44"/>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5"/>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44"/>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5"/>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44"/>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5"/>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44"/>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5"/>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44"/>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5"/>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44"/>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5"/>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44"/>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5"/>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44"/>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5"/>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44"/>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5"/>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44"/>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5"/>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44"/>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5"/>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44"/>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5"/>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44"/>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5"/>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44"/>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5"/>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44"/>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5"/>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44"/>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5"/>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44"/>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5"/>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44"/>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5"/>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44"/>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5"/>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44"/>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5"/>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44"/>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5"/>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44"/>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5"/>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44"/>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5"/>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44"/>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5"/>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44"/>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5"/>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44"/>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5"/>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44"/>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5"/>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44"/>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5"/>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44"/>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5"/>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44"/>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5"/>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44"/>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5"/>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44"/>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5"/>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44"/>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5"/>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44"/>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5"/>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44"/>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5"/>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44"/>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5"/>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44"/>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5"/>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44"/>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5"/>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44"/>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5"/>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44"/>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5"/>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44"/>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5"/>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44"/>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5"/>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44"/>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5"/>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44"/>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5"/>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44"/>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5"/>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44"/>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5"/>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44"/>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5"/>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44"/>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5"/>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44"/>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5"/>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44"/>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5"/>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44"/>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5"/>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44"/>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5"/>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44"/>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5"/>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44"/>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5"/>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44"/>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5"/>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44"/>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5"/>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44"/>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5"/>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44"/>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5"/>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44"/>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5"/>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44"/>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5"/>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44"/>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5"/>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44"/>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5"/>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44"/>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5"/>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44"/>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5"/>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44"/>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5"/>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44"/>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5"/>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44"/>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5"/>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44"/>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5"/>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44"/>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5"/>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44"/>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5"/>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44"/>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5"/>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44"/>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5"/>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44"/>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5"/>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44"/>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5"/>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44"/>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5"/>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44"/>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5"/>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44"/>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5"/>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44"/>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5"/>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44"/>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5"/>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44"/>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5"/>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44"/>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5"/>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44"/>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5"/>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44"/>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5"/>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44"/>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5"/>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44"/>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5"/>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44"/>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5"/>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44"/>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5"/>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44"/>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5"/>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44"/>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5"/>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44"/>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5"/>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44"/>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5"/>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44"/>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5"/>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44"/>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5"/>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44"/>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5"/>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44"/>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5"/>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44"/>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5"/>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44"/>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5"/>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44"/>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5"/>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44"/>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5"/>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44"/>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5"/>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44"/>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5"/>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44"/>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5"/>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44"/>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5"/>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44"/>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5"/>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44"/>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5"/>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44"/>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5"/>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44"/>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5"/>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44"/>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5"/>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44"/>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5"/>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44"/>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5"/>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44"/>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5"/>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44"/>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5"/>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44"/>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5"/>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44"/>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5"/>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44"/>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5"/>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44"/>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5"/>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44"/>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5"/>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44"/>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5"/>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44"/>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5"/>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44"/>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5"/>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44"/>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5"/>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44"/>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5"/>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44"/>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5"/>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44"/>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5"/>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44"/>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5"/>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44"/>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5"/>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44"/>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5"/>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44"/>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5"/>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44"/>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5"/>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44"/>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5"/>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44"/>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5"/>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44"/>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5"/>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44"/>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5"/>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44"/>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5"/>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44"/>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5"/>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44"/>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5"/>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44"/>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5"/>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44"/>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5"/>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44"/>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5"/>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44"/>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5"/>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44"/>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5"/>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44"/>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5"/>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44"/>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5"/>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44"/>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5"/>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44"/>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5"/>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44"/>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5"/>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44"/>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5"/>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44"/>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5"/>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44"/>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5"/>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44"/>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5"/>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44"/>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5"/>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44"/>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5"/>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44"/>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5"/>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44"/>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5"/>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44"/>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5"/>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44"/>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5"/>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44"/>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5"/>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44"/>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5"/>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44"/>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5"/>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44"/>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5"/>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44"/>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5"/>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44"/>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5"/>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44"/>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5"/>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44"/>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5"/>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44"/>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5"/>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44"/>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5"/>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44"/>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5"/>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44"/>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5"/>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44"/>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5"/>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44"/>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5"/>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44"/>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5"/>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44"/>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5"/>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44"/>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5"/>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44"/>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5"/>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44"/>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5"/>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44"/>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5"/>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44"/>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5"/>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44"/>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5"/>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44"/>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5"/>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44"/>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5"/>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44"/>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5"/>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44"/>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5"/>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44"/>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5"/>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44"/>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5"/>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44"/>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5"/>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44"/>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5"/>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44"/>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5"/>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44"/>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5"/>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44"/>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5"/>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44"/>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5"/>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44"/>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5"/>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44"/>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5"/>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44"/>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5"/>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44"/>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5"/>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44"/>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5"/>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44"/>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5"/>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44"/>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5"/>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44"/>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5"/>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44"/>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5"/>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44"/>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5"/>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44"/>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5"/>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44"/>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5"/>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44"/>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5"/>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44"/>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5"/>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44"/>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5"/>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44"/>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5"/>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44"/>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5"/>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44"/>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5"/>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44"/>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5"/>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44"/>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5"/>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44"/>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5"/>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44"/>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5"/>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44"/>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5"/>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44"/>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5"/>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44"/>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5"/>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44"/>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5"/>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44"/>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5"/>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44"/>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5"/>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44"/>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5"/>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44"/>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5"/>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44"/>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5"/>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44"/>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5"/>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44"/>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5"/>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44"/>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5"/>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44"/>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5"/>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44"/>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5"/>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44"/>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5"/>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44"/>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5"/>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44"/>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5"/>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44"/>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5"/>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44"/>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5"/>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44"/>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5"/>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44"/>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5"/>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44"/>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5"/>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44"/>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5"/>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44"/>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5"/>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44"/>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5"/>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44"/>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5"/>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44"/>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5"/>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44"/>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5"/>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44"/>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5"/>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44"/>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5"/>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44"/>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5"/>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44"/>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5"/>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44"/>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5"/>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44"/>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5"/>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44"/>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5"/>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44"/>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5"/>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44"/>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5"/>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44"/>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5"/>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44"/>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5"/>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44"/>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5"/>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44"/>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5"/>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44"/>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5"/>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44"/>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5"/>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44"/>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5"/>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44"/>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5"/>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44"/>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5"/>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44"/>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5"/>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44"/>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5"/>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44"/>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5"/>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44"/>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5"/>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44"/>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5"/>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44"/>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5"/>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44"/>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5"/>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44"/>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5"/>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44"/>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5"/>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44"/>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5"/>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44"/>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5"/>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44"/>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5"/>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44"/>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5"/>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44"/>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5"/>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44"/>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5"/>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44"/>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5"/>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44"/>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5"/>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44"/>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5"/>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44"/>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5"/>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44"/>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5"/>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44"/>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5"/>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44"/>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5"/>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44"/>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5"/>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44"/>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5"/>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44"/>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5"/>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44"/>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5"/>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44"/>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5"/>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44"/>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5"/>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44"/>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5"/>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44"/>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5"/>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44"/>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5"/>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44"/>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5"/>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44"/>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5"/>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44"/>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5"/>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44"/>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5"/>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44"/>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5"/>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44"/>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5"/>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44"/>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5"/>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44"/>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5"/>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44"/>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5"/>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44"/>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5"/>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44"/>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5"/>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44"/>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5"/>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44"/>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5"/>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44"/>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5"/>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44"/>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5"/>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44"/>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5"/>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44"/>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5"/>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44"/>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5"/>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44"/>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5"/>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44"/>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5"/>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44"/>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5"/>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44"/>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5"/>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44"/>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5"/>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44"/>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5"/>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44"/>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5"/>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44"/>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5"/>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44"/>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5"/>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44"/>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5"/>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44"/>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5"/>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44"/>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5"/>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44"/>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5"/>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44"/>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5"/>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44"/>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5"/>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44"/>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5"/>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44"/>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5"/>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44"/>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5"/>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44"/>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5"/>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44"/>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5"/>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44"/>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5"/>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44"/>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5"/>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44"/>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5"/>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44"/>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5"/>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44"/>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5"/>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44"/>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5"/>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44"/>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5"/>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44"/>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5"/>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44"/>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5"/>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44"/>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5"/>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44"/>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5"/>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44"/>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5"/>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44"/>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5"/>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44"/>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5"/>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44"/>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5"/>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44"/>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5"/>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44"/>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5"/>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44"/>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5"/>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44"/>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5"/>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44"/>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5"/>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44"/>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5"/>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44"/>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5"/>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44"/>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5"/>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44"/>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5"/>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44"/>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5"/>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44"/>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5"/>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44"/>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5"/>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44"/>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5"/>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44"/>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5"/>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44"/>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5"/>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44"/>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5"/>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44"/>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5"/>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44"/>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5"/>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44"/>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5"/>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44"/>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5"/>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44"/>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5"/>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44"/>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5"/>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44"/>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5"/>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44"/>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5"/>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44"/>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5"/>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44"/>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5"/>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44"/>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5"/>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44"/>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5"/>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44"/>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5"/>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44"/>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5"/>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44"/>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5"/>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44"/>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5"/>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44"/>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5"/>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44"/>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5"/>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44"/>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5"/>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44"/>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5"/>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44"/>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5"/>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44"/>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5"/>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44"/>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5"/>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44"/>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5"/>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44"/>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5"/>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44"/>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5"/>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44"/>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5"/>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44"/>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5"/>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44"/>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5"/>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44"/>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5"/>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44"/>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5"/>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44"/>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5"/>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44"/>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5"/>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44"/>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5"/>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44"/>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5"/>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44"/>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5"/>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44"/>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5"/>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44"/>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5"/>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44"/>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5"/>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44"/>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5"/>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44"/>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5"/>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44"/>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5"/>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44"/>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5"/>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44"/>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5"/>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44"/>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5"/>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44"/>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5"/>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44"/>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5"/>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44"/>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5"/>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44"/>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5"/>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44"/>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5"/>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44"/>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5"/>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44"/>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5"/>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44"/>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5"/>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44"/>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5"/>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44"/>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5"/>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44"/>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5"/>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44"/>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5"/>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44"/>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5"/>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44"/>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5"/>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44"/>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5"/>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44"/>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5"/>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44"/>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5"/>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44"/>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5"/>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44"/>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5"/>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44"/>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5"/>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44"/>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5"/>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44"/>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5"/>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44"/>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5"/>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44"/>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5"/>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44"/>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5"/>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44"/>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5"/>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44"/>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5"/>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44"/>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5"/>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44"/>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5"/>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44"/>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5"/>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44"/>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5"/>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44"/>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5"/>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44"/>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5"/>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44"/>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5"/>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44"/>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5"/>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44"/>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5"/>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44"/>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5"/>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44"/>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5"/>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44"/>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5"/>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44"/>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5"/>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44"/>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5"/>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44"/>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5"/>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44"/>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5"/>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44"/>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5"/>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44"/>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5"/>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44"/>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5"/>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44"/>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5"/>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44"/>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5"/>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44"/>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5"/>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44"/>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5"/>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44"/>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5"/>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44"/>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5"/>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44"/>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5"/>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44"/>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5"/>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44"/>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5"/>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44"/>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5"/>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44"/>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5"/>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44"/>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5"/>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44"/>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5"/>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44"/>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5"/>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44"/>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5"/>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44"/>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5"/>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44"/>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5"/>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44"/>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5"/>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44"/>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5"/>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44"/>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5"/>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44"/>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5"/>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44"/>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5"/>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44"/>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5"/>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44"/>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5"/>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44"/>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5"/>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44"/>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5"/>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44"/>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5"/>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44"/>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5"/>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44"/>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5"/>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44"/>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5"/>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44"/>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5"/>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44"/>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5"/>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44"/>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5"/>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44"/>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5"/>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44"/>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5"/>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44"/>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5"/>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44"/>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5"/>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44"/>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5"/>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44"/>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5"/>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44"/>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5"/>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44"/>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5"/>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44"/>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5"/>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44"/>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5"/>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44"/>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5"/>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44"/>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5"/>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44"/>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5"/>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44"/>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5"/>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44"/>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5"/>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44"/>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5"/>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44"/>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5"/>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44"/>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5"/>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44"/>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5"/>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44"/>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5"/>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44"/>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5"/>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44"/>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5"/>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44"/>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5"/>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44"/>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5"/>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44"/>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5"/>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44"/>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5"/>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44"/>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5"/>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44"/>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5"/>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44"/>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5"/>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44"/>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5"/>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44"/>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5"/>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44"/>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5"/>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44"/>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5"/>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44"/>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5"/>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44"/>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5"/>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44"/>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5"/>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44"/>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5"/>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44"/>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5"/>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44"/>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5"/>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44"/>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5"/>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44"/>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5"/>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44"/>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5"/>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44"/>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5"/>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44"/>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5"/>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44"/>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5"/>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44"/>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5"/>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44"/>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5"/>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44"/>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5"/>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44"/>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5"/>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44"/>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5"/>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44"/>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5"/>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44"/>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5"/>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44"/>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5"/>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44"/>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5"/>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44"/>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5"/>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44"/>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5"/>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44"/>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5"/>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44"/>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5"/>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44"/>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5"/>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44"/>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5"/>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44"/>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5"/>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44"/>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5"/>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44"/>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5"/>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44"/>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5"/>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44"/>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5"/>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44"/>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5"/>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44"/>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5"/>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44"/>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5"/>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44"/>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5"/>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44"/>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5"/>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44"/>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5"/>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44"/>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5"/>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44"/>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5"/>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44"/>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5"/>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44"/>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5"/>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44"/>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5"/>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44"/>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5"/>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44"/>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5"/>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44"/>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5"/>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44"/>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5"/>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44"/>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5"/>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44"/>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5"/>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44"/>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5"/>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44"/>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5"/>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44"/>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5"/>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44"/>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5"/>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44"/>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5"/>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44"/>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5"/>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44"/>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5"/>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44"/>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5"/>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44"/>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5"/>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44"/>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5"/>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44"/>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5"/>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44"/>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5"/>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44"/>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5"/>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44"/>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5"/>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44"/>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5"/>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44"/>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5"/>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44"/>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5"/>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44"/>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5"/>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44"/>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5"/>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44"/>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5"/>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44"/>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5"/>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44"/>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5"/>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44"/>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5"/>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44"/>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5"/>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44"/>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5"/>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44"/>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5"/>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44"/>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5"/>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44"/>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5"/>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44"/>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5"/>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44"/>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5"/>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44"/>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5"/>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44"/>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5"/>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44"/>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5"/>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44"/>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5"/>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44"/>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5"/>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44"/>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5"/>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44"/>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5"/>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44"/>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5"/>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44"/>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5"/>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44"/>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5"/>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44"/>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5"/>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44"/>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5"/>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44"/>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5"/>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44"/>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5"/>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44"/>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5"/>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44"/>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5"/>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44"/>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5"/>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44"/>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5"/>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44"/>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5"/>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44"/>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5"/>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44"/>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5"/>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44"/>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5"/>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44"/>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5"/>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44"/>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5"/>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44"/>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5"/>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44"/>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5"/>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44"/>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5"/>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44"/>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5"/>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44"/>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5"/>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44"/>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5"/>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44"/>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5"/>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44"/>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5"/>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44"/>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5"/>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44"/>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5"/>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44"/>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5"/>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44"/>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5"/>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44"/>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5"/>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44"/>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5"/>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44"/>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5"/>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44"/>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5"/>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44"/>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5"/>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44"/>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5"/>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44"/>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5"/>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44"/>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5"/>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44"/>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5"/>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44"/>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5"/>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44"/>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5"/>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44"/>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5"/>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44"/>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5"/>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44"/>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5"/>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44"/>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5"/>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44"/>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5"/>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44"/>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5"/>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44"/>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5"/>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44"/>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5"/>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44"/>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5"/>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44"/>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5"/>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44"/>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5"/>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44"/>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5"/>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44"/>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5"/>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44"/>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5"/>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44"/>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5"/>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44"/>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5"/>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44"/>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5"/>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44"/>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5"/>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44"/>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5"/>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44"/>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5"/>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44"/>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5"/>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44"/>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5"/>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44"/>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5"/>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44"/>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5"/>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44"/>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5"/>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44"/>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5"/>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44"/>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5"/>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44"/>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5"/>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44"/>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5"/>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44"/>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5"/>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44"/>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5"/>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44"/>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5"/>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44"/>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5"/>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44"/>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5"/>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44"/>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5"/>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44"/>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5"/>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44"/>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5"/>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44"/>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5"/>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44"/>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5"/>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44"/>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5"/>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44"/>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5"/>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44"/>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5"/>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44"/>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5"/>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44"/>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5"/>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44"/>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5"/>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44"/>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5"/>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44"/>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5"/>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44"/>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5"/>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44"/>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5"/>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44"/>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5"/>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44"/>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5"/>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44"/>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5"/>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44"/>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5"/>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44"/>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5"/>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44"/>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5"/>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44"/>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5"/>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44"/>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5"/>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44"/>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5"/>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44"/>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5"/>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44"/>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5"/>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44"/>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5"/>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44"/>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5"/>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44"/>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5"/>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44"/>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5"/>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44"/>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5"/>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44"/>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5"/>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44"/>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5"/>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44"/>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5"/>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44"/>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5"/>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44"/>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5"/>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44"/>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5"/>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44"/>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5"/>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44"/>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5"/>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44"/>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5"/>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44"/>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5"/>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44"/>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5"/>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44"/>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5"/>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44"/>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5"/>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44"/>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5"/>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44"/>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5"/>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44"/>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5"/>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44"/>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5"/>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44"/>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5"/>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44"/>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5"/>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44"/>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5"/>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44"/>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5"/>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44"/>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5"/>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44"/>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5"/>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44"/>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5"/>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44"/>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5"/>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44"/>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5"/>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44"/>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5"/>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44"/>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5"/>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44"/>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5"/>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44"/>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5"/>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44"/>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5"/>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44"/>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5"/>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44"/>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5"/>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44"/>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5"/>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44"/>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5"/>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44"/>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5"/>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44"/>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5"/>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44"/>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5"/>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44"/>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5"/>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44"/>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5"/>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44"/>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5"/>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44"/>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5"/>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44"/>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5"/>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44"/>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5"/>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44"/>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5"/>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44"/>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5"/>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44"/>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5"/>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44"/>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5"/>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44"/>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5"/>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44"/>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5"/>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44"/>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5"/>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44"/>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5"/>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44"/>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5"/>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44"/>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5"/>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44"/>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5"/>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44"/>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5"/>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44"/>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5"/>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44"/>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5"/>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44"/>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5"/>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44"/>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5"/>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44"/>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5"/>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44"/>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5"/>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44"/>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5"/>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44"/>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5"/>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44"/>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5"/>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44"/>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5"/>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44"/>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5"/>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44"/>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5"/>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44"/>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5"/>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44"/>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5"/>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44"/>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5"/>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44"/>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5"/>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44"/>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5"/>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44"/>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5"/>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44"/>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5"/>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44"/>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5"/>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44"/>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5"/>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44"/>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5"/>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44"/>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5"/>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44"/>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5"/>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44"/>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5"/>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44"/>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5"/>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44"/>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5"/>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44"/>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5"/>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44"/>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5"/>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44"/>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5"/>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44"/>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5"/>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44"/>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5"/>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44"/>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5"/>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44"/>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5"/>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44"/>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5"/>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44"/>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5"/>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44"/>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5"/>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44"/>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5"/>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44"/>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5"/>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44"/>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5"/>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44"/>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5"/>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44"/>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5"/>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44"/>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5"/>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44"/>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5"/>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44"/>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5"/>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44"/>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5"/>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44"/>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5"/>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44"/>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5"/>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44"/>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5"/>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44"/>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5"/>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44"/>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5"/>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44"/>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5"/>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44"/>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5"/>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44"/>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5"/>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44"/>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5"/>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44"/>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5"/>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44"/>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5"/>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44"/>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5"/>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44"/>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5"/>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44"/>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5"/>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44"/>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5"/>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44"/>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5"/>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44"/>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5"/>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44"/>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5"/>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44"/>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5"/>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44"/>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5"/>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44"/>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5"/>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44"/>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5"/>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44"/>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5"/>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44"/>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5"/>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44"/>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5"/>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44"/>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5"/>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44"/>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5"/>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44"/>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5"/>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44"/>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5"/>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44"/>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5"/>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44"/>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5"/>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44"/>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5"/>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44"/>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5"/>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44"/>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5"/>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44"/>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5"/>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44"/>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5"/>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44"/>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5"/>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44"/>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5"/>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44"/>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5"/>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44"/>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5"/>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44"/>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5"/>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44"/>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5"/>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44"/>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5"/>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44"/>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5"/>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44"/>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5"/>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44"/>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5"/>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44"/>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5"/>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44"/>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5"/>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44"/>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5"/>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44"/>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5"/>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44"/>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5"/>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44"/>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5"/>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44"/>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5"/>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44"/>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5"/>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44"/>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5"/>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44"/>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5"/>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44"/>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5"/>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44"/>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5"/>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44"/>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5"/>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44"/>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5"/>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44"/>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5"/>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44"/>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5"/>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44"/>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5"/>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44"/>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5"/>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44"/>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5"/>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44"/>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5"/>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44"/>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5"/>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44"/>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5"/>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44"/>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5"/>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44"/>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5"/>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44"/>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5"/>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44"/>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5"/>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44"/>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5"/>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44"/>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5"/>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44"/>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5"/>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44"/>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5"/>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44"/>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5"/>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44"/>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5"/>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44"/>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5"/>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44"/>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5"/>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44"/>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5"/>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44"/>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5"/>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44"/>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5"/>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44"/>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5"/>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44"/>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5"/>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44"/>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5"/>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44"/>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5"/>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44"/>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5"/>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44"/>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5"/>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44"/>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5"/>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44"/>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5"/>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44"/>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5"/>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44"/>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5"/>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44"/>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5"/>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44"/>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5"/>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44"/>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5"/>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44"/>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5"/>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44"/>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5"/>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44"/>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5"/>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44"/>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5"/>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44"/>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5"/>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44"/>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5"/>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44"/>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5"/>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44"/>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5"/>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44"/>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5"/>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44"/>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5"/>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44"/>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5"/>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44"/>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5"/>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44"/>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5"/>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44"/>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5"/>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44"/>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5"/>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44"/>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5"/>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44"/>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5"/>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44"/>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5"/>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44"/>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5"/>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44"/>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5"/>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44"/>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5"/>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44"/>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5"/>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44"/>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5"/>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44"/>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5"/>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44"/>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5"/>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44"/>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5"/>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44"/>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5"/>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44"/>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5"/>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44"/>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5"/>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44"/>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5"/>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44"/>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5"/>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44"/>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5"/>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44"/>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5"/>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44"/>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5"/>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44"/>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5"/>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44"/>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5"/>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44"/>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5"/>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44"/>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5"/>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44"/>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5"/>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44"/>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5"/>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44"/>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5"/>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44"/>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5"/>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44"/>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5"/>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44"/>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5"/>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44"/>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5"/>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44"/>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5"/>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44"/>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5"/>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44"/>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5"/>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44"/>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5"/>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44"/>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5"/>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44"/>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5"/>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44"/>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5"/>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44"/>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5"/>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44"/>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5"/>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44"/>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5"/>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44"/>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5"/>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44"/>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5"/>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44"/>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5"/>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44"/>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5"/>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44"/>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5"/>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44"/>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5"/>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44"/>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5"/>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44"/>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5"/>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44"/>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5"/>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44"/>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5"/>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44"/>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5"/>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44"/>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5"/>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44"/>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5"/>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44"/>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5"/>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44"/>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5"/>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44"/>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5"/>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44"/>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5"/>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44"/>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5"/>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44"/>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5"/>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44"/>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5"/>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44"/>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5"/>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44"/>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5"/>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44"/>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5"/>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44"/>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5"/>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44"/>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5"/>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44"/>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5"/>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44"/>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5"/>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44"/>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5"/>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44"/>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5"/>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44"/>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5"/>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44"/>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5"/>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44"/>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5"/>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44"/>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5"/>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44"/>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5"/>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44"/>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5"/>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44"/>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5"/>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44"/>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5"/>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44"/>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5"/>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44"/>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5"/>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44"/>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5"/>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44"/>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5"/>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44"/>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5"/>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44"/>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5"/>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44"/>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5"/>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44"/>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5"/>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44"/>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5"/>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44"/>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5"/>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44"/>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5"/>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44"/>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5"/>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44"/>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5"/>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44"/>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5"/>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44"/>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5"/>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44"/>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5"/>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44"/>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5"/>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44"/>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5"/>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44"/>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5"/>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44"/>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5"/>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44"/>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5"/>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44"/>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5"/>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44"/>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5"/>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44"/>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5"/>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44"/>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5"/>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44"/>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5"/>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44"/>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5"/>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44"/>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5"/>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44"/>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5"/>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44"/>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5"/>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44"/>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5"/>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44"/>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5"/>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44"/>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5"/>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44"/>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5"/>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44"/>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5"/>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44"/>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5"/>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44"/>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5"/>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44"/>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5"/>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44"/>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5"/>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44"/>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5"/>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44"/>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5"/>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44"/>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5"/>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44"/>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5"/>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44"/>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5"/>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44"/>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5"/>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44"/>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5"/>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44"/>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5"/>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44"/>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5"/>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44"/>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5"/>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44"/>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5"/>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44"/>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5"/>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44"/>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5"/>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44"/>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5"/>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44"/>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5"/>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44"/>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5"/>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44"/>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5"/>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44"/>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5"/>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44"/>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5"/>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44"/>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5"/>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44"/>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5"/>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44"/>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5"/>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44"/>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5"/>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44"/>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5"/>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44"/>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5"/>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44"/>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5"/>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44"/>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5"/>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44"/>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5"/>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44"/>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5"/>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44"/>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5"/>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44"/>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5"/>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44"/>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5"/>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44"/>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5"/>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44"/>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5"/>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44"/>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5"/>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44"/>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5"/>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44"/>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5"/>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44"/>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5"/>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44"/>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5"/>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44"/>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5"/>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44"/>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5"/>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44"/>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5"/>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44"/>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5"/>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44"/>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5"/>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44"/>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5"/>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44"/>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5"/>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44"/>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5"/>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44"/>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5"/>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44"/>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5"/>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44"/>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5"/>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44"/>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5"/>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44"/>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5"/>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44"/>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5"/>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44"/>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5"/>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44"/>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5"/>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44"/>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5"/>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44"/>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5"/>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44"/>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5"/>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44"/>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5"/>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44"/>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5"/>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44"/>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5"/>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44"/>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5"/>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44"/>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5"/>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44"/>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5"/>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44"/>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5"/>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44"/>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5"/>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44"/>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5"/>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44"/>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5"/>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44"/>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5"/>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44"/>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5"/>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44"/>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5"/>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44"/>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5"/>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44"/>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5"/>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44"/>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5"/>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44"/>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5"/>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44"/>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5"/>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44"/>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5"/>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44"/>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5"/>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44"/>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5"/>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44"/>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5"/>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44"/>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5"/>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44"/>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5"/>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44"/>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5"/>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44"/>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5"/>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44"/>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5"/>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44"/>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5"/>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44"/>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5"/>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44"/>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5"/>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44"/>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5"/>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44"/>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5"/>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44"/>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5"/>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44"/>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5"/>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44"/>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5"/>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44"/>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5"/>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44"/>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5"/>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44"/>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5"/>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44"/>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5"/>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44"/>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5"/>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44"/>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5"/>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44"/>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5"/>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44"/>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5"/>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44"/>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5"/>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44"/>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5"/>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44"/>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5"/>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44"/>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5"/>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44"/>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5"/>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44"/>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5"/>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44"/>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5"/>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44"/>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5"/>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44"/>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5"/>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44"/>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5"/>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44"/>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5"/>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44"/>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5"/>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44"/>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5"/>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44"/>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5"/>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44"/>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5"/>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44"/>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5"/>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44"/>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5"/>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44"/>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5"/>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44"/>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5"/>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44"/>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5"/>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44"/>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5"/>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44"/>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5"/>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44"/>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5"/>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44"/>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5"/>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44"/>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5"/>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44"/>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5"/>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44"/>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5"/>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44"/>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5"/>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44"/>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5"/>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44"/>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5"/>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44"/>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5"/>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44"/>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5"/>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44"/>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5"/>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44"/>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5"/>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44"/>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5"/>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44"/>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5"/>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44"/>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5"/>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44"/>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5"/>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44"/>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5"/>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44"/>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5"/>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44"/>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5"/>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44"/>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5"/>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44"/>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5"/>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44"/>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5"/>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44"/>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5"/>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44"/>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5"/>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44"/>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5"/>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44"/>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5"/>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44"/>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5"/>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44"/>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5"/>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44"/>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5"/>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44"/>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5"/>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44"/>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5"/>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44"/>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5"/>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44"/>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5"/>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44"/>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5"/>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44"/>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5"/>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44"/>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5"/>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44"/>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5"/>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44"/>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5"/>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44"/>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5"/>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44"/>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5"/>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44"/>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5"/>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44"/>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5"/>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44"/>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5"/>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44"/>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5"/>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44"/>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5"/>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44"/>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5"/>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44"/>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5"/>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44"/>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5"/>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44"/>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5"/>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44"/>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5"/>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44"/>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5"/>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44"/>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5"/>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44"/>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5"/>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44"/>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5"/>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44"/>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5"/>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44"/>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5"/>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44"/>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5"/>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44"/>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5"/>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44"/>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5"/>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44"/>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5"/>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44"/>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5"/>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44"/>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5"/>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44"/>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5"/>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44"/>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5"/>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44"/>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5"/>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44"/>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5"/>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44"/>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5"/>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44"/>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5"/>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44"/>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5"/>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44"/>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5"/>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44"/>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5"/>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44"/>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5"/>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44"/>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5"/>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44"/>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5"/>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44"/>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5"/>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44"/>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5"/>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44"/>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5"/>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44"/>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5"/>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44"/>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5"/>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44"/>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5"/>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44"/>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5"/>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44"/>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5"/>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44"/>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5"/>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44"/>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5"/>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44"/>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5"/>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44"/>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5"/>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44"/>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5"/>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44"/>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5"/>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44"/>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5"/>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44"/>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5"/>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44"/>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5"/>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44"/>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5"/>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44"/>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5"/>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44"/>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5"/>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44"/>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5"/>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44"/>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5"/>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44"/>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5"/>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44"/>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5"/>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44"/>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5"/>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44"/>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5"/>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44"/>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5"/>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44"/>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5"/>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44"/>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5"/>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44"/>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5"/>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44"/>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5"/>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44"/>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5"/>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44"/>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5"/>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44"/>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5"/>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44"/>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5"/>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44"/>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5"/>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44"/>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5"/>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44"/>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5"/>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44"/>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5"/>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44"/>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5"/>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44"/>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5"/>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44"/>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5"/>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44"/>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5"/>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44"/>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5"/>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44"/>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5"/>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44"/>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5"/>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44"/>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5"/>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44"/>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5"/>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44"/>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5"/>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44"/>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5"/>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44"/>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5"/>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44"/>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5"/>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44"/>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5"/>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44"/>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5"/>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44"/>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5"/>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44"/>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5"/>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44"/>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5"/>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44"/>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5"/>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44"/>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5"/>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44"/>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5"/>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44"/>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5"/>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44"/>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5"/>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44"/>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5"/>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44"/>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5"/>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44"/>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5"/>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44"/>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5"/>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44"/>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5"/>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44"/>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5"/>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44"/>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5"/>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44"/>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5"/>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44"/>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5"/>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44"/>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5"/>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44"/>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5"/>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44"/>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5"/>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44"/>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5"/>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44"/>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5"/>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44"/>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5"/>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44"/>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5"/>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44"/>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5"/>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44"/>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5"/>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44"/>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5"/>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44"/>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5"/>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44"/>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5"/>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44"/>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5"/>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44"/>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5"/>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44"/>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5"/>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44"/>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5"/>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44"/>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5"/>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44"/>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5"/>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44"/>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5"/>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44"/>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5"/>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44"/>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5"/>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44"/>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5"/>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44"/>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5"/>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44"/>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5"/>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44"/>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5"/>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44"/>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5"/>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44"/>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5"/>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44"/>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5"/>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44"/>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5"/>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44"/>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5"/>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44"/>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5"/>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44"/>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5"/>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44"/>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5"/>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44"/>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5"/>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44"/>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5"/>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44"/>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5"/>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44"/>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5"/>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44"/>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5"/>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44"/>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5"/>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44"/>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5"/>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44"/>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5"/>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44"/>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5"/>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44"/>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5"/>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44"/>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5"/>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44"/>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5"/>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44"/>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5"/>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44"/>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5"/>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44"/>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5"/>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44"/>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5"/>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44"/>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5"/>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44"/>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5"/>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44"/>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5"/>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44"/>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5"/>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44"/>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5"/>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44"/>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5"/>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44"/>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5"/>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44"/>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5"/>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44"/>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5"/>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44"/>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5"/>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44"/>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5"/>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44"/>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5"/>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44"/>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5"/>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44"/>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5"/>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44"/>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5"/>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44"/>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5"/>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44"/>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5"/>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44"/>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5"/>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44"/>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5"/>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44"/>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5"/>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44"/>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5"/>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44"/>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5"/>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44"/>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5"/>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44"/>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5"/>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44"/>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5"/>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44"/>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5"/>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44"/>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5"/>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44"/>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5"/>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44"/>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5"/>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44"/>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5"/>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44"/>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5"/>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44"/>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5"/>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44"/>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5"/>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44"/>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5"/>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44"/>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5"/>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44"/>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5"/>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44"/>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5"/>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44"/>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5"/>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44"/>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5"/>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44"/>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5"/>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44"/>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5"/>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44"/>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5"/>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44"/>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5"/>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44"/>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5"/>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44"/>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5"/>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44"/>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5"/>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44"/>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5"/>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44"/>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5"/>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44"/>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5"/>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44"/>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5"/>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44"/>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5"/>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44"/>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5"/>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44"/>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5"/>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44"/>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5"/>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44"/>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5"/>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44"/>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5"/>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44"/>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5"/>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44"/>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5"/>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44"/>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5"/>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44"/>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5"/>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44"/>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5"/>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44"/>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5"/>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44"/>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5"/>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44"/>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5"/>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44"/>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5"/>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44"/>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5"/>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44"/>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5"/>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44"/>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5"/>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44"/>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5"/>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44"/>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5"/>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44"/>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5"/>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44"/>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5"/>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44"/>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5"/>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44"/>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5"/>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44"/>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5"/>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44"/>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5"/>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44"/>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5"/>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44"/>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5"/>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44"/>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5"/>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44"/>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5"/>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44"/>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5"/>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44"/>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5"/>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44"/>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5"/>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44"/>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5"/>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44"/>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5"/>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44"/>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5"/>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44"/>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5"/>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44"/>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5"/>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44"/>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5"/>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44"/>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5"/>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44"/>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5"/>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44"/>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5"/>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44"/>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5"/>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44"/>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5"/>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44"/>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5"/>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44"/>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5"/>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44"/>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5"/>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44"/>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5"/>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44"/>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5"/>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44"/>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5"/>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44"/>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5"/>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44"/>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5"/>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44"/>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5"/>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44"/>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5"/>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44"/>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5"/>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44"/>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5"/>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44"/>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5"/>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44"/>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5"/>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44"/>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5"/>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44"/>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5"/>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44"/>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5"/>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44"/>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5"/>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44"/>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5"/>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44"/>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5"/>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44"/>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5"/>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44"/>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5"/>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44"/>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5"/>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44"/>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5"/>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44"/>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5"/>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44"/>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5"/>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44"/>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5"/>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44"/>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5"/>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44"/>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5"/>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44"/>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5"/>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44"/>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5"/>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44"/>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5"/>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44"/>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5"/>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44"/>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5"/>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44"/>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5"/>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44"/>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5"/>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44"/>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5"/>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44"/>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5"/>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44"/>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5"/>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44"/>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5"/>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44"/>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5"/>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44"/>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5"/>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44"/>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5"/>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44"/>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5"/>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44"/>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5"/>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44"/>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5"/>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44"/>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5"/>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44"/>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5"/>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44"/>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5"/>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44"/>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5"/>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44"/>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5"/>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44"/>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5"/>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44"/>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5"/>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44"/>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5"/>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44"/>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5"/>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44"/>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5"/>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44"/>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5"/>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44"/>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5"/>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44"/>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5"/>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44"/>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5"/>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44"/>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5"/>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44"/>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5"/>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44"/>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5"/>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44"/>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5"/>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44"/>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5"/>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44"/>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5"/>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44"/>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5"/>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44"/>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5"/>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44"/>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5"/>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44"/>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5"/>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44"/>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5"/>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44"/>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5"/>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44"/>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5"/>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44"/>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5"/>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44"/>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5"/>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44"/>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5"/>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44"/>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5"/>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44"/>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5"/>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44"/>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5"/>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44"/>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5"/>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44"/>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5"/>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44"/>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5"/>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44"/>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5"/>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44"/>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5"/>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44"/>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5"/>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44"/>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5"/>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44"/>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5"/>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44"/>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5"/>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44"/>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5"/>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44"/>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5"/>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44"/>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5"/>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44"/>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5"/>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44"/>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5"/>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44"/>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5"/>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44"/>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5"/>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44"/>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5"/>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44"/>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5"/>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44"/>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5"/>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44"/>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5"/>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44"/>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5"/>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44"/>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5"/>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44"/>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5"/>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44"/>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5"/>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44"/>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5"/>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44"/>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5"/>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44"/>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5"/>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44"/>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5"/>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44"/>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5"/>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44"/>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5"/>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44"/>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5"/>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44"/>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5"/>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44"/>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5"/>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44"/>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5"/>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44"/>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5"/>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44"/>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5"/>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44"/>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5"/>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44"/>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5"/>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44"/>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5"/>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44"/>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5"/>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44"/>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5"/>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44"/>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5"/>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44"/>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5"/>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44"/>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5"/>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44"/>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5"/>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44"/>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5"/>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44"/>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5"/>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44"/>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5"/>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44"/>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5"/>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44"/>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5"/>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44"/>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5"/>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44"/>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5"/>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44"/>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5"/>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44"/>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5"/>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44"/>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5"/>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44"/>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5"/>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44"/>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5"/>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44"/>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5"/>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44"/>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5"/>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44"/>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5"/>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44"/>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5"/>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44"/>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5"/>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44"/>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5"/>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44"/>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5"/>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44"/>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5"/>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44"/>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5"/>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44"/>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5"/>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44"/>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5"/>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44"/>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5"/>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44"/>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5"/>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44"/>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5"/>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44"/>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5"/>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44"/>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5"/>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44"/>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5"/>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44"/>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5"/>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44"/>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5"/>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44"/>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5"/>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44"/>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5"/>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44"/>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5"/>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44"/>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5"/>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44"/>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5"/>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44"/>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5"/>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44"/>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5"/>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44"/>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5"/>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44"/>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5"/>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44"/>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5"/>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44"/>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5"/>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44"/>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5"/>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44"/>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5"/>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44"/>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5"/>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44"/>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5"/>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44"/>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5"/>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44"/>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5"/>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44"/>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5"/>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44"/>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5"/>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44"/>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5"/>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44"/>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5"/>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44"/>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5"/>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44"/>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5"/>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44"/>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5"/>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44"/>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5"/>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44"/>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5"/>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44"/>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5"/>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44"/>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5"/>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44"/>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5"/>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44"/>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5"/>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44"/>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5"/>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44"/>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5"/>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44"/>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5"/>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44"/>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5"/>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44"/>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5"/>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44"/>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5"/>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44"/>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5"/>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44"/>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5"/>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44"/>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5"/>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44"/>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5"/>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44"/>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5"/>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44"/>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5"/>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44"/>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5"/>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44"/>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5"/>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44"/>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5"/>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44"/>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5"/>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44"/>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5"/>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44"/>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5"/>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44"/>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5"/>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44"/>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5"/>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44"/>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5"/>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44"/>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5"/>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44"/>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5"/>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44"/>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5"/>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44"/>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5"/>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44"/>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5"/>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44"/>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5"/>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44"/>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5"/>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44"/>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5"/>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44"/>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5"/>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44"/>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5"/>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44"/>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5"/>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44"/>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5"/>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44"/>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5"/>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44"/>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5"/>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44"/>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5"/>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44"/>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5"/>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44"/>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5"/>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44"/>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5"/>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44"/>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5"/>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44"/>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5"/>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44"/>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5"/>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44"/>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5"/>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44"/>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5"/>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44"/>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5"/>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44"/>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5"/>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44"/>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5"/>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44"/>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5"/>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44"/>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5"/>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44"/>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5"/>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44"/>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5"/>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44"/>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5"/>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44"/>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5"/>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44"/>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5"/>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44"/>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5"/>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44"/>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5"/>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44"/>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5"/>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44"/>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5"/>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44"/>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5"/>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44"/>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5"/>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44"/>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5"/>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44"/>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5"/>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44"/>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5"/>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44"/>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5"/>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44"/>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5"/>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44"/>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5"/>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44"/>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5"/>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44"/>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5"/>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44"/>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5"/>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44"/>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5"/>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44"/>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5"/>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44"/>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5"/>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44"/>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5"/>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44"/>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5"/>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44"/>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5"/>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44"/>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5"/>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44"/>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5"/>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44"/>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5"/>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44"/>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5"/>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44"/>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5"/>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44"/>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5"/>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44"/>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5"/>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44"/>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5"/>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44"/>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5"/>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44"/>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5"/>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44"/>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5"/>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44"/>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5"/>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44"/>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5"/>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44"/>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5"/>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44"/>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5"/>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44"/>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5"/>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44"/>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5"/>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44"/>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5"/>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44"/>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5"/>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44"/>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5"/>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44"/>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5"/>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44"/>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5"/>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44"/>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5"/>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44"/>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5"/>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44"/>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5"/>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44"/>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5"/>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44"/>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5"/>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44"/>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5"/>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44"/>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5"/>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44"/>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5"/>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44"/>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5"/>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44"/>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5"/>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44"/>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5"/>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44"/>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5"/>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44"/>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5"/>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44"/>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5"/>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44"/>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5"/>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44"/>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5"/>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44"/>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5"/>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44"/>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5"/>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44"/>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5"/>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44"/>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5"/>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44"/>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5"/>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44"/>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5"/>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44"/>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5"/>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44"/>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5"/>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44"/>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5"/>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44"/>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5"/>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44"/>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5"/>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44"/>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5"/>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44"/>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5"/>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44"/>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5"/>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44"/>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5"/>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44"/>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5"/>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44"/>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5"/>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44"/>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5"/>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44"/>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5"/>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44"/>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5"/>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44"/>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5"/>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44"/>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5"/>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44"/>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5"/>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44"/>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5"/>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44"/>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5"/>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44"/>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5"/>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44"/>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5"/>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44"/>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5"/>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44"/>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5"/>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44"/>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5"/>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44"/>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5"/>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44"/>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5"/>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44"/>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5"/>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44"/>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5"/>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44"/>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5"/>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44"/>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5"/>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44"/>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5"/>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44"/>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5"/>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44"/>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5"/>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44"/>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5"/>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44"/>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5"/>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44"/>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5"/>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44"/>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5"/>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44"/>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5"/>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44"/>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5"/>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44"/>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5"/>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44"/>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5"/>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44"/>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5"/>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44"/>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5"/>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44"/>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5"/>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44"/>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5"/>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44"/>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5"/>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44"/>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5"/>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44"/>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5"/>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44"/>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5"/>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44"/>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5"/>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44"/>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5"/>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44"/>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5"/>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44"/>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5"/>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44"/>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5"/>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44"/>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5"/>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44"/>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5"/>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44"/>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5"/>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44"/>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5"/>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44"/>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5"/>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44"/>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5"/>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44"/>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5"/>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44"/>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5"/>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44"/>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5"/>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44"/>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5"/>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44"/>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5"/>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44"/>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5"/>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44"/>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5"/>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44"/>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5"/>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44"/>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5"/>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44"/>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5"/>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44"/>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5"/>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44"/>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5"/>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44"/>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5"/>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44"/>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5"/>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44"/>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5"/>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44"/>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5"/>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44"/>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5"/>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44"/>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5"/>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44"/>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5"/>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44"/>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5"/>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44"/>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5"/>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44"/>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5"/>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44"/>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5"/>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44"/>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5"/>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44"/>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5"/>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44"/>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5"/>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44"/>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5"/>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44"/>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5"/>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44"/>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5"/>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44"/>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5"/>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44"/>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5"/>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44"/>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5"/>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44"/>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5"/>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44"/>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5"/>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44"/>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5"/>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44"/>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5"/>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44"/>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5"/>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44"/>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5"/>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44"/>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5"/>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44"/>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5"/>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44"/>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5"/>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44"/>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5"/>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44"/>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5"/>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44"/>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5"/>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44"/>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5"/>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44"/>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5"/>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44"/>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5"/>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44"/>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5"/>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44"/>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5"/>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44"/>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5"/>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44"/>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5"/>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44"/>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5"/>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44"/>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5"/>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44"/>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5"/>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44"/>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5"/>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44"/>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5"/>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44"/>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5"/>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44"/>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5"/>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44"/>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5"/>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44"/>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5"/>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44"/>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5"/>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44"/>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5"/>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44"/>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5"/>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44"/>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5"/>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44"/>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5"/>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44"/>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5"/>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44"/>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5"/>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44"/>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5"/>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44"/>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5"/>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44"/>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5"/>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44"/>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5"/>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44"/>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5"/>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44"/>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5"/>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44"/>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5"/>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44"/>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5"/>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44"/>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5"/>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44"/>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5"/>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44"/>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5"/>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44"/>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5"/>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44"/>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5"/>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44"/>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5"/>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44"/>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5"/>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44"/>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5"/>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44"/>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5"/>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44"/>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5"/>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44"/>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5"/>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44"/>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5"/>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44"/>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5"/>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44"/>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5"/>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44"/>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5"/>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44"/>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5"/>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44"/>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5"/>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44"/>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5"/>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44"/>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5"/>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44"/>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5"/>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44"/>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5"/>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44"/>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5"/>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44"/>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5"/>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44"/>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5"/>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44"/>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5"/>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44"/>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5"/>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44"/>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5"/>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44"/>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5"/>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44"/>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5"/>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44"/>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5"/>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44"/>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5"/>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44"/>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5"/>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44"/>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5"/>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44"/>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5"/>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44"/>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5"/>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44"/>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5"/>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44"/>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5"/>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44"/>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5"/>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44"/>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5"/>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44"/>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5"/>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44"/>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5"/>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44"/>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5"/>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44"/>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5"/>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44"/>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5"/>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44"/>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5"/>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44"/>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5"/>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44"/>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5"/>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44"/>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5"/>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44"/>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5"/>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44"/>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5"/>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44"/>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5"/>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44"/>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5"/>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44"/>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5"/>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44"/>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5"/>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44"/>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5"/>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44"/>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5"/>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44"/>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5"/>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44"/>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5"/>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44"/>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5"/>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44"/>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5"/>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44"/>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5"/>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44"/>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5"/>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44"/>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5"/>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44"/>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5"/>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44"/>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5"/>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44"/>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5"/>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44"/>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5"/>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44"/>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5"/>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44"/>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5"/>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44"/>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5"/>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44"/>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5"/>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44"/>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5"/>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44"/>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5"/>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44"/>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5"/>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44"/>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5"/>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44"/>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5"/>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44"/>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5"/>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44"/>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5"/>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44"/>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5"/>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44"/>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5"/>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44"/>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5"/>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44"/>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5"/>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44"/>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5"/>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44"/>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5"/>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44"/>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5"/>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44"/>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5"/>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44"/>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5"/>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44"/>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5"/>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44"/>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5"/>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44"/>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5"/>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44"/>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5"/>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44"/>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5"/>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44"/>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5"/>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44"/>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5"/>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44"/>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5"/>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44"/>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5"/>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44"/>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5"/>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44"/>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5"/>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44"/>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5"/>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44"/>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5"/>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44"/>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5"/>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44"/>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5"/>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44"/>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5"/>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44"/>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5"/>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44"/>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5"/>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44"/>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5"/>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44"/>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5"/>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44"/>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5"/>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44"/>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5"/>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44"/>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5"/>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44"/>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5"/>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44"/>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5"/>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44"/>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5"/>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44"/>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5"/>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44"/>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5"/>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44"/>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5"/>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44"/>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5"/>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44"/>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5"/>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44"/>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5"/>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44"/>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5"/>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44"/>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5"/>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44"/>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5"/>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44"/>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5"/>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44"/>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5"/>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44"/>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5"/>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44"/>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5"/>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44"/>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5"/>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44"/>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5"/>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44"/>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5"/>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44"/>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5"/>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44"/>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5"/>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44"/>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5"/>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44"/>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5"/>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44"/>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5"/>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44"/>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5"/>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44"/>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5"/>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44"/>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5"/>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44"/>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5"/>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44"/>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5"/>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44"/>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5"/>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44"/>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5"/>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44"/>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5"/>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44"/>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5"/>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44"/>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5"/>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44"/>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5"/>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44"/>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5"/>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44"/>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5"/>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44"/>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5"/>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44"/>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5"/>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44"/>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5"/>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44"/>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5"/>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44"/>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5"/>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44"/>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5"/>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44"/>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5"/>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44"/>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5"/>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44"/>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5"/>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44"/>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5"/>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44"/>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5"/>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44"/>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5"/>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44"/>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5"/>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44"/>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5"/>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44"/>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5"/>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44"/>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5"/>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44"/>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5"/>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44"/>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5"/>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44"/>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5"/>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44"/>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5"/>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44"/>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5"/>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44"/>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5"/>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44"/>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5"/>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44"/>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5"/>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44"/>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5"/>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44"/>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5"/>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44"/>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5"/>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44"/>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5"/>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44"/>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5"/>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44"/>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5"/>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44"/>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5"/>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44"/>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5"/>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44"/>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5"/>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44"/>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5"/>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44"/>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5"/>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44"/>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5"/>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44"/>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5"/>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44"/>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5"/>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44"/>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5"/>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44"/>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5"/>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44"/>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5"/>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44"/>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5"/>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44"/>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5"/>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44"/>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5"/>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44"/>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5"/>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44"/>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5"/>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44"/>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5"/>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44"/>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5"/>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44"/>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5"/>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44"/>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5"/>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44"/>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5"/>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44"/>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5"/>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44"/>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5"/>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44"/>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5"/>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44"/>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5"/>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44"/>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5"/>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44"/>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5"/>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44"/>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5"/>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44"/>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5"/>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44"/>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5"/>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44"/>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5"/>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44"/>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5"/>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44"/>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5"/>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44"/>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5"/>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44"/>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5"/>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44"/>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5"/>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44"/>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5"/>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44"/>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5"/>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44"/>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5"/>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44"/>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5"/>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44"/>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5"/>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44"/>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5"/>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44"/>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5"/>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44"/>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5"/>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44"/>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5"/>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44"/>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5"/>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44"/>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5"/>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44"/>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5"/>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44"/>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5"/>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44"/>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5"/>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44"/>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5"/>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44"/>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5"/>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44"/>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5"/>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44"/>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5"/>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44"/>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5"/>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44"/>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5"/>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44"/>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5"/>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44"/>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5"/>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44"/>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5"/>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44"/>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5"/>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44"/>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5"/>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44"/>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5"/>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44"/>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5"/>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44"/>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5"/>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44"/>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5"/>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44"/>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5"/>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44"/>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5"/>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44"/>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5"/>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44"/>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5"/>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44"/>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5"/>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44"/>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5"/>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44"/>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5"/>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44"/>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5"/>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44"/>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5"/>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44"/>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5"/>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44"/>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5"/>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44"/>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5"/>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44"/>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5"/>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44"/>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5"/>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44"/>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5"/>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44"/>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5"/>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44"/>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5"/>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44"/>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5"/>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44"/>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5"/>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44"/>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5"/>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44"/>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5"/>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44"/>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5"/>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44"/>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5"/>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44"/>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5"/>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44"/>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5"/>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44"/>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5"/>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44"/>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5"/>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44"/>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5"/>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44"/>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5"/>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44"/>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5"/>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44"/>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5"/>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44"/>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5"/>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44"/>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5"/>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44"/>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5"/>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44"/>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5"/>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44"/>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5"/>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44"/>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5"/>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44"/>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5"/>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44"/>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5"/>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44"/>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5"/>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44"/>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5"/>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44"/>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5"/>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44"/>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5"/>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44"/>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5"/>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44"/>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5"/>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44"/>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5"/>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44"/>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5"/>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44"/>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5"/>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44"/>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5"/>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44"/>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5"/>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44"/>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5"/>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44"/>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5"/>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44"/>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5"/>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44"/>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5"/>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44"/>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5"/>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44"/>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5"/>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44"/>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5"/>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44"/>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5"/>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44"/>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5"/>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44"/>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5"/>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44"/>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5"/>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44"/>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5"/>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44"/>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5"/>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44"/>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5"/>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44"/>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5"/>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44"/>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5"/>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44"/>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5"/>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44"/>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5"/>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44"/>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5"/>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44"/>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5"/>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44"/>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5"/>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44"/>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5"/>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44"/>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5"/>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44"/>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5"/>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44"/>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5"/>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44"/>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5"/>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44"/>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5"/>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44"/>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5"/>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44"/>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5"/>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44"/>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5"/>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44"/>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5"/>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44"/>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5"/>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44"/>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5"/>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44"/>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5"/>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44"/>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5"/>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44"/>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5"/>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44"/>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5"/>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44"/>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5"/>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44"/>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5"/>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44"/>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5"/>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44"/>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5"/>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44"/>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5"/>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44"/>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5"/>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44"/>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5"/>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44"/>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5"/>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44"/>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5"/>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44"/>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5"/>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44"/>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5"/>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44"/>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5"/>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44"/>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5"/>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44"/>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5"/>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44"/>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5"/>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44"/>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5"/>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44"/>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5"/>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44"/>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5"/>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44"/>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5"/>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44"/>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5"/>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44"/>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5"/>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44"/>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5"/>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44"/>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5"/>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44"/>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5"/>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44"/>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5"/>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44"/>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5"/>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44"/>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5"/>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44"/>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5"/>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44"/>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5"/>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44"/>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5"/>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44"/>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5"/>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44"/>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5"/>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44"/>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5"/>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44"/>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5"/>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44"/>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5"/>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44"/>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5"/>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44"/>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5"/>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44"/>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5"/>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44"/>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5"/>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44"/>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5"/>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44"/>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5"/>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44"/>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5"/>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44"/>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5"/>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44"/>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5"/>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44"/>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5"/>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44"/>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5"/>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44"/>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5"/>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44"/>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5"/>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44"/>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5"/>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44"/>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5"/>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44"/>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5"/>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44"/>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5"/>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44"/>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5"/>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44"/>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5"/>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44"/>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5"/>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44"/>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5"/>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44"/>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5"/>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44"/>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5"/>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44"/>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5"/>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44"/>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5"/>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44"/>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5"/>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44"/>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5"/>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44"/>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5"/>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44"/>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5"/>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44"/>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5"/>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44"/>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5"/>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44"/>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5"/>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44"/>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5"/>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44"/>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5"/>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44"/>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5"/>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44"/>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5"/>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44"/>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5"/>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44"/>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5"/>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44"/>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5"/>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44"/>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5"/>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44"/>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5"/>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44"/>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5"/>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44"/>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5"/>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44"/>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5"/>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44"/>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5"/>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44"/>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5"/>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44"/>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5"/>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44"/>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5"/>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44"/>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5"/>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44"/>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5"/>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44"/>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5"/>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44"/>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5"/>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44"/>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5"/>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44"/>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5"/>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44"/>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5"/>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44"/>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5"/>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44"/>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5"/>
    </row>
  </sheetData>
  <conditionalFormatting sqref="C7:C49 E7:E49">
    <cfRule type="expression" dxfId="68" priority="69" stopIfTrue="1">
      <formula>$FU7&lt;&gt;1</formula>
    </cfRule>
  </conditionalFormatting>
  <conditionalFormatting sqref="I30 X12 U7 U48 U24 U28 U34:U36 U42:U46 U38:U39 U14:U16 U18 U21 X48:X49 X42 X34:X35 X22 F7:H49">
    <cfRule type="expression" dxfId="67" priority="68" stopIfTrue="1">
      <formula>$FW7&lt;&gt;1</formula>
    </cfRule>
  </conditionalFormatting>
  <conditionalFormatting sqref="I31:I49 I7:I29 J7:K49 X31:X33 X43:X47 X36:X41 X23:X29 X7:X11 X13:X21">
    <cfRule type="expression" dxfId="66" priority="67" stopIfTrue="1">
      <formula>$FX7&lt;&gt;1</formula>
    </cfRule>
  </conditionalFormatting>
  <conditionalFormatting sqref="L7:N49">
    <cfRule type="expression" dxfId="65" priority="66" stopIfTrue="1">
      <formula>$FY7&lt;&gt;1</formula>
    </cfRule>
  </conditionalFormatting>
  <conditionalFormatting sqref="O7:Q49">
    <cfRule type="expression" dxfId="64" priority="65" stopIfTrue="1">
      <formula>$FZ7&lt;&gt;1</formula>
    </cfRule>
  </conditionalFormatting>
  <conditionalFormatting sqref="V7:W49 U49 U47 U8:U13 U22:U23 U29:U33 X30 U40:U41 U17 U19:U20 U25:U27 U37">
    <cfRule type="expression" dxfId="63" priority="64" stopIfTrue="1">
      <formula>$GC7&lt;&gt;1</formula>
    </cfRule>
  </conditionalFormatting>
  <conditionalFormatting sqref="Y7:Z49">
    <cfRule type="expression" dxfId="62" priority="63" stopIfTrue="1">
      <formula>$GD7&lt;&gt;1</formula>
    </cfRule>
  </conditionalFormatting>
  <conditionalFormatting sqref="AD7:AD49">
    <cfRule type="expression" dxfId="61" priority="62" stopIfTrue="1">
      <formula>$GE7&lt;&gt;1</formula>
    </cfRule>
  </conditionalFormatting>
  <conditionalFormatting sqref="AE7:AE49">
    <cfRule type="expression" dxfId="60" priority="61" stopIfTrue="1">
      <formula>$GF7&lt;&gt;1</formula>
    </cfRule>
  </conditionalFormatting>
  <conditionalFormatting sqref="AG7:AG49">
    <cfRule type="expression" dxfId="59" priority="60" stopIfTrue="1">
      <formula>$GG7&lt;&gt;1</formula>
    </cfRule>
  </conditionalFormatting>
  <conditionalFormatting sqref="AO7:AO49">
    <cfRule type="expression" dxfId="58" priority="59" stopIfTrue="1">
      <formula>$GH7&lt;&gt;1</formula>
    </cfRule>
  </conditionalFormatting>
  <conditionalFormatting sqref="AP7:AP49">
    <cfRule type="expression" dxfId="57" priority="58" stopIfTrue="1">
      <formula>$GI7&lt;&gt;1</formula>
    </cfRule>
  </conditionalFormatting>
  <conditionalFormatting sqref="AQ7:AS49">
    <cfRule type="expression" dxfId="56" priority="57" stopIfTrue="1">
      <formula>$GJ7&lt;&gt;1</formula>
    </cfRule>
  </conditionalFormatting>
  <conditionalFormatting sqref="AT7:AV49">
    <cfRule type="expression" dxfId="55" priority="56" stopIfTrue="1">
      <formula>$GL7&lt;&gt;1</formula>
    </cfRule>
  </conditionalFormatting>
  <conditionalFormatting sqref="AW7:AY49">
    <cfRule type="expression" dxfId="54" priority="55" stopIfTrue="1">
      <formula>$GK7&lt;&gt;1</formula>
    </cfRule>
  </conditionalFormatting>
  <conditionalFormatting sqref="AZ7:AZ49">
    <cfRule type="expression" dxfId="53" priority="54" stopIfTrue="1">
      <formula>$GM7&lt;&gt;1</formula>
    </cfRule>
  </conditionalFormatting>
  <conditionalFormatting sqref="BB7:BB49">
    <cfRule type="expression" dxfId="52" priority="53" stopIfTrue="1">
      <formula>$GN7&lt;&gt;1</formula>
    </cfRule>
  </conditionalFormatting>
  <conditionalFormatting sqref="BC7:BC49">
    <cfRule type="expression" dxfId="51" priority="52" stopIfTrue="1">
      <formula>$GO7&lt;&gt;1</formula>
    </cfRule>
  </conditionalFormatting>
  <conditionalFormatting sqref="BD7:BD49">
    <cfRule type="expression" dxfId="50" priority="51" stopIfTrue="1">
      <formula>$GP7&lt;&gt;1</formula>
    </cfRule>
  </conditionalFormatting>
  <conditionalFormatting sqref="BF7:BF49">
    <cfRule type="expression" dxfId="49" priority="50" stopIfTrue="1">
      <formula>$GQ7&lt;&gt;1</formula>
    </cfRule>
  </conditionalFormatting>
  <conditionalFormatting sqref="BG7:BG49">
    <cfRule type="expression" dxfId="48" priority="49" stopIfTrue="1">
      <formula>$GR7&lt;&gt;1</formula>
    </cfRule>
  </conditionalFormatting>
  <conditionalFormatting sqref="BH7:BH49">
    <cfRule type="expression" dxfId="47" priority="48" stopIfTrue="1">
      <formula>$GS7&lt;&gt;1</formula>
    </cfRule>
  </conditionalFormatting>
  <conditionalFormatting sqref="BI7:BK49">
    <cfRule type="expression" dxfId="46" priority="47" stopIfTrue="1">
      <formula>$GT7&lt;&gt;1</formula>
    </cfRule>
  </conditionalFormatting>
  <conditionalFormatting sqref="BL7:BN49">
    <cfRule type="expression" dxfId="45" priority="46" stopIfTrue="1">
      <formula>$GU7&lt;&gt;1</formula>
    </cfRule>
  </conditionalFormatting>
  <conditionalFormatting sqref="BP7:BR49">
    <cfRule type="expression" dxfId="44" priority="45" stopIfTrue="1">
      <formula>$GV7&lt;&gt;1</formula>
    </cfRule>
  </conditionalFormatting>
  <conditionalFormatting sqref="BW7:BY49">
    <cfRule type="expression" dxfId="43" priority="44" stopIfTrue="1">
      <formula>$GW7&lt;&gt;1</formula>
    </cfRule>
  </conditionalFormatting>
  <conditionalFormatting sqref="BZ7:BZ49">
    <cfRule type="expression" dxfId="42" priority="43" stopIfTrue="1">
      <formula>$GX7&lt;&gt;1</formula>
    </cfRule>
  </conditionalFormatting>
  <conditionalFormatting sqref="CA7:CC49">
    <cfRule type="expression" dxfId="41" priority="42" stopIfTrue="1">
      <formula>$GY7&lt;&gt;1</formula>
    </cfRule>
  </conditionalFormatting>
  <conditionalFormatting sqref="CD7:CD49">
    <cfRule type="expression" dxfId="40" priority="41" stopIfTrue="1">
      <formula>$GZ7&lt;&gt;1</formula>
    </cfRule>
  </conditionalFormatting>
  <conditionalFormatting sqref="CE7:CE49">
    <cfRule type="expression" dxfId="39" priority="40" stopIfTrue="1">
      <formula>$HA7&lt;&gt;1</formula>
    </cfRule>
  </conditionalFormatting>
  <conditionalFormatting sqref="CG7:CG49">
    <cfRule type="expression" dxfId="38" priority="39" stopIfTrue="1">
      <formula>$HB7&lt;&gt;1</formula>
    </cfRule>
  </conditionalFormatting>
  <conditionalFormatting sqref="CH7:CJ49">
    <cfRule type="expression" dxfId="37" priority="38" stopIfTrue="1">
      <formula>$HC7&lt;&gt;1</formula>
    </cfRule>
  </conditionalFormatting>
  <conditionalFormatting sqref="FS7:FS49">
    <cfRule type="expression" dxfId="36" priority="37" stopIfTrue="1">
      <formula>$FS7=1</formula>
    </cfRule>
  </conditionalFormatting>
  <conditionalFormatting sqref="S7:S49">
    <cfRule type="expression" dxfId="35" priority="36" stopIfTrue="1">
      <formula>$GA7&lt;&gt;1</formula>
    </cfRule>
  </conditionalFormatting>
  <conditionalFormatting sqref="T7:T49">
    <cfRule type="expression" dxfId="34" priority="35" stopIfTrue="1">
      <formula>$GB7&lt;&gt;1</formula>
    </cfRule>
  </conditionalFormatting>
  <conditionalFormatting sqref="DD7:DE49 DC47:DC49 DC7:DC36 DC39:DC45">
    <cfRule type="expression" dxfId="33" priority="34" stopIfTrue="1">
      <formula>$HK7&lt;&gt;1</formula>
    </cfRule>
  </conditionalFormatting>
  <conditionalFormatting sqref="DF7:DH49">
    <cfRule type="expression" dxfId="32" priority="33" stopIfTrue="1">
      <formula>$HL7&lt;&gt;1</formula>
    </cfRule>
  </conditionalFormatting>
  <conditionalFormatting sqref="DI7:DK49">
    <cfRule type="expression" dxfId="31" priority="32" stopIfTrue="1">
      <formula>$HM7&lt;&gt;1</formula>
    </cfRule>
  </conditionalFormatting>
  <conditionalFormatting sqref="DL7:DN49">
    <cfRule type="expression" dxfId="30" priority="31" stopIfTrue="1">
      <formula>$HN7&lt;&gt;1</formula>
    </cfRule>
  </conditionalFormatting>
  <conditionalFormatting sqref="DO7:DQ49">
    <cfRule type="expression" dxfId="29" priority="30" stopIfTrue="1">
      <formula>$HO7&lt;&gt;1</formula>
    </cfRule>
  </conditionalFormatting>
  <conditionalFormatting sqref="DR7:DT49">
    <cfRule type="expression" dxfId="28" priority="29" stopIfTrue="1">
      <formula>$HP7&lt;&gt;1</formula>
    </cfRule>
  </conditionalFormatting>
  <conditionalFormatting sqref="DU7:DW49">
    <cfRule type="expression" dxfId="27" priority="28" stopIfTrue="1">
      <formula>HQ7&lt;&gt;1</formula>
    </cfRule>
  </conditionalFormatting>
  <conditionalFormatting sqref="DX7:DX49">
    <cfRule type="expression" dxfId="26" priority="27" stopIfTrue="1">
      <formula>$HT7&lt;&gt;1</formula>
    </cfRule>
  </conditionalFormatting>
  <conditionalFormatting sqref="DY7:DY49">
    <cfRule type="expression" dxfId="25" priority="26" stopIfTrue="1">
      <formula>$HU7&lt;&gt;1</formula>
    </cfRule>
  </conditionalFormatting>
  <conditionalFormatting sqref="DZ7:DZ49">
    <cfRule type="expression" dxfId="24" priority="25" stopIfTrue="1">
      <formula>$HV7&lt;&gt;1</formula>
    </cfRule>
  </conditionalFormatting>
  <conditionalFormatting sqref="EA7:EA49">
    <cfRule type="expression" dxfId="23" priority="24" stopIfTrue="1">
      <formula>$HW7&lt;&gt;1</formula>
    </cfRule>
  </conditionalFormatting>
  <conditionalFormatting sqref="EB7:EB49">
    <cfRule type="expression" dxfId="22" priority="23" stopIfTrue="1">
      <formula>$HX7&lt;&gt;1</formula>
    </cfRule>
  </conditionalFormatting>
  <conditionalFormatting sqref="EC7:EC49">
    <cfRule type="expression" dxfId="21" priority="22" stopIfTrue="1">
      <formula>$HY7&lt;&gt;1</formula>
    </cfRule>
  </conditionalFormatting>
  <conditionalFormatting sqref="ED7:ED49">
    <cfRule type="expression" dxfId="20" priority="21" stopIfTrue="1">
      <formula>$HZ7&lt;&gt;1</formula>
    </cfRule>
  </conditionalFormatting>
  <conditionalFormatting sqref="CQ7:CQ49">
    <cfRule type="expression" dxfId="19" priority="20" stopIfTrue="1">
      <formula>$HG7&lt;&gt;1</formula>
    </cfRule>
  </conditionalFormatting>
  <conditionalFormatting sqref="CW7:CY49">
    <cfRule type="expression" dxfId="18" priority="19" stopIfTrue="1">
      <formula>$HH7&lt;&gt;1</formula>
    </cfRule>
  </conditionalFormatting>
  <conditionalFormatting sqref="CZ7:DB49">
    <cfRule type="expression" dxfId="17" priority="18" stopIfTrue="1">
      <formula>$HI7&lt;&gt;1</formula>
    </cfRule>
  </conditionalFormatting>
  <conditionalFormatting sqref="CV7:CV49">
    <cfRule type="expression" dxfId="16" priority="17" stopIfTrue="1">
      <formula>$HJ7&lt;&gt;1</formula>
    </cfRule>
  </conditionalFormatting>
  <conditionalFormatting sqref="EG7:EI49">
    <cfRule type="expression" dxfId="15" priority="16" stopIfTrue="1">
      <formula>$IC7&lt;&gt;1</formula>
    </cfRule>
  </conditionalFormatting>
  <conditionalFormatting sqref="EJ7:EL49">
    <cfRule type="expression" dxfId="14" priority="15" stopIfTrue="1">
      <formula>$ID7&lt;&gt;1</formula>
    </cfRule>
  </conditionalFormatting>
  <conditionalFormatting sqref="EN7:EN49">
    <cfRule type="expression" dxfId="13" priority="14" stopIfTrue="1">
      <formula>$IF7&lt;&gt;1</formula>
    </cfRule>
  </conditionalFormatting>
  <conditionalFormatting sqref="EP7:EP49">
    <cfRule type="expression" dxfId="12" priority="13" stopIfTrue="1">
      <formula>$IE7&lt;&gt;1</formula>
    </cfRule>
  </conditionalFormatting>
  <conditionalFormatting sqref="ER7:ER49">
    <cfRule type="expression" dxfId="11" priority="12" stopIfTrue="1">
      <formula>$IG7&lt;&gt;1</formula>
    </cfRule>
  </conditionalFormatting>
  <conditionalFormatting sqref="ES7:EU49">
    <cfRule type="expression" dxfId="10" priority="11" stopIfTrue="1">
      <formula>$IH7&lt;&gt;1</formula>
    </cfRule>
  </conditionalFormatting>
  <conditionalFormatting sqref="EV7:EV49">
    <cfRule type="expression" dxfId="9" priority="10" stopIfTrue="1">
      <formula>$II7&lt;&gt;1</formula>
    </cfRule>
  </conditionalFormatting>
  <conditionalFormatting sqref="EW7:EW49">
    <cfRule type="expression" dxfId="8" priority="9" stopIfTrue="1">
      <formula>$IJ7&lt;&gt;1</formula>
    </cfRule>
  </conditionalFormatting>
  <conditionalFormatting sqref="FE7:FG49">
    <cfRule type="expression" dxfId="7" priority="8" stopIfTrue="1">
      <formula>$IK7&lt;&gt;1</formula>
    </cfRule>
  </conditionalFormatting>
  <conditionalFormatting sqref="FH7:FJ49">
    <cfRule type="expression" dxfId="6" priority="7" stopIfTrue="1">
      <formula>$IL7&lt;&gt;1</formula>
    </cfRule>
  </conditionalFormatting>
  <conditionalFormatting sqref="EF7:EF49">
    <cfRule type="expression" dxfId="5" priority="6" stopIfTrue="1">
      <formula>$IB7&lt;&gt;1</formula>
    </cfRule>
  </conditionalFormatting>
  <conditionalFormatting sqref="CT7:CU49 CS47:CS49 DC46 CS7:CS36 CS39:CS45 DC37:DC38">
    <cfRule type="expression" dxfId="4" priority="5" stopIfTrue="1">
      <formula>$HF7&lt;&gt;1</formula>
    </cfRule>
  </conditionalFormatting>
  <conditionalFormatting sqref="BT7:BV49">
    <cfRule type="expression" dxfId="3" priority="4" stopIfTrue="1">
      <formula>$IP7&lt;&gt;1</formula>
    </cfRule>
  </conditionalFormatting>
  <conditionalFormatting sqref="EX7:EZ49">
    <cfRule type="expression" dxfId="2" priority="3" stopIfTrue="1">
      <formula>$IM7&lt;&gt;1</formula>
    </cfRule>
  </conditionalFormatting>
  <conditionalFormatting sqref="FA7:FC49">
    <cfRule type="expression" dxfId="1" priority="2" stopIfTrue="1">
      <formula>$IN7&lt;&gt;1</formula>
    </cfRule>
  </conditionalFormatting>
  <conditionalFormatting sqref="FD7:FD49">
    <cfRule type="expression" dxfId="0" priority="1" stopIfTrue="1">
      <formula>$IO7&lt;&gt;1</formula>
    </cfRule>
  </conditionalFormatting>
  <pageMargins left="0.7" right="0.7" top="0.75" bottom="0.75" header="0.3" footer="0.3"/>
  <pageSetup paperSize="9" orientation="portrait" r:id="rId1"/>
  <headerFooter>
    <oddFooter>&amp;CUK / 74692252.1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Bucharest Dispute resolution </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2013-01-07T09:21:16Z</dcterms:created>
  <dcterms:modified xsi:type="dcterms:W3CDTF">2013-01-10T13:30:37Z</dcterms:modified>
</cp:coreProperties>
</file>