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8855" windowHeight="11475"/>
  </bookViews>
  <sheets>
    <sheet name="Template"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74" i="1" a="1"/>
  <c r="IP74" s="1"/>
  <c r="IO74" a="1"/>
  <c r="IO74" s="1"/>
  <c r="IN74" a="1"/>
  <c r="IN74" s="1"/>
  <c r="IM74" a="1"/>
  <c r="IM74" s="1"/>
  <c r="IL74" a="1"/>
  <c r="IL74" s="1"/>
  <c r="IK74" a="1"/>
  <c r="IK74" s="1"/>
  <c r="IJ74" a="1"/>
  <c r="IJ74" s="1"/>
  <c r="II74" a="1"/>
  <c r="II74" s="1"/>
  <c r="IH74"/>
  <c r="IH74" a="1"/>
  <c r="IG74" a="1"/>
  <c r="IG74" s="1"/>
  <c r="IF74" a="1"/>
  <c r="IF74" s="1"/>
  <c r="IE74" a="1"/>
  <c r="IE74" s="1"/>
  <c r="ID74"/>
  <c r="ID74" a="1"/>
  <c r="IC74" a="1"/>
  <c r="IC74" s="1"/>
  <c r="IB74" a="1"/>
  <c r="IB74" s="1"/>
  <c r="HZ74" a="1"/>
  <c r="HZ74" s="1"/>
  <c r="HY74" a="1"/>
  <c r="HY74" s="1"/>
  <c r="HX74" a="1"/>
  <c r="HX74" s="1"/>
  <c r="HW74" a="1"/>
  <c r="HW74" s="1"/>
  <c r="HV74" a="1"/>
  <c r="HV74" s="1"/>
  <c r="HU74" a="1"/>
  <c r="HU74" s="1"/>
  <c r="HT74" a="1"/>
  <c r="HT74" s="1"/>
  <c r="HS74" a="1"/>
  <c r="HS74" s="1"/>
  <c r="HR74" a="1"/>
  <c r="HR74" s="1"/>
  <c r="HQ74" a="1"/>
  <c r="HQ74" s="1"/>
  <c r="HP74" a="1"/>
  <c r="HP74" s="1"/>
  <c r="HO74" a="1"/>
  <c r="HO74" s="1"/>
  <c r="HN74" a="1"/>
  <c r="HN74" s="1"/>
  <c r="HM74"/>
  <c r="HM74" a="1"/>
  <c r="HL74" a="1"/>
  <c r="HL74" s="1"/>
  <c r="HK74" a="1"/>
  <c r="HK74" s="1"/>
  <c r="HJ74" a="1"/>
  <c r="HJ74" s="1"/>
  <c r="HI74"/>
  <c r="HI74" a="1"/>
  <c r="HH74" a="1"/>
  <c r="HH74" s="1"/>
  <c r="HG74" a="1"/>
  <c r="HG74" s="1"/>
  <c r="HF74" a="1"/>
  <c r="HF74" s="1"/>
  <c r="HE74" a="1"/>
  <c r="HE74" s="1"/>
  <c r="HD74" a="1"/>
  <c r="HD74" s="1"/>
  <c r="HC74" a="1"/>
  <c r="HC74" s="1"/>
  <c r="HB74" a="1"/>
  <c r="HB74" s="1"/>
  <c r="HA74"/>
  <c r="HA74" a="1"/>
  <c r="GZ74" a="1"/>
  <c r="GZ74" s="1"/>
  <c r="GY74" a="1"/>
  <c r="GY74" s="1"/>
  <c r="GX74" a="1"/>
  <c r="GX74" s="1"/>
  <c r="GW74" a="1"/>
  <c r="GW74" s="1"/>
  <c r="GV74" a="1"/>
  <c r="GV74" s="1"/>
  <c r="GU74" a="1"/>
  <c r="GU74" s="1"/>
  <c r="GT74" a="1"/>
  <c r="GT74" s="1"/>
  <c r="GS74"/>
  <c r="GS74" a="1"/>
  <c r="GR74" a="1"/>
  <c r="GR74" s="1"/>
  <c r="GQ74" a="1"/>
  <c r="GQ74" s="1"/>
  <c r="GP74" a="1"/>
  <c r="GP74" s="1"/>
  <c r="GO74" a="1"/>
  <c r="GO74" s="1"/>
  <c r="GN74" a="1"/>
  <c r="GN74" s="1"/>
  <c r="GM74" a="1"/>
  <c r="GM74" s="1"/>
  <c r="GL74" a="1"/>
  <c r="GL74" s="1"/>
  <c r="GK74"/>
  <c r="GK74" a="1"/>
  <c r="GJ74" a="1"/>
  <c r="GJ74" s="1"/>
  <c r="GI74" a="1"/>
  <c r="GI74" s="1"/>
  <c r="GH74" a="1"/>
  <c r="GH74" s="1"/>
  <c r="GG74"/>
  <c r="GG74" a="1"/>
  <c r="GF74" a="1"/>
  <c r="GF74" s="1"/>
  <c r="GE74" a="1"/>
  <c r="GE74" s="1"/>
  <c r="GD74" a="1"/>
  <c r="GD74" s="1"/>
  <c r="GC74" a="1"/>
  <c r="GC74" s="1"/>
  <c r="GB74"/>
  <c r="GA74"/>
  <c r="FZ74" a="1"/>
  <c r="FZ74" s="1"/>
  <c r="FY74" a="1"/>
  <c r="FY74" s="1"/>
  <c r="FX74" a="1"/>
  <c r="FX74" s="1"/>
  <c r="FW74" a="1"/>
  <c r="FW74" s="1"/>
  <c r="FV74" a="1"/>
  <c r="FV74" s="1"/>
  <c r="FU74" a="1"/>
  <c r="FU74" s="1"/>
  <c r="FS74"/>
  <c r="IP73" a="1"/>
  <c r="IP73" s="1"/>
  <c r="IO73" a="1"/>
  <c r="IO73" s="1"/>
  <c r="IN73" a="1"/>
  <c r="IN73" s="1"/>
  <c r="IM73" a="1"/>
  <c r="IM73" s="1"/>
  <c r="IL73"/>
  <c r="IL73" a="1"/>
  <c r="IK73" a="1"/>
  <c r="IK73" s="1"/>
  <c r="IJ73" a="1"/>
  <c r="IJ73" s="1"/>
  <c r="II73" a="1"/>
  <c r="II73" s="1"/>
  <c r="IH73" a="1"/>
  <c r="IH73" s="1"/>
  <c r="IG73" a="1"/>
  <c r="IG73" s="1"/>
  <c r="IF73" a="1"/>
  <c r="IF73" s="1"/>
  <c r="IE73" a="1"/>
  <c r="IE73" s="1"/>
  <c r="ID73"/>
  <c r="ID73" a="1"/>
  <c r="IC73" a="1"/>
  <c r="IC73" s="1"/>
  <c r="IB73" a="1"/>
  <c r="IB73" s="1"/>
  <c r="HZ73" a="1"/>
  <c r="HZ73" s="1"/>
  <c r="HY73" a="1"/>
  <c r="HY73" s="1"/>
  <c r="HX73" a="1"/>
  <c r="HX73" s="1"/>
  <c r="HW73" a="1"/>
  <c r="HW73" s="1"/>
  <c r="HV73" a="1"/>
  <c r="HV73" s="1"/>
  <c r="HU73" a="1"/>
  <c r="HU73" s="1"/>
  <c r="HT73" a="1"/>
  <c r="HT73" s="1"/>
  <c r="HS73" a="1"/>
  <c r="HS73" s="1"/>
  <c r="HR73" a="1"/>
  <c r="HR73" s="1"/>
  <c r="HQ73" a="1"/>
  <c r="HQ73" s="1"/>
  <c r="HP73" a="1"/>
  <c r="HP73" s="1"/>
  <c r="HO73" a="1"/>
  <c r="HO73" s="1"/>
  <c r="HN73" a="1"/>
  <c r="HN73" s="1"/>
  <c r="HM73"/>
  <c r="HM73" a="1"/>
  <c r="HL73" a="1"/>
  <c r="HL73" s="1"/>
  <c r="HK73" a="1"/>
  <c r="HK73" s="1"/>
  <c r="HJ73" a="1"/>
  <c r="HJ73" s="1"/>
  <c r="HI73" a="1"/>
  <c r="HI73" s="1"/>
  <c r="HH73" a="1"/>
  <c r="HH73" s="1"/>
  <c r="HG73" a="1"/>
  <c r="HG73" s="1"/>
  <c r="HF73" a="1"/>
  <c r="HF73" s="1"/>
  <c r="HE73"/>
  <c r="HE73" a="1"/>
  <c r="HD73" a="1"/>
  <c r="HD73" s="1"/>
  <c r="HC73" a="1"/>
  <c r="HC73" s="1"/>
  <c r="HB73" a="1"/>
  <c r="HB73" s="1"/>
  <c r="HA73" a="1"/>
  <c r="HA73" s="1"/>
  <c r="GZ73" a="1"/>
  <c r="GZ73" s="1"/>
  <c r="GY73" a="1"/>
  <c r="GY73" s="1"/>
  <c r="GX73" a="1"/>
  <c r="GX73" s="1"/>
  <c r="GW73"/>
  <c r="GW73" a="1"/>
  <c r="GV73" a="1"/>
  <c r="GV73" s="1"/>
  <c r="GU73" a="1"/>
  <c r="GU73" s="1"/>
  <c r="GT73" a="1"/>
  <c r="GT73" s="1"/>
  <c r="GS73" a="1"/>
  <c r="GS73" s="1"/>
  <c r="GR73" a="1"/>
  <c r="GR73" s="1"/>
  <c r="GQ73" a="1"/>
  <c r="GQ73" s="1"/>
  <c r="GP73" a="1"/>
  <c r="GP73" s="1"/>
  <c r="GO73" a="1"/>
  <c r="GO73" s="1"/>
  <c r="GN73" a="1"/>
  <c r="GN73" s="1"/>
  <c r="GM73" a="1"/>
  <c r="GM73" s="1"/>
  <c r="GL73" a="1"/>
  <c r="GL73" s="1"/>
  <c r="GK73" a="1"/>
  <c r="GK73" s="1"/>
  <c r="GJ73" a="1"/>
  <c r="GJ73" s="1"/>
  <c r="GI73" a="1"/>
  <c r="GI73" s="1"/>
  <c r="GH73" a="1"/>
  <c r="GH73" s="1"/>
  <c r="GG73"/>
  <c r="GG73" a="1"/>
  <c r="GF73" a="1"/>
  <c r="GF73" s="1"/>
  <c r="GE73" a="1"/>
  <c r="GE73" s="1"/>
  <c r="GD73" a="1"/>
  <c r="GD73" s="1"/>
  <c r="GC73" a="1"/>
  <c r="GC73" s="1"/>
  <c r="GB73"/>
  <c r="GA73"/>
  <c r="FZ73" a="1"/>
  <c r="FZ73" s="1"/>
  <c r="FY73" a="1"/>
  <c r="FY73" s="1"/>
  <c r="FX73" a="1"/>
  <c r="FX73" s="1"/>
  <c r="FW73" a="1"/>
  <c r="FW73" s="1"/>
  <c r="FV73" a="1"/>
  <c r="FV73" s="1"/>
  <c r="FU73" a="1"/>
  <c r="FU73" s="1"/>
  <c r="FS73"/>
  <c r="IP72" a="1"/>
  <c r="IP72" s="1"/>
  <c r="IO72" a="1"/>
  <c r="IO72" s="1"/>
  <c r="IN72" a="1"/>
  <c r="IN72" s="1"/>
  <c r="IM72" a="1"/>
  <c r="IM72" s="1"/>
  <c r="IL72" a="1"/>
  <c r="IL72" s="1"/>
  <c r="IK72" a="1"/>
  <c r="IK72" s="1"/>
  <c r="IJ72" a="1"/>
  <c r="IJ72" s="1"/>
  <c r="II72" a="1"/>
  <c r="II72" s="1"/>
  <c r="IH72"/>
  <c r="IH72" a="1"/>
  <c r="IG72" a="1"/>
  <c r="IG72" s="1"/>
  <c r="IF72" a="1"/>
  <c r="IF72" s="1"/>
  <c r="IE72" a="1"/>
  <c r="IE72" s="1"/>
  <c r="ID72" a="1"/>
  <c r="ID72" s="1"/>
  <c r="IC72" a="1"/>
  <c r="IC72" s="1"/>
  <c r="IB72" a="1"/>
  <c r="IB72" s="1"/>
  <c r="HZ72" a="1"/>
  <c r="HZ72" s="1"/>
  <c r="HY72"/>
  <c r="HY72" a="1"/>
  <c r="HX72" a="1"/>
  <c r="HX72" s="1"/>
  <c r="HW72" a="1"/>
  <c r="HW72" s="1"/>
  <c r="HV72" a="1"/>
  <c r="HV72" s="1"/>
  <c r="HU72" a="1"/>
  <c r="HU72" s="1"/>
  <c r="HT72" a="1"/>
  <c r="HT72" s="1"/>
  <c r="HS72" a="1"/>
  <c r="HS72" s="1"/>
  <c r="HR72" a="1"/>
  <c r="HR72" s="1"/>
  <c r="HQ72" a="1"/>
  <c r="HQ72" s="1"/>
  <c r="HP72" a="1"/>
  <c r="HP72" s="1"/>
  <c r="HO72" a="1"/>
  <c r="HO72" s="1"/>
  <c r="HN72" a="1"/>
  <c r="HN72" s="1"/>
  <c r="HM72" a="1"/>
  <c r="HM72" s="1"/>
  <c r="HL72" a="1"/>
  <c r="HL72" s="1"/>
  <c r="HK72" a="1"/>
  <c r="HK72" s="1"/>
  <c r="HJ72" a="1"/>
  <c r="HJ72" s="1"/>
  <c r="HI72" a="1"/>
  <c r="HI72" s="1"/>
  <c r="HH72" a="1"/>
  <c r="HH72" s="1"/>
  <c r="HG72" a="1"/>
  <c r="HG72" s="1"/>
  <c r="HF72" a="1"/>
  <c r="HF72" s="1"/>
  <c r="HE72" a="1"/>
  <c r="HE72" s="1"/>
  <c r="HD72" a="1"/>
  <c r="HD72" s="1"/>
  <c r="HC72" a="1"/>
  <c r="HC72" s="1"/>
  <c r="HB72" a="1"/>
  <c r="HB72" s="1"/>
  <c r="HA72"/>
  <c r="HA72" a="1"/>
  <c r="GZ72" a="1"/>
  <c r="GZ72" s="1"/>
  <c r="GY72" a="1"/>
  <c r="GY72" s="1"/>
  <c r="GX72" a="1"/>
  <c r="GX72" s="1"/>
  <c r="GW72" a="1"/>
  <c r="GW72" s="1"/>
  <c r="GV72" a="1"/>
  <c r="GV72" s="1"/>
  <c r="GU72" a="1"/>
  <c r="GU72" s="1"/>
  <c r="GT72" a="1"/>
  <c r="GT72" s="1"/>
  <c r="GS72"/>
  <c r="GS72" a="1"/>
  <c r="GR72" a="1"/>
  <c r="GR72" s="1"/>
  <c r="GQ72" a="1"/>
  <c r="GQ72" s="1"/>
  <c r="GP72" a="1"/>
  <c r="GP72" s="1"/>
  <c r="GO72" a="1"/>
  <c r="GO72" s="1"/>
  <c r="GN72" a="1"/>
  <c r="GN72" s="1"/>
  <c r="GM72" a="1"/>
  <c r="GM72" s="1"/>
  <c r="GL72" a="1"/>
  <c r="GL72" s="1"/>
  <c r="GK72" a="1"/>
  <c r="GK72" s="1"/>
  <c r="GJ72" a="1"/>
  <c r="GJ72" s="1"/>
  <c r="GI72" a="1"/>
  <c r="GI72" s="1"/>
  <c r="GH72" a="1"/>
  <c r="GH72" s="1"/>
  <c r="GG72" a="1"/>
  <c r="GG72" s="1"/>
  <c r="GF72" a="1"/>
  <c r="GF72" s="1"/>
  <c r="GE72" a="1"/>
  <c r="GE72" s="1"/>
  <c r="GD72" a="1"/>
  <c r="GD72" s="1"/>
  <c r="GC72" a="1"/>
  <c r="GC72" s="1"/>
  <c r="GB72"/>
  <c r="GA72"/>
  <c r="FZ72" a="1"/>
  <c r="FZ72" s="1"/>
  <c r="FY72" a="1"/>
  <c r="FY72" s="1"/>
  <c r="FX72" a="1"/>
  <c r="FX72" s="1"/>
  <c r="FW72" a="1"/>
  <c r="FW72" s="1"/>
  <c r="FV72" a="1"/>
  <c r="FV72" s="1"/>
  <c r="FU72" a="1"/>
  <c r="FU72" s="1"/>
  <c r="FS72"/>
  <c r="IP71" a="1"/>
  <c r="IP71" s="1"/>
  <c r="IO71" a="1"/>
  <c r="IO71" s="1"/>
  <c r="IN71" a="1"/>
  <c r="IN71" s="1"/>
  <c r="IM71" a="1"/>
  <c r="IM71" s="1"/>
  <c r="IL71" a="1"/>
  <c r="IL71" s="1"/>
  <c r="IK71" a="1"/>
  <c r="IK71" s="1"/>
  <c r="IJ71" a="1"/>
  <c r="IJ71" s="1"/>
  <c r="II71" a="1"/>
  <c r="II71" s="1"/>
  <c r="IH71"/>
  <c r="IH71" a="1"/>
  <c r="IG71" a="1"/>
  <c r="IG71" s="1"/>
  <c r="IF71" a="1"/>
  <c r="IF71" s="1"/>
  <c r="IE71" a="1"/>
  <c r="IE71" s="1"/>
  <c r="ID71" a="1"/>
  <c r="ID71" s="1"/>
  <c r="IC71" a="1"/>
  <c r="IC71" s="1"/>
  <c r="IB71" a="1"/>
  <c r="IB71" s="1"/>
  <c r="HZ71" a="1"/>
  <c r="HZ71" s="1"/>
  <c r="HY71" a="1"/>
  <c r="HY71" s="1"/>
  <c r="HX71" a="1"/>
  <c r="HX71" s="1"/>
  <c r="HW71" a="1"/>
  <c r="HW71" s="1"/>
  <c r="HV71" a="1"/>
  <c r="HV71" s="1"/>
  <c r="HU71" a="1"/>
  <c r="HU71" s="1"/>
  <c r="HT71" a="1"/>
  <c r="HT71" s="1"/>
  <c r="HS71" a="1"/>
  <c r="HS71" s="1"/>
  <c r="HR71" a="1"/>
  <c r="HR71" s="1"/>
  <c r="HQ71"/>
  <c r="HQ71" a="1"/>
  <c r="HP71" a="1"/>
  <c r="HP71" s="1"/>
  <c r="HO71" a="1"/>
  <c r="HO71" s="1"/>
  <c r="HN71" a="1"/>
  <c r="HN71" s="1"/>
  <c r="HM71" a="1"/>
  <c r="HM71" s="1"/>
  <c r="HL71" a="1"/>
  <c r="HL71" s="1"/>
  <c r="HK71"/>
  <c r="HK71" a="1"/>
  <c r="HJ71" a="1"/>
  <c r="HJ71" s="1"/>
  <c r="HI71" a="1"/>
  <c r="HI71" s="1"/>
  <c r="HH71" a="1"/>
  <c r="HH71" s="1"/>
  <c r="HG71" a="1"/>
  <c r="HG71" s="1"/>
  <c r="HF71" a="1"/>
  <c r="HF71" s="1"/>
  <c r="HE71"/>
  <c r="HE71" a="1"/>
  <c r="HD71" a="1"/>
  <c r="HD71" s="1"/>
  <c r="HC71" a="1"/>
  <c r="HC71" s="1"/>
  <c r="HB71" a="1"/>
  <c r="HB71" s="1"/>
  <c r="HA71"/>
  <c r="HA71" a="1"/>
  <c r="GZ71" a="1"/>
  <c r="GZ71" s="1"/>
  <c r="GY71" a="1"/>
  <c r="GY71" s="1"/>
  <c r="GX71" a="1"/>
  <c r="GX71" s="1"/>
  <c r="GW71" a="1"/>
  <c r="GW71" s="1"/>
  <c r="GV71" a="1"/>
  <c r="GV71" s="1"/>
  <c r="GU71"/>
  <c r="GU71" a="1"/>
  <c r="GT71" a="1"/>
  <c r="GT71" s="1"/>
  <c r="GS71" a="1"/>
  <c r="GS71" s="1"/>
  <c r="GR71" a="1"/>
  <c r="GR71" s="1"/>
  <c r="GQ71" a="1"/>
  <c r="GQ71" s="1"/>
  <c r="GP71" a="1"/>
  <c r="GP71" s="1"/>
  <c r="GO71"/>
  <c r="GO71" a="1"/>
  <c r="GN71" a="1"/>
  <c r="GN71" s="1"/>
  <c r="GM71" a="1"/>
  <c r="GM71" s="1"/>
  <c r="GL71" a="1"/>
  <c r="GL71" s="1"/>
  <c r="GK71" a="1"/>
  <c r="GK71" s="1"/>
  <c r="GJ71" a="1"/>
  <c r="GJ71" s="1"/>
  <c r="GI71" a="1"/>
  <c r="GI71" s="1"/>
  <c r="GH71" a="1"/>
  <c r="GH71" s="1"/>
  <c r="GG71" a="1"/>
  <c r="GG71" s="1"/>
  <c r="GF71" a="1"/>
  <c r="GF71" s="1"/>
  <c r="GE71"/>
  <c r="GE71" a="1"/>
  <c r="GD71" a="1"/>
  <c r="GD71" s="1"/>
  <c r="GC71" a="1"/>
  <c r="GC71" s="1"/>
  <c r="GB71"/>
  <c r="GA71"/>
  <c r="FZ71" a="1"/>
  <c r="FZ71" s="1"/>
  <c r="FY71" a="1"/>
  <c r="FY71" s="1"/>
  <c r="FX71" a="1"/>
  <c r="FX71" s="1"/>
  <c r="FW71" a="1"/>
  <c r="FW71" s="1"/>
  <c r="FV71" a="1"/>
  <c r="FV71" s="1"/>
  <c r="FU71" a="1"/>
  <c r="FU71" s="1"/>
  <c r="FS71"/>
  <c r="IP70" a="1"/>
  <c r="IP70" s="1"/>
  <c r="IO70" a="1"/>
  <c r="IO70" s="1"/>
  <c r="IN70" a="1"/>
  <c r="IN70" s="1"/>
  <c r="IM70" a="1"/>
  <c r="IM70" s="1"/>
  <c r="IL70" a="1"/>
  <c r="IL70" s="1"/>
  <c r="IK70" a="1"/>
  <c r="IK70" s="1"/>
  <c r="IJ70" a="1"/>
  <c r="IJ70" s="1"/>
  <c r="II70" a="1"/>
  <c r="II70" s="1"/>
  <c r="IH70" a="1"/>
  <c r="IH70" s="1"/>
  <c r="IG70" a="1"/>
  <c r="IG70" s="1"/>
  <c r="IF70" a="1"/>
  <c r="IF70" s="1"/>
  <c r="IE70" a="1"/>
  <c r="IE70" s="1"/>
  <c r="ID70"/>
  <c r="ID70" a="1"/>
  <c r="IC70" a="1"/>
  <c r="IC70" s="1"/>
  <c r="IB70" a="1"/>
  <c r="IB70" s="1"/>
  <c r="HZ70" a="1"/>
  <c r="HZ70" s="1"/>
  <c r="HY70" a="1"/>
  <c r="HY70" s="1"/>
  <c r="HX70" a="1"/>
  <c r="HX70" s="1"/>
  <c r="HW70" a="1"/>
  <c r="HW70" s="1"/>
  <c r="HV70" a="1"/>
  <c r="HV70" s="1"/>
  <c r="HU70"/>
  <c r="HU70" a="1"/>
  <c r="HT70" a="1"/>
  <c r="HT70" s="1"/>
  <c r="HS70" a="1"/>
  <c r="HS70" s="1"/>
  <c r="HR70" a="1"/>
  <c r="HR70" s="1"/>
  <c r="HQ70" a="1"/>
  <c r="HQ70" s="1"/>
  <c r="HP70" a="1"/>
  <c r="HP70" s="1"/>
  <c r="HO70" a="1"/>
  <c r="HO70" s="1"/>
  <c r="HN70" a="1"/>
  <c r="HN70" s="1"/>
  <c r="HM70" a="1"/>
  <c r="HM70" s="1"/>
  <c r="HL70" a="1"/>
  <c r="HL70" s="1"/>
  <c r="HK70"/>
  <c r="HK70" a="1"/>
  <c r="HJ70" a="1"/>
  <c r="HJ70" s="1"/>
  <c r="HI70" a="1"/>
  <c r="HI70" s="1"/>
  <c r="HH70" a="1"/>
  <c r="HH70" s="1"/>
  <c r="HG70" a="1"/>
  <c r="HG70" s="1"/>
  <c r="HF70" a="1"/>
  <c r="HF70" s="1"/>
  <c r="HE70"/>
  <c r="HE70" a="1"/>
  <c r="HD70" a="1"/>
  <c r="HD70" s="1"/>
  <c r="HC70" a="1"/>
  <c r="HC70" s="1"/>
  <c r="HB70" a="1"/>
  <c r="HB70" s="1"/>
  <c r="HA70" a="1"/>
  <c r="HA70" s="1"/>
  <c r="GZ70" a="1"/>
  <c r="GZ70" s="1"/>
  <c r="GY70" a="1"/>
  <c r="GY70" s="1"/>
  <c r="GX70" a="1"/>
  <c r="GX70" s="1"/>
  <c r="GW70" a="1"/>
  <c r="GW70" s="1"/>
  <c r="GV70" a="1"/>
  <c r="GV70" s="1"/>
  <c r="GU70" a="1"/>
  <c r="GU70" s="1"/>
  <c r="GT70" a="1"/>
  <c r="GT70" s="1"/>
  <c r="GS70" a="1"/>
  <c r="GS70" s="1"/>
  <c r="GR70" a="1"/>
  <c r="GR70" s="1"/>
  <c r="GQ70" a="1"/>
  <c r="GQ70" s="1"/>
  <c r="GP70" a="1"/>
  <c r="GP70" s="1"/>
  <c r="GO70"/>
  <c r="GO70" a="1"/>
  <c r="GN70" a="1"/>
  <c r="GN70" s="1"/>
  <c r="GM70" a="1"/>
  <c r="GM70" s="1"/>
  <c r="GL70" a="1"/>
  <c r="GL70" s="1"/>
  <c r="GK70" a="1"/>
  <c r="GK70" s="1"/>
  <c r="GJ70" a="1"/>
  <c r="GJ70" s="1"/>
  <c r="GI70" a="1"/>
  <c r="GI70" s="1"/>
  <c r="GH70" a="1"/>
  <c r="GH70" s="1"/>
  <c r="GG70" a="1"/>
  <c r="GG70" s="1"/>
  <c r="GF70" a="1"/>
  <c r="GF70" s="1"/>
  <c r="GE70"/>
  <c r="GE70" a="1"/>
  <c r="GD70" a="1"/>
  <c r="GD70" s="1"/>
  <c r="GC70" a="1"/>
  <c r="GC70" s="1"/>
  <c r="GB70"/>
  <c r="GA70"/>
  <c r="FZ70" a="1"/>
  <c r="FZ70" s="1"/>
  <c r="FY70" a="1"/>
  <c r="FY70" s="1"/>
  <c r="FX70" a="1"/>
  <c r="FX70" s="1"/>
  <c r="FW70" a="1"/>
  <c r="FW70" s="1"/>
  <c r="FV70"/>
  <c r="FV70" a="1"/>
  <c r="FU70" a="1"/>
  <c r="FU70" s="1"/>
  <c r="FS70"/>
  <c r="IP69"/>
  <c r="IP69" a="1"/>
  <c r="IO69" a="1"/>
  <c r="IO69" s="1"/>
  <c r="IN69" a="1"/>
  <c r="IN69" s="1"/>
  <c r="IM69" a="1"/>
  <c r="IM69" s="1"/>
  <c r="IL69" a="1"/>
  <c r="IL69" s="1"/>
  <c r="IK69" a="1"/>
  <c r="IK69" s="1"/>
  <c r="IJ69" a="1"/>
  <c r="IJ69" s="1"/>
  <c r="II69" a="1"/>
  <c r="II69" s="1"/>
  <c r="IH69"/>
  <c r="IH69" a="1"/>
  <c r="IG69" a="1"/>
  <c r="IG69" s="1"/>
  <c r="IF69" a="1"/>
  <c r="IF69" s="1"/>
  <c r="IE69" a="1"/>
  <c r="IE69" s="1"/>
  <c r="ID69" a="1"/>
  <c r="ID69" s="1"/>
  <c r="IC69" a="1"/>
  <c r="IC69" s="1"/>
  <c r="IB69"/>
  <c r="IB69" a="1"/>
  <c r="HZ69" a="1"/>
  <c r="HZ69" s="1"/>
  <c r="HY69" a="1"/>
  <c r="HY69" s="1"/>
  <c r="HX69" a="1"/>
  <c r="HX69" s="1"/>
  <c r="HW69" a="1"/>
  <c r="HW69" s="1"/>
  <c r="HV69" a="1"/>
  <c r="HV69" s="1"/>
  <c r="HU69" a="1"/>
  <c r="HU69" s="1"/>
  <c r="HT69" a="1"/>
  <c r="HT69" s="1"/>
  <c r="HS69" a="1"/>
  <c r="HS69" s="1"/>
  <c r="HR69" a="1"/>
  <c r="HR69" s="1"/>
  <c r="HQ69" a="1"/>
  <c r="HQ69" s="1"/>
  <c r="HP69" a="1"/>
  <c r="HP69" s="1"/>
  <c r="HO69" a="1"/>
  <c r="HO69" s="1"/>
  <c r="HN69" a="1"/>
  <c r="HN69" s="1"/>
  <c r="HM69"/>
  <c r="HM69" a="1"/>
  <c r="HL69" a="1"/>
  <c r="HL69" s="1"/>
  <c r="HK69" a="1"/>
  <c r="HK69" s="1"/>
  <c r="HJ69" a="1"/>
  <c r="HJ69" s="1"/>
  <c r="HI69"/>
  <c r="HI69" a="1"/>
  <c r="HH69" a="1"/>
  <c r="HH69" s="1"/>
  <c r="HG69" a="1"/>
  <c r="HG69" s="1"/>
  <c r="HF69" a="1"/>
  <c r="HF69" s="1"/>
  <c r="HE69" a="1"/>
  <c r="HE69" s="1"/>
  <c r="HD69" a="1"/>
  <c r="HD69" s="1"/>
  <c r="HC69"/>
  <c r="HC69" a="1"/>
  <c r="HB69" a="1"/>
  <c r="HB69" s="1"/>
  <c r="HA69" a="1"/>
  <c r="HA69" s="1"/>
  <c r="GZ69" a="1"/>
  <c r="GZ69" s="1"/>
  <c r="GY69" a="1"/>
  <c r="GY69" s="1"/>
  <c r="GX69" a="1"/>
  <c r="GX69" s="1"/>
  <c r="GW69" a="1"/>
  <c r="GW69" s="1"/>
  <c r="GV69" a="1"/>
  <c r="GV69" s="1"/>
  <c r="GU69" a="1"/>
  <c r="GU69" s="1"/>
  <c r="GT69" a="1"/>
  <c r="GT69" s="1"/>
  <c r="GS69" a="1"/>
  <c r="GS69" s="1"/>
  <c r="GR69" a="1"/>
  <c r="GR69" s="1"/>
  <c r="GQ69" a="1"/>
  <c r="GQ69" s="1"/>
  <c r="GP69" a="1"/>
  <c r="GP69" s="1"/>
  <c r="GO69"/>
  <c r="GO69" a="1"/>
  <c r="GN69" a="1"/>
  <c r="GN69" s="1"/>
  <c r="GM69" a="1"/>
  <c r="GM69" s="1"/>
  <c r="GL69" a="1"/>
  <c r="GL69" s="1"/>
  <c r="GK69" a="1"/>
  <c r="GK69" s="1"/>
  <c r="GJ69" a="1"/>
  <c r="GJ69" s="1"/>
  <c r="GI69" a="1"/>
  <c r="GI69" s="1"/>
  <c r="GH69" a="1"/>
  <c r="GH69" s="1"/>
  <c r="GG69"/>
  <c r="GG69" a="1"/>
  <c r="GF69" a="1"/>
  <c r="GF69" s="1"/>
  <c r="GE69" a="1"/>
  <c r="GE69" s="1"/>
  <c r="GD69" a="1"/>
  <c r="GD69" s="1"/>
  <c r="GC69" a="1"/>
  <c r="GC69" s="1"/>
  <c r="GB69"/>
  <c r="GA69"/>
  <c r="FZ69" a="1"/>
  <c r="FZ69" s="1"/>
  <c r="FY69" a="1"/>
  <c r="FY69" s="1"/>
  <c r="FX69" a="1"/>
  <c r="FX69" s="1"/>
  <c r="FW69" a="1"/>
  <c r="FW69" s="1"/>
  <c r="FV69"/>
  <c r="FV69" a="1"/>
  <c r="FU69" a="1"/>
  <c r="FU69" s="1"/>
  <c r="FS69"/>
  <c r="IP68"/>
  <c r="IP68" a="1"/>
  <c r="IO68" a="1"/>
  <c r="IO68" s="1"/>
  <c r="IN68" a="1"/>
  <c r="IN68" s="1"/>
  <c r="IM68" a="1"/>
  <c r="IM68" s="1"/>
  <c r="IL68" a="1"/>
  <c r="IL68" s="1"/>
  <c r="IK68" a="1"/>
  <c r="IK68" s="1"/>
  <c r="IJ68"/>
  <c r="IJ68" a="1"/>
  <c r="II68" a="1"/>
  <c r="II68" s="1"/>
  <c r="IH68" a="1"/>
  <c r="IH68" s="1"/>
  <c r="IG68" a="1"/>
  <c r="IG68" s="1"/>
  <c r="IF68" a="1"/>
  <c r="IF68" s="1"/>
  <c r="IE68" a="1"/>
  <c r="IE68" s="1"/>
  <c r="ID68" a="1"/>
  <c r="ID68" s="1"/>
  <c r="IC68" a="1"/>
  <c r="IC68" s="1"/>
  <c r="IB68" a="1"/>
  <c r="IB68" s="1"/>
  <c r="HZ68" a="1"/>
  <c r="HZ68" s="1"/>
  <c r="HY68"/>
  <c r="HY68" a="1"/>
  <c r="HX68" a="1"/>
  <c r="HX68" s="1"/>
  <c r="HW68" a="1"/>
  <c r="HW68" s="1"/>
  <c r="HV68" a="1"/>
  <c r="HV68" s="1"/>
  <c r="HU68" a="1"/>
  <c r="HU68" s="1"/>
  <c r="HT68" a="1"/>
  <c r="HT68" s="1"/>
  <c r="HS68" a="1"/>
  <c r="HS68" s="1"/>
  <c r="HR68" a="1"/>
  <c r="HR68" s="1"/>
  <c r="HQ68" a="1"/>
  <c r="HQ68" s="1"/>
  <c r="HP68" a="1"/>
  <c r="HP68" s="1"/>
  <c r="HO68" a="1"/>
  <c r="HO68" s="1"/>
  <c r="HN68" a="1"/>
  <c r="HN68" s="1"/>
  <c r="HM68"/>
  <c r="HM68" a="1"/>
  <c r="HL68" a="1"/>
  <c r="HL68" s="1"/>
  <c r="HK68" a="1"/>
  <c r="HK68" s="1"/>
  <c r="HJ68" a="1"/>
  <c r="HJ68" s="1"/>
  <c r="HI68" a="1"/>
  <c r="HI68" s="1"/>
  <c r="HH68" a="1"/>
  <c r="HH68" s="1"/>
  <c r="HG68" a="1"/>
  <c r="HG68" s="1"/>
  <c r="HF68" a="1"/>
  <c r="HF68" s="1"/>
  <c r="HE68"/>
  <c r="HE68" a="1"/>
  <c r="HD68" a="1"/>
  <c r="HD68" s="1"/>
  <c r="HC68" a="1"/>
  <c r="HC68" s="1"/>
  <c r="HB68" a="1"/>
  <c r="HB68" s="1"/>
  <c r="HA68" a="1"/>
  <c r="HA68" s="1"/>
  <c r="GZ68" a="1"/>
  <c r="GZ68" s="1"/>
  <c r="GY68" a="1"/>
  <c r="GY68" s="1"/>
  <c r="GX68" a="1"/>
  <c r="GX68" s="1"/>
  <c r="GW68" a="1"/>
  <c r="GW68" s="1"/>
  <c r="GV68" a="1"/>
  <c r="GV68" s="1"/>
  <c r="GU68" a="1"/>
  <c r="GU68" s="1"/>
  <c r="GT68" a="1"/>
  <c r="GT68" s="1"/>
  <c r="GS68"/>
  <c r="GS68" a="1"/>
  <c r="GR68" a="1"/>
  <c r="GR68" s="1"/>
  <c r="GQ68" a="1"/>
  <c r="GQ68" s="1"/>
  <c r="GP68" a="1"/>
  <c r="GP68" s="1"/>
  <c r="GO68" a="1"/>
  <c r="GO68" s="1"/>
  <c r="GN68" a="1"/>
  <c r="GN68" s="1"/>
  <c r="GM68"/>
  <c r="GM68" a="1"/>
  <c r="GL68" a="1"/>
  <c r="GL68" s="1"/>
  <c r="GK68" a="1"/>
  <c r="GK68" s="1"/>
  <c r="GJ68" a="1"/>
  <c r="GJ68" s="1"/>
  <c r="GI68" a="1"/>
  <c r="GI68" s="1"/>
  <c r="GH68" a="1"/>
  <c r="GH68" s="1"/>
  <c r="GG68" a="1"/>
  <c r="GG68" s="1"/>
  <c r="GF68" a="1"/>
  <c r="GF68" s="1"/>
  <c r="GE68" a="1"/>
  <c r="GE68" s="1"/>
  <c r="GD68" a="1"/>
  <c r="GD68" s="1"/>
  <c r="GC68" a="1"/>
  <c r="GC68" s="1"/>
  <c r="GB68"/>
  <c r="GA68"/>
  <c r="FZ68" a="1"/>
  <c r="FZ68" s="1"/>
  <c r="FY68" a="1"/>
  <c r="FY68" s="1"/>
  <c r="FX68" a="1"/>
  <c r="FX68" s="1"/>
  <c r="FW68" a="1"/>
  <c r="FW68" s="1"/>
  <c r="FV68" a="1"/>
  <c r="FV68" s="1"/>
  <c r="FU68" a="1"/>
  <c r="FU68" s="1"/>
  <c r="FS68"/>
  <c r="IP67" a="1"/>
  <c r="IP67" s="1"/>
  <c r="IO67" a="1"/>
  <c r="IO67" s="1"/>
  <c r="IN67" a="1"/>
  <c r="IN67" s="1"/>
  <c r="IM67" a="1"/>
  <c r="IM67" s="1"/>
  <c r="IL67" a="1"/>
  <c r="IL67" s="1"/>
  <c r="IK67" a="1"/>
  <c r="IK67" s="1"/>
  <c r="IJ67" a="1"/>
  <c r="IJ67" s="1"/>
  <c r="II67" a="1"/>
  <c r="II67" s="1"/>
  <c r="IH67" a="1"/>
  <c r="IH67" s="1"/>
  <c r="IG67" a="1"/>
  <c r="IG67" s="1"/>
  <c r="IF67" a="1"/>
  <c r="IF67" s="1"/>
  <c r="IE67" a="1"/>
  <c r="IE67" s="1"/>
  <c r="ID67" a="1"/>
  <c r="ID67" s="1"/>
  <c r="IC67"/>
  <c r="IC67" a="1"/>
  <c r="IB67" a="1"/>
  <c r="IB67" s="1"/>
  <c r="HZ67" a="1"/>
  <c r="HZ67" s="1"/>
  <c r="HY67" a="1"/>
  <c r="HY67" s="1"/>
  <c r="HX67" a="1"/>
  <c r="HX67" s="1"/>
  <c r="HW67" a="1"/>
  <c r="HW67" s="1"/>
  <c r="HV67"/>
  <c r="HV67" a="1"/>
  <c r="HU67" a="1"/>
  <c r="HU67" s="1"/>
  <c r="HT67" a="1"/>
  <c r="HT67" s="1"/>
  <c r="HS67" a="1"/>
  <c r="HS67" s="1"/>
  <c r="HR67"/>
  <c r="HR67" a="1"/>
  <c r="HQ67" a="1"/>
  <c r="HQ67" s="1"/>
  <c r="HP67" a="1"/>
  <c r="HP67" s="1"/>
  <c r="HO67" a="1"/>
  <c r="HO67" s="1"/>
  <c r="HN67" a="1"/>
  <c r="HN67" s="1"/>
  <c r="HM67" a="1"/>
  <c r="HM67" s="1"/>
  <c r="HL67"/>
  <c r="HL67" a="1"/>
  <c r="HK67" a="1"/>
  <c r="HK67" s="1"/>
  <c r="HJ67" a="1"/>
  <c r="HJ67" s="1"/>
  <c r="HI67" a="1"/>
  <c r="HI67" s="1"/>
  <c r="HH67" a="1"/>
  <c r="HH67" s="1"/>
  <c r="HG67" a="1"/>
  <c r="HG67" s="1"/>
  <c r="HF67"/>
  <c r="HF67" a="1"/>
  <c r="HE67" a="1"/>
  <c r="HE67" s="1"/>
  <c r="HD67" a="1"/>
  <c r="HD67" s="1"/>
  <c r="HC67" a="1"/>
  <c r="HC67" s="1"/>
  <c r="HB67"/>
  <c r="HB67" a="1"/>
  <c r="HA67" a="1"/>
  <c r="HA67" s="1"/>
  <c r="GZ67" a="1"/>
  <c r="GZ67" s="1"/>
  <c r="GY67" a="1"/>
  <c r="GY67" s="1"/>
  <c r="GX67" a="1"/>
  <c r="GX67" s="1"/>
  <c r="GW67" a="1"/>
  <c r="GW67" s="1"/>
  <c r="GV67"/>
  <c r="GV67" a="1"/>
  <c r="GU67" a="1"/>
  <c r="GU67" s="1"/>
  <c r="GT67" a="1"/>
  <c r="GT67" s="1"/>
  <c r="GS67" a="1"/>
  <c r="GS67" s="1"/>
  <c r="GR67" a="1"/>
  <c r="GR67" s="1"/>
  <c r="GQ67" a="1"/>
  <c r="GQ67" s="1"/>
  <c r="GP67"/>
  <c r="GP67" a="1"/>
  <c r="GO67" a="1"/>
  <c r="GO67" s="1"/>
  <c r="GN67" a="1"/>
  <c r="GN67" s="1"/>
  <c r="GM67" a="1"/>
  <c r="GM67" s="1"/>
  <c r="GL67"/>
  <c r="GL67" a="1"/>
  <c r="GK67" a="1"/>
  <c r="GK67" s="1"/>
  <c r="GJ67" a="1"/>
  <c r="GJ67" s="1"/>
  <c r="GI67" a="1"/>
  <c r="GI67" s="1"/>
  <c r="GH67" a="1"/>
  <c r="GH67" s="1"/>
  <c r="GG67" a="1"/>
  <c r="GG67" s="1"/>
  <c r="GF67"/>
  <c r="GF67" a="1"/>
  <c r="GE67" a="1"/>
  <c r="GE67" s="1"/>
  <c r="GD67" a="1"/>
  <c r="GD67" s="1"/>
  <c r="GC67" a="1"/>
  <c r="GC67" s="1"/>
  <c r="GB67"/>
  <c r="GA67"/>
  <c r="FZ67" a="1"/>
  <c r="FZ67" s="1"/>
  <c r="FY67" a="1"/>
  <c r="FY67" s="1"/>
  <c r="FX67" a="1"/>
  <c r="FX67" s="1"/>
  <c r="FW67" a="1"/>
  <c r="FW67" s="1"/>
  <c r="FV67" a="1"/>
  <c r="FV67" s="1"/>
  <c r="FU67" a="1"/>
  <c r="FU67" s="1"/>
  <c r="FS67"/>
  <c r="IP66" a="1"/>
  <c r="IP66" s="1"/>
  <c r="IO66" a="1"/>
  <c r="IO66" s="1"/>
  <c r="IN66" a="1"/>
  <c r="IN66" s="1"/>
  <c r="IM66" a="1"/>
  <c r="IM66" s="1"/>
  <c r="IL66" a="1"/>
  <c r="IL66" s="1"/>
  <c r="IK66" a="1"/>
  <c r="IK66" s="1"/>
  <c r="IJ66" a="1"/>
  <c r="IJ66" s="1"/>
  <c r="II66" a="1"/>
  <c r="II66" s="1"/>
  <c r="IH66" a="1"/>
  <c r="IH66" s="1"/>
  <c r="IG66" a="1"/>
  <c r="IG66" s="1"/>
  <c r="IF66" a="1"/>
  <c r="IF66" s="1"/>
  <c r="IE66" a="1"/>
  <c r="IE66" s="1"/>
  <c r="ID66" a="1"/>
  <c r="ID66" s="1"/>
  <c r="IC66" a="1"/>
  <c r="IC66" s="1"/>
  <c r="IB66"/>
  <c r="IB66" a="1"/>
  <c r="HZ66" a="1"/>
  <c r="HZ66" s="1"/>
  <c r="HY66" a="1"/>
  <c r="HY66" s="1"/>
  <c r="HX66" a="1"/>
  <c r="HX66" s="1"/>
  <c r="HW66" a="1"/>
  <c r="HW66" s="1"/>
  <c r="HV66" a="1"/>
  <c r="HV66" s="1"/>
  <c r="HU66" a="1"/>
  <c r="HU66" s="1"/>
  <c r="HT66" a="1"/>
  <c r="HT66" s="1"/>
  <c r="HS66" a="1"/>
  <c r="HS66" s="1"/>
  <c r="HR66" a="1"/>
  <c r="HR66" s="1"/>
  <c r="HQ66" a="1"/>
  <c r="HQ66" s="1"/>
  <c r="HP66" a="1"/>
  <c r="HP66" s="1"/>
  <c r="HO66" a="1"/>
  <c r="HO66" s="1"/>
  <c r="HN66" a="1"/>
  <c r="HN66" s="1"/>
  <c r="HM66" a="1"/>
  <c r="HM66" s="1"/>
  <c r="HL66" a="1"/>
  <c r="HL66" s="1"/>
  <c r="HK66"/>
  <c r="HK66" a="1"/>
  <c r="HJ66" a="1"/>
  <c r="HJ66" s="1"/>
  <c r="HI66" a="1"/>
  <c r="HI66" s="1"/>
  <c r="HH66" a="1"/>
  <c r="HH66" s="1"/>
  <c r="HG66" a="1"/>
  <c r="HG66" s="1"/>
  <c r="HF66" a="1"/>
  <c r="HF66" s="1"/>
  <c r="HE66" a="1"/>
  <c r="HE66" s="1"/>
  <c r="HD66" a="1"/>
  <c r="HD66" s="1"/>
  <c r="HC66" a="1"/>
  <c r="HC66" s="1"/>
  <c r="HB66" a="1"/>
  <c r="HB66" s="1"/>
  <c r="HA66" a="1"/>
  <c r="HA66" s="1"/>
  <c r="GZ66" a="1"/>
  <c r="GZ66" s="1"/>
  <c r="GY66" a="1"/>
  <c r="GY66" s="1"/>
  <c r="GX66" a="1"/>
  <c r="GX66" s="1"/>
  <c r="GW66" a="1"/>
  <c r="GW66" s="1"/>
  <c r="GV66" a="1"/>
  <c r="GV66" s="1"/>
  <c r="GU66" a="1"/>
  <c r="GU66" s="1"/>
  <c r="GT66" a="1"/>
  <c r="GT66" s="1"/>
  <c r="GS66" a="1"/>
  <c r="GS66" s="1"/>
  <c r="GR66" a="1"/>
  <c r="GR66" s="1"/>
  <c r="GQ66" a="1"/>
  <c r="GQ66" s="1"/>
  <c r="GP66" a="1"/>
  <c r="GP66" s="1"/>
  <c r="GO66" a="1"/>
  <c r="GO66" s="1"/>
  <c r="GN66" a="1"/>
  <c r="GN66" s="1"/>
  <c r="GM66" a="1"/>
  <c r="GM66" s="1"/>
  <c r="GL66" a="1"/>
  <c r="GL66" s="1"/>
  <c r="GK66" a="1"/>
  <c r="GK66" s="1"/>
  <c r="GJ66" a="1"/>
  <c r="GJ66" s="1"/>
  <c r="GI66" a="1"/>
  <c r="GI66" s="1"/>
  <c r="GH66" a="1"/>
  <c r="GH66" s="1"/>
  <c r="GG66" a="1"/>
  <c r="GG66" s="1"/>
  <c r="GF66" a="1"/>
  <c r="GF66" s="1"/>
  <c r="GE66"/>
  <c r="GE66" a="1"/>
  <c r="GD66" a="1"/>
  <c r="GD66" s="1"/>
  <c r="GC66" a="1"/>
  <c r="GC66" s="1"/>
  <c r="GB66"/>
  <c r="GA66"/>
  <c r="FZ66" a="1"/>
  <c r="FZ66" s="1"/>
  <c r="FY66" a="1"/>
  <c r="FY66" s="1"/>
  <c r="FX66" a="1"/>
  <c r="FX66" s="1"/>
  <c r="FW66" a="1"/>
  <c r="FW66" s="1"/>
  <c r="FV66" a="1"/>
  <c r="FV66" s="1"/>
  <c r="FU66" a="1"/>
  <c r="FU66" s="1"/>
  <c r="FS66"/>
  <c r="IP65" a="1"/>
  <c r="IP65" s="1"/>
  <c r="IO65" a="1"/>
  <c r="IO65" s="1"/>
  <c r="IN65" a="1"/>
  <c r="IN65" s="1"/>
  <c r="IM65" a="1"/>
  <c r="IM65" s="1"/>
  <c r="IL65" a="1"/>
  <c r="IL65" s="1"/>
  <c r="IK65" a="1"/>
  <c r="IK65" s="1"/>
  <c r="IJ65" a="1"/>
  <c r="IJ65" s="1"/>
  <c r="II65" a="1"/>
  <c r="II65" s="1"/>
  <c r="IH65" a="1"/>
  <c r="IH65" s="1"/>
  <c r="IG65" a="1"/>
  <c r="IG65" s="1"/>
  <c r="IF65" a="1"/>
  <c r="IF65" s="1"/>
  <c r="IE65" a="1"/>
  <c r="IE65" s="1"/>
  <c r="ID65" a="1"/>
  <c r="ID65" s="1"/>
  <c r="IC65" a="1"/>
  <c r="IC65" s="1"/>
  <c r="IB65"/>
  <c r="IB65" a="1"/>
  <c r="HZ65" a="1"/>
  <c r="HZ65" s="1"/>
  <c r="HY65" a="1"/>
  <c r="HY65" s="1"/>
  <c r="HX65" a="1"/>
  <c r="HX65" s="1"/>
  <c r="HW65" a="1"/>
  <c r="HW65" s="1"/>
  <c r="HV65" a="1"/>
  <c r="HV65" s="1"/>
  <c r="HU65" a="1"/>
  <c r="HU65" s="1"/>
  <c r="HT65" a="1"/>
  <c r="HT65" s="1"/>
  <c r="HS65" a="1"/>
  <c r="HS65" s="1"/>
  <c r="HR65" a="1"/>
  <c r="HR65" s="1"/>
  <c r="HQ65" a="1"/>
  <c r="HQ65" s="1"/>
  <c r="HP65" a="1"/>
  <c r="HP65" s="1"/>
  <c r="HO65" a="1"/>
  <c r="HO65" s="1"/>
  <c r="HN65" a="1"/>
  <c r="HN65" s="1"/>
  <c r="HM65" a="1"/>
  <c r="HM65" s="1"/>
  <c r="HL65" a="1"/>
  <c r="HL65" s="1"/>
  <c r="HK65" a="1"/>
  <c r="HK65" s="1"/>
  <c r="HJ65" a="1"/>
  <c r="HJ65" s="1"/>
  <c r="HI65" a="1"/>
  <c r="HI65" s="1"/>
  <c r="HH65" a="1"/>
  <c r="HH65" s="1"/>
  <c r="HG65" a="1"/>
  <c r="HG65" s="1"/>
  <c r="HF65" a="1"/>
  <c r="HF65" s="1"/>
  <c r="HE65" a="1"/>
  <c r="HE65" s="1"/>
  <c r="HD65" a="1"/>
  <c r="HD65" s="1"/>
  <c r="HC65"/>
  <c r="HC65" a="1"/>
  <c r="HB65" a="1"/>
  <c r="HB65" s="1"/>
  <c r="HA65" a="1"/>
  <c r="HA65" s="1"/>
  <c r="GZ65" a="1"/>
  <c r="GZ65" s="1"/>
  <c r="GY65" a="1"/>
  <c r="GY65" s="1"/>
  <c r="GX65" a="1"/>
  <c r="GX65" s="1"/>
  <c r="GW65" a="1"/>
  <c r="GW65" s="1"/>
  <c r="GV65" a="1"/>
  <c r="GV65" s="1"/>
  <c r="GU65" a="1"/>
  <c r="GU65" s="1"/>
  <c r="GT65" a="1"/>
  <c r="GT65" s="1"/>
  <c r="GS65" a="1"/>
  <c r="GS65" s="1"/>
  <c r="GR65" a="1"/>
  <c r="GR65" s="1"/>
  <c r="GQ65" a="1"/>
  <c r="GQ65" s="1"/>
  <c r="GP65" a="1"/>
  <c r="GP65" s="1"/>
  <c r="GO65" a="1"/>
  <c r="GO65" s="1"/>
  <c r="GN65" a="1"/>
  <c r="GN65" s="1"/>
  <c r="GM65" a="1"/>
  <c r="GM65" s="1"/>
  <c r="GL65" a="1"/>
  <c r="GL65" s="1"/>
  <c r="GK65" a="1"/>
  <c r="GK65" s="1"/>
  <c r="GJ65" a="1"/>
  <c r="GJ65" s="1"/>
  <c r="GI65" a="1"/>
  <c r="GI65" s="1"/>
  <c r="GH65" a="1"/>
  <c r="GH65" s="1"/>
  <c r="GG65" a="1"/>
  <c r="GG65" s="1"/>
  <c r="GF65" a="1"/>
  <c r="GF65" s="1"/>
  <c r="GE65"/>
  <c r="GE65" a="1"/>
  <c r="GD65" a="1"/>
  <c r="GD65" s="1"/>
  <c r="GC65" a="1"/>
  <c r="GC65" s="1"/>
  <c r="GB65"/>
  <c r="GA65"/>
  <c r="FZ65" a="1"/>
  <c r="FZ65" s="1"/>
  <c r="FY65" a="1"/>
  <c r="FY65" s="1"/>
  <c r="FX65" a="1"/>
  <c r="FX65" s="1"/>
  <c r="FW65" a="1"/>
  <c r="FW65" s="1"/>
  <c r="FV65" a="1"/>
  <c r="FV65" s="1"/>
  <c r="FU65" a="1"/>
  <c r="FU65" s="1"/>
  <c r="FS65"/>
  <c r="IP64" a="1"/>
  <c r="IP64" s="1"/>
  <c r="IO64" a="1"/>
  <c r="IO64" s="1"/>
  <c r="IN64" a="1"/>
  <c r="IN64" s="1"/>
  <c r="IM64" a="1"/>
  <c r="IM64" s="1"/>
  <c r="IL64" a="1"/>
  <c r="IL64" s="1"/>
  <c r="IK64" a="1"/>
  <c r="IK64" s="1"/>
  <c r="IJ64" a="1"/>
  <c r="IJ64" s="1"/>
  <c r="II64" a="1"/>
  <c r="II64" s="1"/>
  <c r="IH64" a="1"/>
  <c r="IH64" s="1"/>
  <c r="IG64" a="1"/>
  <c r="IG64" s="1"/>
  <c r="IF64" a="1"/>
  <c r="IF64" s="1"/>
  <c r="IE64" a="1"/>
  <c r="IE64" s="1"/>
  <c r="ID64" a="1"/>
  <c r="ID64" s="1"/>
  <c r="IC64" a="1"/>
  <c r="IC64" s="1"/>
  <c r="IB64" a="1"/>
  <c r="IB64" s="1"/>
  <c r="HZ64" a="1"/>
  <c r="HZ64" s="1"/>
  <c r="HY64" a="1"/>
  <c r="HY64" s="1"/>
  <c r="HX64" a="1"/>
  <c r="HX64" s="1"/>
  <c r="HW64" a="1"/>
  <c r="HW64" s="1"/>
  <c r="HV64" a="1"/>
  <c r="HV64" s="1"/>
  <c r="HU64" a="1"/>
  <c r="HU64" s="1"/>
  <c r="HT64" a="1"/>
  <c r="HT64" s="1"/>
  <c r="HS64"/>
  <c r="HS64" a="1"/>
  <c r="HR64" a="1"/>
  <c r="HR64" s="1"/>
  <c r="HQ64" a="1"/>
  <c r="HQ64" s="1"/>
  <c r="HP64" a="1"/>
  <c r="HP64" s="1"/>
  <c r="HO64" a="1"/>
  <c r="HO64" s="1"/>
  <c r="HN64" a="1"/>
  <c r="HN64" s="1"/>
  <c r="HM64" a="1"/>
  <c r="HM64" s="1"/>
  <c r="HL64" a="1"/>
  <c r="HL64" s="1"/>
  <c r="HK64" a="1"/>
  <c r="HK64" s="1"/>
  <c r="HJ64" a="1"/>
  <c r="HJ64" s="1"/>
  <c r="HI64" a="1"/>
  <c r="HI64" s="1"/>
  <c r="HH64" a="1"/>
  <c r="HH64" s="1"/>
  <c r="HG64" a="1"/>
  <c r="HG64" s="1"/>
  <c r="HF64" a="1"/>
  <c r="HF64" s="1"/>
  <c r="HE64" a="1"/>
  <c r="HE64" s="1"/>
  <c r="HD64" a="1"/>
  <c r="HD64" s="1"/>
  <c r="HC64" a="1"/>
  <c r="HC64" s="1"/>
  <c r="HB64" a="1"/>
  <c r="HB64" s="1"/>
  <c r="HA64" a="1"/>
  <c r="HA64" s="1"/>
  <c r="GZ64" a="1"/>
  <c r="GZ64" s="1"/>
  <c r="GY64" a="1"/>
  <c r="GY64" s="1"/>
  <c r="GX64" a="1"/>
  <c r="GX64" s="1"/>
  <c r="GW64" a="1"/>
  <c r="GW64" s="1"/>
  <c r="GV64" a="1"/>
  <c r="GV64" s="1"/>
  <c r="GU64" a="1"/>
  <c r="GU64" s="1"/>
  <c r="GT64" a="1"/>
  <c r="GT64" s="1"/>
  <c r="GS64" a="1"/>
  <c r="GS64" s="1"/>
  <c r="GR64" a="1"/>
  <c r="GR64" s="1"/>
  <c r="GQ64" a="1"/>
  <c r="GQ64" s="1"/>
  <c r="GP64" a="1"/>
  <c r="GP64" s="1"/>
  <c r="GO64" a="1"/>
  <c r="GO64" s="1"/>
  <c r="GN64" a="1"/>
  <c r="GN64" s="1"/>
  <c r="GM64"/>
  <c r="GM64" a="1"/>
  <c r="GL64" a="1"/>
  <c r="GL64" s="1"/>
  <c r="GK64" a="1"/>
  <c r="GK64" s="1"/>
  <c r="GJ64" a="1"/>
  <c r="GJ64" s="1"/>
  <c r="GI64" a="1"/>
  <c r="GI64" s="1"/>
  <c r="GH64" a="1"/>
  <c r="GH64" s="1"/>
  <c r="GG64" a="1"/>
  <c r="GG64" s="1"/>
  <c r="GF64" a="1"/>
  <c r="GF64" s="1"/>
  <c r="GE64" a="1"/>
  <c r="GE64" s="1"/>
  <c r="GD64" a="1"/>
  <c r="GD64" s="1"/>
  <c r="GC64" a="1"/>
  <c r="GC64" s="1"/>
  <c r="GB64"/>
  <c r="GA64"/>
  <c r="FZ64" a="1"/>
  <c r="FZ64" s="1"/>
  <c r="FY64" a="1"/>
  <c r="FY64" s="1"/>
  <c r="FX64" a="1"/>
  <c r="FX64" s="1"/>
  <c r="FW64" a="1"/>
  <c r="FW64" s="1"/>
  <c r="FV64" a="1"/>
  <c r="FV64" s="1"/>
  <c r="FU64" a="1"/>
  <c r="FU64" s="1"/>
  <c r="FS64"/>
  <c r="IP63" a="1"/>
  <c r="IP63" s="1"/>
  <c r="IO63" a="1"/>
  <c r="IO63" s="1"/>
  <c r="IN63" a="1"/>
  <c r="IN63" s="1"/>
  <c r="IM63" a="1"/>
  <c r="IM63" s="1"/>
  <c r="IL63" a="1"/>
  <c r="IL63" s="1"/>
  <c r="IK63" a="1"/>
  <c r="IK63" s="1"/>
  <c r="IJ63"/>
  <c r="IJ63" a="1"/>
  <c r="II63" a="1"/>
  <c r="II63" s="1"/>
  <c r="IH63" a="1"/>
  <c r="IH63" s="1"/>
  <c r="IG63" a="1"/>
  <c r="IG63" s="1"/>
  <c r="IF63" a="1"/>
  <c r="IF63" s="1"/>
  <c r="IE63" a="1"/>
  <c r="IE63" s="1"/>
  <c r="ID63" a="1"/>
  <c r="ID63" s="1"/>
  <c r="IC63" a="1"/>
  <c r="IC63" s="1"/>
  <c r="IB63"/>
  <c r="IB63" a="1"/>
  <c r="HZ63" a="1"/>
  <c r="HZ63" s="1"/>
  <c r="HY63" a="1"/>
  <c r="HY63" s="1"/>
  <c r="HX63" a="1"/>
  <c r="HX63" s="1"/>
  <c r="HW63" a="1"/>
  <c r="HW63" s="1"/>
  <c r="HV63" a="1"/>
  <c r="HV63" s="1"/>
  <c r="HU63" a="1"/>
  <c r="HU63" s="1"/>
  <c r="HT63" a="1"/>
  <c r="HT63" s="1"/>
  <c r="HS63"/>
  <c r="HS63" a="1"/>
  <c r="HR63" a="1"/>
  <c r="HR63" s="1"/>
  <c r="HQ63" a="1"/>
  <c r="HQ63" s="1"/>
  <c r="HP63" a="1"/>
  <c r="HP63" s="1"/>
  <c r="HO63" a="1"/>
  <c r="HO63" s="1"/>
  <c r="HN63" a="1"/>
  <c r="HN63" s="1"/>
  <c r="HM63" a="1"/>
  <c r="HM63" s="1"/>
  <c r="HL63" a="1"/>
  <c r="HL63" s="1"/>
  <c r="HK63"/>
  <c r="HK63" a="1"/>
  <c r="HJ63" a="1"/>
  <c r="HJ63" s="1"/>
  <c r="HI63" a="1"/>
  <c r="HI63" s="1"/>
  <c r="HH63" a="1"/>
  <c r="HH63" s="1"/>
  <c r="HG63" a="1"/>
  <c r="HG63" s="1"/>
  <c r="HF63" a="1"/>
  <c r="HF63" s="1"/>
  <c r="HE63" a="1"/>
  <c r="HE63" s="1"/>
  <c r="HD63" a="1"/>
  <c r="HD63" s="1"/>
  <c r="HC63"/>
  <c r="HC63" a="1"/>
  <c r="HB63" a="1"/>
  <c r="HB63" s="1"/>
  <c r="HA63" a="1"/>
  <c r="HA63" s="1"/>
  <c r="GZ63" a="1"/>
  <c r="GZ63" s="1"/>
  <c r="GY63" a="1"/>
  <c r="GY63" s="1"/>
  <c r="GX63" a="1"/>
  <c r="GX63" s="1"/>
  <c r="GW63" a="1"/>
  <c r="GW63" s="1"/>
  <c r="GV63" a="1"/>
  <c r="GV63" s="1"/>
  <c r="GU63" a="1"/>
  <c r="GU63" s="1"/>
  <c r="GT63" a="1"/>
  <c r="GT63" s="1"/>
  <c r="GS63" a="1"/>
  <c r="GS63" s="1"/>
  <c r="GR63" a="1"/>
  <c r="GR63" s="1"/>
  <c r="GQ63"/>
  <c r="GQ63" a="1"/>
  <c r="GP63" a="1"/>
  <c r="GP63" s="1"/>
  <c r="GO63" a="1"/>
  <c r="GO63" s="1"/>
  <c r="GN63" a="1"/>
  <c r="GN63" s="1"/>
  <c r="GM63" a="1"/>
  <c r="GM63" s="1"/>
  <c r="GL63" a="1"/>
  <c r="GL63" s="1"/>
  <c r="GK63"/>
  <c r="GK63" a="1"/>
  <c r="GJ63" a="1"/>
  <c r="GJ63" s="1"/>
  <c r="GI63" a="1"/>
  <c r="GI63" s="1"/>
  <c r="GH63" a="1"/>
  <c r="GH63" s="1"/>
  <c r="GG63" a="1"/>
  <c r="GG63" s="1"/>
  <c r="GF63" a="1"/>
  <c r="GF63" s="1"/>
  <c r="GE63" a="1"/>
  <c r="GE63" s="1"/>
  <c r="GD63" a="1"/>
  <c r="GD63" s="1"/>
  <c r="GC63" a="1"/>
  <c r="GC63" s="1"/>
  <c r="GB63"/>
  <c r="GA63"/>
  <c r="FZ63" a="1"/>
  <c r="FZ63" s="1"/>
  <c r="FY63" a="1"/>
  <c r="FY63" s="1"/>
  <c r="FX63" a="1"/>
  <c r="FX63" s="1"/>
  <c r="FW63" a="1"/>
  <c r="FW63" s="1"/>
  <c r="FV63" a="1"/>
  <c r="FV63" s="1"/>
  <c r="FU63" a="1"/>
  <c r="FU63" s="1"/>
  <c r="FS63"/>
  <c r="IP62" a="1"/>
  <c r="IP62" s="1"/>
  <c r="IO62" a="1"/>
  <c r="IO62" s="1"/>
  <c r="IN62" a="1"/>
  <c r="IN62" s="1"/>
  <c r="IM62" a="1"/>
  <c r="IM62" s="1"/>
  <c r="IL62" a="1"/>
  <c r="IL62" s="1"/>
  <c r="IK62" a="1"/>
  <c r="IK62" s="1"/>
  <c r="IJ62"/>
  <c r="IJ62" a="1"/>
  <c r="II62" a="1"/>
  <c r="II62" s="1"/>
  <c r="IH62" a="1"/>
  <c r="IH62" s="1"/>
  <c r="IG62" a="1"/>
  <c r="IG62" s="1"/>
  <c r="IF62" a="1"/>
  <c r="IF62" s="1"/>
  <c r="IE62" a="1"/>
  <c r="IE62" s="1"/>
  <c r="ID62" a="1"/>
  <c r="ID62" s="1"/>
  <c r="IC62" a="1"/>
  <c r="IC62" s="1"/>
  <c r="IB62" a="1"/>
  <c r="IB62" s="1"/>
  <c r="HZ62" a="1"/>
  <c r="HZ62" s="1"/>
  <c r="HY62" a="1"/>
  <c r="HY62" s="1"/>
  <c r="HX62" a="1"/>
  <c r="HX62" s="1"/>
  <c r="HW62"/>
  <c r="HW62" a="1"/>
  <c r="HV62" a="1"/>
  <c r="HV62" s="1"/>
  <c r="HU62" a="1"/>
  <c r="HU62" s="1"/>
  <c r="HT62" a="1"/>
  <c r="HT62" s="1"/>
  <c r="HS62" a="1"/>
  <c r="HS62" s="1"/>
  <c r="HR62" a="1"/>
  <c r="HR62" s="1"/>
  <c r="HQ62"/>
  <c r="HQ62" a="1"/>
  <c r="HP62" a="1"/>
  <c r="HP62" s="1"/>
  <c r="HO62" a="1"/>
  <c r="HO62" s="1"/>
  <c r="HN62" a="1"/>
  <c r="HN62" s="1"/>
  <c r="HM62" a="1"/>
  <c r="HM62" s="1"/>
  <c r="HL62" a="1"/>
  <c r="HL62" s="1"/>
  <c r="HK62" a="1"/>
  <c r="HK62" s="1"/>
  <c r="HJ62" a="1"/>
  <c r="HJ62" s="1"/>
  <c r="HI62" a="1"/>
  <c r="HI62" s="1"/>
  <c r="HH62" a="1"/>
  <c r="HH62" s="1"/>
  <c r="HG62" a="1"/>
  <c r="HG62" s="1"/>
  <c r="HF62" a="1"/>
  <c r="HF62" s="1"/>
  <c r="HE62" a="1"/>
  <c r="HE62" s="1"/>
  <c r="HD62" a="1"/>
  <c r="HD62" s="1"/>
  <c r="HC62"/>
  <c r="HC62" a="1"/>
  <c r="HB62" a="1"/>
  <c r="HB62" s="1"/>
  <c r="HA62" a="1"/>
  <c r="HA62" s="1"/>
  <c r="GZ62" a="1"/>
  <c r="GZ62" s="1"/>
  <c r="GY62" a="1"/>
  <c r="GY62" s="1"/>
  <c r="GX62" a="1"/>
  <c r="GX62" s="1"/>
  <c r="GW62" a="1"/>
  <c r="GW62" s="1"/>
  <c r="GV62" a="1"/>
  <c r="GV62" s="1"/>
  <c r="GU62" a="1"/>
  <c r="GU62" s="1"/>
  <c r="GT62" a="1"/>
  <c r="GT62" s="1"/>
  <c r="GS62" a="1"/>
  <c r="GS62" s="1"/>
  <c r="GR62" a="1"/>
  <c r="GR62" s="1"/>
  <c r="GQ62"/>
  <c r="GQ62" a="1"/>
  <c r="GP62" a="1"/>
  <c r="GP62" s="1"/>
  <c r="GO62" a="1"/>
  <c r="GO62" s="1"/>
  <c r="GN62" a="1"/>
  <c r="GN62" s="1"/>
  <c r="GM62" a="1"/>
  <c r="GM62" s="1"/>
  <c r="GL62" a="1"/>
  <c r="GL62" s="1"/>
  <c r="GK62"/>
  <c r="GK62" a="1"/>
  <c r="GJ62" a="1"/>
  <c r="GJ62" s="1"/>
  <c r="GI62" a="1"/>
  <c r="GI62" s="1"/>
  <c r="GH62" a="1"/>
  <c r="GH62" s="1"/>
  <c r="GG62" a="1"/>
  <c r="GG62" s="1"/>
  <c r="GF62" a="1"/>
  <c r="GF62" s="1"/>
  <c r="GE62" a="1"/>
  <c r="GE62" s="1"/>
  <c r="GD62" a="1"/>
  <c r="GD62" s="1"/>
  <c r="GC62" a="1"/>
  <c r="GC62" s="1"/>
  <c r="GB62"/>
  <c r="GA62"/>
  <c r="FZ62" a="1"/>
  <c r="FZ62" s="1"/>
  <c r="FY62" a="1"/>
  <c r="FY62" s="1"/>
  <c r="FX62" a="1"/>
  <c r="FX62" s="1"/>
  <c r="FW62" a="1"/>
  <c r="FW62" s="1"/>
  <c r="FV62" a="1"/>
  <c r="FV62" s="1"/>
  <c r="FU62" a="1"/>
  <c r="FU62" s="1"/>
  <c r="FS62"/>
  <c r="IP61" a="1"/>
  <c r="IP61" s="1"/>
  <c r="IO61" a="1"/>
  <c r="IO61" s="1"/>
  <c r="IN61" a="1"/>
  <c r="IN61" s="1"/>
  <c r="IM61" a="1"/>
  <c r="IM61" s="1"/>
  <c r="IL61" a="1"/>
  <c r="IL61" s="1"/>
  <c r="IK61" a="1"/>
  <c r="IK61" s="1"/>
  <c r="IJ61" a="1"/>
  <c r="IJ61" s="1"/>
  <c r="II61" a="1"/>
  <c r="II61" s="1"/>
  <c r="IH61" a="1"/>
  <c r="IH61" s="1"/>
  <c r="IG61" a="1"/>
  <c r="IG61" s="1"/>
  <c r="IF61" a="1"/>
  <c r="IF61" s="1"/>
  <c r="IE61" a="1"/>
  <c r="IE61" s="1"/>
  <c r="ID61" a="1"/>
  <c r="ID61" s="1"/>
  <c r="IC61" a="1"/>
  <c r="IC61" s="1"/>
  <c r="IB61"/>
  <c r="IB61" a="1"/>
  <c r="HZ61" a="1"/>
  <c r="HZ61" s="1"/>
  <c r="HY61" a="1"/>
  <c r="HY61" s="1"/>
  <c r="HX61" a="1"/>
  <c r="HX61" s="1"/>
  <c r="HW61" a="1"/>
  <c r="HW61" s="1"/>
  <c r="HV61" a="1"/>
  <c r="HV61" s="1"/>
  <c r="HU61" a="1"/>
  <c r="HU61" s="1"/>
  <c r="HT61" a="1"/>
  <c r="HT61" s="1"/>
  <c r="HS61" a="1"/>
  <c r="HS61" s="1"/>
  <c r="HR61" a="1"/>
  <c r="HR61" s="1"/>
  <c r="HQ61" a="1"/>
  <c r="HQ61" s="1"/>
  <c r="HP61" a="1"/>
  <c r="HP61" s="1"/>
  <c r="HO61" a="1"/>
  <c r="HO61" s="1"/>
  <c r="HN61" a="1"/>
  <c r="HN61" s="1"/>
  <c r="HM61" a="1"/>
  <c r="HM61" s="1"/>
  <c r="HL61" a="1"/>
  <c r="HL61" s="1"/>
  <c r="HK61"/>
  <c r="HK61" a="1"/>
  <c r="HJ61" a="1"/>
  <c r="HJ61" s="1"/>
  <c r="HI61" a="1"/>
  <c r="HI61" s="1"/>
  <c r="HH61" a="1"/>
  <c r="HH61" s="1"/>
  <c r="HG61" a="1"/>
  <c r="HG61" s="1"/>
  <c r="HF61" a="1"/>
  <c r="HF61" s="1"/>
  <c r="HE61" a="1"/>
  <c r="HE61" s="1"/>
  <c r="HD61" a="1"/>
  <c r="HD61" s="1"/>
  <c r="HC61" a="1"/>
  <c r="HC61" s="1"/>
  <c r="HB61" a="1"/>
  <c r="HB61" s="1"/>
  <c r="HA61" a="1"/>
  <c r="HA61" s="1"/>
  <c r="GZ61" a="1"/>
  <c r="GZ61" s="1"/>
  <c r="GY61" a="1"/>
  <c r="GY61" s="1"/>
  <c r="GX61" a="1"/>
  <c r="GX61" s="1"/>
  <c r="GW61" a="1"/>
  <c r="GW61" s="1"/>
  <c r="GV61" a="1"/>
  <c r="GV61" s="1"/>
  <c r="GU61" a="1"/>
  <c r="GU61" s="1"/>
  <c r="GT61" a="1"/>
  <c r="GT61" s="1"/>
  <c r="GS61" a="1"/>
  <c r="GS61" s="1"/>
  <c r="GR61" a="1"/>
  <c r="GR61" s="1"/>
  <c r="GQ61" a="1"/>
  <c r="GQ61" s="1"/>
  <c r="GP61" a="1"/>
  <c r="GP61" s="1"/>
  <c r="GO61" a="1"/>
  <c r="GO61" s="1"/>
  <c r="GN61" a="1"/>
  <c r="GN61" s="1"/>
  <c r="GM61"/>
  <c r="GM61" a="1"/>
  <c r="GL61" a="1"/>
  <c r="GL61" s="1"/>
  <c r="GK61" a="1"/>
  <c r="GK61" s="1"/>
  <c r="GJ61" a="1"/>
  <c r="GJ61" s="1"/>
  <c r="GI61" a="1"/>
  <c r="GI61" s="1"/>
  <c r="GH61" a="1"/>
  <c r="GH61" s="1"/>
  <c r="GG61" a="1"/>
  <c r="GG61" s="1"/>
  <c r="GF61" a="1"/>
  <c r="GF61" s="1"/>
  <c r="GE61" a="1"/>
  <c r="GE61" s="1"/>
  <c r="GD61" a="1"/>
  <c r="GD61" s="1"/>
  <c r="GC61" a="1"/>
  <c r="GC61" s="1"/>
  <c r="GB61"/>
  <c r="GA61"/>
  <c r="FZ61" a="1"/>
  <c r="FZ61" s="1"/>
  <c r="FY61" a="1"/>
  <c r="FY61" s="1"/>
  <c r="FX61" a="1"/>
  <c r="FX61" s="1"/>
  <c r="FW61" a="1"/>
  <c r="FW61" s="1"/>
  <c r="FV61" a="1"/>
  <c r="FV61" s="1"/>
  <c r="FU61" a="1"/>
  <c r="FU61" s="1"/>
  <c r="FS61"/>
  <c r="IP60" a="1"/>
  <c r="IP60" s="1"/>
  <c r="IO60" a="1"/>
  <c r="IO60" s="1"/>
  <c r="IN60" a="1"/>
  <c r="IN60" s="1"/>
  <c r="IM60" a="1"/>
  <c r="IM60" s="1"/>
  <c r="IL60" a="1"/>
  <c r="IL60" s="1"/>
  <c r="IK60" a="1"/>
  <c r="IK60" s="1"/>
  <c r="IJ60" a="1"/>
  <c r="IJ60" s="1"/>
  <c r="II60" a="1"/>
  <c r="II60" s="1"/>
  <c r="IH60"/>
  <c r="IH60" a="1"/>
  <c r="IG60" a="1"/>
  <c r="IG60" s="1"/>
  <c r="IF60" a="1"/>
  <c r="IF60" s="1"/>
  <c r="IE60" a="1"/>
  <c r="IE60" s="1"/>
  <c r="ID60" a="1"/>
  <c r="ID60" s="1"/>
  <c r="IC60" a="1"/>
  <c r="IC60" s="1"/>
  <c r="IB60" a="1"/>
  <c r="IB60" s="1"/>
  <c r="HZ60" a="1"/>
  <c r="HZ60" s="1"/>
  <c r="HY60" a="1"/>
  <c r="HY60" s="1"/>
  <c r="HX60" a="1"/>
  <c r="HX60" s="1"/>
  <c r="HW60"/>
  <c r="HW60" a="1"/>
  <c r="HV60" a="1"/>
  <c r="HV60" s="1"/>
  <c r="HU60" a="1"/>
  <c r="HU60" s="1"/>
  <c r="HT60" a="1"/>
  <c r="HT60" s="1"/>
  <c r="HS60" a="1"/>
  <c r="HS60" s="1"/>
  <c r="HR60" a="1"/>
  <c r="HR60" s="1"/>
  <c r="HQ60" a="1"/>
  <c r="HQ60" s="1"/>
  <c r="HP60" a="1"/>
  <c r="HP60" s="1"/>
  <c r="HO60" a="1"/>
  <c r="HO60" s="1"/>
  <c r="HN60" a="1"/>
  <c r="HN60" s="1"/>
  <c r="HM60" a="1"/>
  <c r="HM60" s="1"/>
  <c r="HL60" a="1"/>
  <c r="HL60" s="1"/>
  <c r="HK60"/>
  <c r="HK60" a="1"/>
  <c r="HJ60" a="1"/>
  <c r="HJ60" s="1"/>
  <c r="HI60" a="1"/>
  <c r="HI60" s="1"/>
  <c r="HH60" a="1"/>
  <c r="HH60" s="1"/>
  <c r="HG60" a="1"/>
  <c r="HG60" s="1"/>
  <c r="HF60" a="1"/>
  <c r="HF60" s="1"/>
  <c r="HE60" a="1"/>
  <c r="HE60" s="1"/>
  <c r="HD60" a="1"/>
  <c r="HD60" s="1"/>
  <c r="HC60" a="1"/>
  <c r="HC60" s="1"/>
  <c r="HB60" a="1"/>
  <c r="HB60" s="1"/>
  <c r="HA60"/>
  <c r="HA60" a="1"/>
  <c r="GZ60" a="1"/>
  <c r="GZ60" s="1"/>
  <c r="GY60" a="1"/>
  <c r="GY60" s="1"/>
  <c r="GX60" a="1"/>
  <c r="GX60" s="1"/>
  <c r="GW60" a="1"/>
  <c r="GW60" s="1"/>
  <c r="GV60" a="1"/>
  <c r="GV60" s="1"/>
  <c r="GU60" a="1"/>
  <c r="GU60" s="1"/>
  <c r="GT60" a="1"/>
  <c r="GT60" s="1"/>
  <c r="GS60" a="1"/>
  <c r="GS60" s="1"/>
  <c r="GR60" a="1"/>
  <c r="GR60" s="1"/>
  <c r="GQ60" a="1"/>
  <c r="GQ60" s="1"/>
  <c r="GP60" a="1"/>
  <c r="GP60" s="1"/>
  <c r="GO60" a="1"/>
  <c r="GO60" s="1"/>
  <c r="GN60" a="1"/>
  <c r="GN60" s="1"/>
  <c r="GM60" a="1"/>
  <c r="GM60" s="1"/>
  <c r="GL60" a="1"/>
  <c r="GL60" s="1"/>
  <c r="GK60"/>
  <c r="GK60" a="1"/>
  <c r="GJ60" a="1"/>
  <c r="GJ60" s="1"/>
  <c r="GI60" a="1"/>
  <c r="GI60" s="1"/>
  <c r="GH60" a="1"/>
  <c r="GH60" s="1"/>
  <c r="GG60" a="1"/>
  <c r="GG60" s="1"/>
  <c r="GF60" a="1"/>
  <c r="GF60" s="1"/>
  <c r="GE60"/>
  <c r="GE60" a="1"/>
  <c r="GD60" a="1"/>
  <c r="GD60" s="1"/>
  <c r="GC60" a="1"/>
  <c r="GC60" s="1"/>
  <c r="GB60"/>
  <c r="GA60"/>
  <c r="FZ60" a="1"/>
  <c r="FZ60" s="1"/>
  <c r="FY60" a="1"/>
  <c r="FY60" s="1"/>
  <c r="FX60"/>
  <c r="FX60" a="1"/>
  <c r="FW60" a="1"/>
  <c r="FW60" s="1"/>
  <c r="FV60" a="1"/>
  <c r="FV60" s="1"/>
  <c r="FU60" a="1"/>
  <c r="FU60" s="1"/>
  <c r="FS60"/>
  <c r="IP59" a="1"/>
  <c r="IP59" s="1"/>
  <c r="IO59" a="1"/>
  <c r="IO59" s="1"/>
  <c r="IN59"/>
  <c r="IN59" a="1"/>
  <c r="IM59" a="1"/>
  <c r="IM59" s="1"/>
  <c r="IL59" a="1"/>
  <c r="IL59" s="1"/>
  <c r="IK59" a="1"/>
  <c r="IK59" s="1"/>
  <c r="IJ59" a="1"/>
  <c r="IJ59" s="1"/>
  <c r="II59" a="1"/>
  <c r="II59" s="1"/>
  <c r="IH59" a="1"/>
  <c r="IH59" s="1"/>
  <c r="IG59" a="1"/>
  <c r="IG59" s="1"/>
  <c r="IF59" a="1"/>
  <c r="IF59" s="1"/>
  <c r="IE59" a="1"/>
  <c r="IE59" s="1"/>
  <c r="ID59" a="1"/>
  <c r="ID59" s="1"/>
  <c r="IC59" a="1"/>
  <c r="IC59" s="1"/>
  <c r="IB59"/>
  <c r="IB59" a="1"/>
  <c r="HZ59" a="1"/>
  <c r="HZ59" s="1"/>
  <c r="HY59" a="1"/>
  <c r="HY59" s="1"/>
  <c r="HX59" a="1"/>
  <c r="HX59" s="1"/>
  <c r="HW59" a="1"/>
  <c r="HW59" s="1"/>
  <c r="HV59" a="1"/>
  <c r="HV59" s="1"/>
  <c r="HU59" a="1"/>
  <c r="HU59" s="1"/>
  <c r="HT59" a="1"/>
  <c r="HT59" s="1"/>
  <c r="HS59" a="1"/>
  <c r="HS59" s="1"/>
  <c r="HR59" a="1"/>
  <c r="HR59" s="1"/>
  <c r="HQ59"/>
  <c r="HQ59" a="1"/>
  <c r="HP59" a="1"/>
  <c r="HP59" s="1"/>
  <c r="HO59" a="1"/>
  <c r="HO59" s="1"/>
  <c r="HN59" a="1"/>
  <c r="HN59" s="1"/>
  <c r="HM59" a="1"/>
  <c r="HM59" s="1"/>
  <c r="HL59" a="1"/>
  <c r="HL59" s="1"/>
  <c r="HK59" a="1"/>
  <c r="HK59" s="1"/>
  <c r="HJ59" a="1"/>
  <c r="HJ59" s="1"/>
  <c r="HI59" a="1"/>
  <c r="HI59" s="1"/>
  <c r="HH59" a="1"/>
  <c r="HH59" s="1"/>
  <c r="HG59"/>
  <c r="HG59" a="1"/>
  <c r="HF59" a="1"/>
  <c r="HF59" s="1"/>
  <c r="HE59" a="1"/>
  <c r="HE59" s="1"/>
  <c r="HD59" a="1"/>
  <c r="HD59" s="1"/>
  <c r="HC59" a="1"/>
  <c r="HC59" s="1"/>
  <c r="HB59" a="1"/>
  <c r="HB59" s="1"/>
  <c r="HA59" a="1"/>
  <c r="HA59" s="1"/>
  <c r="GZ59" a="1"/>
  <c r="GZ59" s="1"/>
  <c r="GY59" a="1"/>
  <c r="GY59" s="1"/>
  <c r="GX59" a="1"/>
  <c r="GX59" s="1"/>
  <c r="GW59" a="1"/>
  <c r="GW59" s="1"/>
  <c r="GV59" a="1"/>
  <c r="GV59" s="1"/>
  <c r="GU59"/>
  <c r="GU59" a="1"/>
  <c r="GT59" a="1"/>
  <c r="GT59" s="1"/>
  <c r="GS59" a="1"/>
  <c r="GS59" s="1"/>
  <c r="GR59" a="1"/>
  <c r="GR59" s="1"/>
  <c r="GQ59" a="1"/>
  <c r="GQ59" s="1"/>
  <c r="GP59" a="1"/>
  <c r="GP59" s="1"/>
  <c r="GO59" a="1"/>
  <c r="GO59" s="1"/>
  <c r="GN59" a="1"/>
  <c r="GN59" s="1"/>
  <c r="GM59" a="1"/>
  <c r="GM59" s="1"/>
  <c r="GL59" a="1"/>
  <c r="GL59" s="1"/>
  <c r="GK59"/>
  <c r="GK59" a="1"/>
  <c r="GJ59" a="1"/>
  <c r="GJ59" s="1"/>
  <c r="GI59" a="1"/>
  <c r="GI59" s="1"/>
  <c r="GH59" a="1"/>
  <c r="GH59" s="1"/>
  <c r="GG59" a="1"/>
  <c r="GG59" s="1"/>
  <c r="GF59" a="1"/>
  <c r="GF59" s="1"/>
  <c r="GE59" a="1"/>
  <c r="GE59" s="1"/>
  <c r="GD59" a="1"/>
  <c r="GD59" s="1"/>
  <c r="GC59" a="1"/>
  <c r="GC59" s="1"/>
  <c r="GB59"/>
  <c r="GA59"/>
  <c r="FZ59" a="1"/>
  <c r="FZ59" s="1"/>
  <c r="FY59" a="1"/>
  <c r="FY59" s="1"/>
  <c r="FX59" a="1"/>
  <c r="FX59" s="1"/>
  <c r="FW59" a="1"/>
  <c r="FW59" s="1"/>
  <c r="FV59" a="1"/>
  <c r="FV59" s="1"/>
  <c r="FU59" a="1"/>
  <c r="FU59" s="1"/>
  <c r="FS59"/>
  <c r="IP58" a="1"/>
  <c r="IP58" s="1"/>
  <c r="IO58" a="1"/>
  <c r="IO58" s="1"/>
  <c r="IN58" a="1"/>
  <c r="IN58" s="1"/>
  <c r="IM58" a="1"/>
  <c r="IM58" s="1"/>
  <c r="IL58" a="1"/>
  <c r="IL58" s="1"/>
  <c r="IK58" a="1"/>
  <c r="IK58" s="1"/>
  <c r="IJ58"/>
  <c r="IJ58" a="1"/>
  <c r="II58" a="1"/>
  <c r="II58" s="1"/>
  <c r="IH58" a="1"/>
  <c r="IH58" s="1"/>
  <c r="IG58" a="1"/>
  <c r="IG58" s="1"/>
  <c r="IF58" a="1"/>
  <c r="IF58" s="1"/>
  <c r="IE58" a="1"/>
  <c r="IE58" s="1"/>
  <c r="ID58" a="1"/>
  <c r="ID58" s="1"/>
  <c r="IC58" a="1"/>
  <c r="IC58" s="1"/>
  <c r="IB58" a="1"/>
  <c r="IB58" s="1"/>
  <c r="HZ58" a="1"/>
  <c r="HZ58" s="1"/>
  <c r="HY58" a="1"/>
  <c r="HY58" s="1"/>
  <c r="HX58" a="1"/>
  <c r="HX58" s="1"/>
  <c r="HW58"/>
  <c r="HW58" a="1"/>
  <c r="HV58" a="1"/>
  <c r="HV58" s="1"/>
  <c r="HU58" a="1"/>
  <c r="HU58" s="1"/>
  <c r="HT58" a="1"/>
  <c r="HT58" s="1"/>
  <c r="HS58" a="1"/>
  <c r="HS58" s="1"/>
  <c r="HR58" a="1"/>
  <c r="HR58" s="1"/>
  <c r="HQ58"/>
  <c r="HQ58" a="1"/>
  <c r="HP58" a="1"/>
  <c r="HP58" s="1"/>
  <c r="HO58" a="1"/>
  <c r="HO58" s="1"/>
  <c r="HN58" a="1"/>
  <c r="HN58" s="1"/>
  <c r="HM58" a="1"/>
  <c r="HM58" s="1"/>
  <c r="HL58" a="1"/>
  <c r="HL58" s="1"/>
  <c r="HK58" a="1"/>
  <c r="HK58" s="1"/>
  <c r="HJ58" a="1"/>
  <c r="HJ58" s="1"/>
  <c r="HI58" a="1"/>
  <c r="HI58" s="1"/>
  <c r="HH58" a="1"/>
  <c r="HH58" s="1"/>
  <c r="HG58" a="1"/>
  <c r="HG58" s="1"/>
  <c r="HF58" a="1"/>
  <c r="HF58" s="1"/>
  <c r="HE58" a="1"/>
  <c r="HE58" s="1"/>
  <c r="HD58" a="1"/>
  <c r="HD58" s="1"/>
  <c r="HC58"/>
  <c r="HC58" a="1"/>
  <c r="HB58" a="1"/>
  <c r="HB58" s="1"/>
  <c r="HA58" a="1"/>
  <c r="HA58" s="1"/>
  <c r="GZ58" a="1"/>
  <c r="GZ58" s="1"/>
  <c r="GY58" a="1"/>
  <c r="GY58" s="1"/>
  <c r="GX58" a="1"/>
  <c r="GX58" s="1"/>
  <c r="GW58" a="1"/>
  <c r="GW58" s="1"/>
  <c r="GV58" a="1"/>
  <c r="GV58" s="1"/>
  <c r="GU58" a="1"/>
  <c r="GU58" s="1"/>
  <c r="GT58" a="1"/>
  <c r="GT58" s="1"/>
  <c r="GS58" a="1"/>
  <c r="GS58" s="1"/>
  <c r="GR58" a="1"/>
  <c r="GR58" s="1"/>
  <c r="GQ58"/>
  <c r="GQ58" a="1"/>
  <c r="GP58" a="1"/>
  <c r="GP58" s="1"/>
  <c r="GO58" a="1"/>
  <c r="GO58" s="1"/>
  <c r="GN58" a="1"/>
  <c r="GN58" s="1"/>
  <c r="GM58" a="1"/>
  <c r="GM58" s="1"/>
  <c r="GL58" a="1"/>
  <c r="GL58" s="1"/>
  <c r="GK58"/>
  <c r="GK58" a="1"/>
  <c r="GJ58" a="1"/>
  <c r="GJ58" s="1"/>
  <c r="GI58" a="1"/>
  <c r="GI58" s="1"/>
  <c r="GH58" a="1"/>
  <c r="GH58" s="1"/>
  <c r="GG58" a="1"/>
  <c r="GG58" s="1"/>
  <c r="GF58" a="1"/>
  <c r="GF58" s="1"/>
  <c r="GE58" a="1"/>
  <c r="GE58" s="1"/>
  <c r="GD58" a="1"/>
  <c r="GD58" s="1"/>
  <c r="GC58" a="1"/>
  <c r="GC58" s="1"/>
  <c r="GB58"/>
  <c r="GA58"/>
  <c r="FZ58" a="1"/>
  <c r="FZ58" s="1"/>
  <c r="FY58" a="1"/>
  <c r="FY58" s="1"/>
  <c r="FX58" a="1"/>
  <c r="FX58" s="1"/>
  <c r="FW58" a="1"/>
  <c r="FW58" s="1"/>
  <c r="FV58" a="1"/>
  <c r="FV58" s="1"/>
  <c r="FU58" a="1"/>
  <c r="FU58" s="1"/>
  <c r="FS58"/>
  <c r="IP57" a="1"/>
  <c r="IP57" s="1"/>
  <c r="IO57" a="1"/>
  <c r="IO57" s="1"/>
  <c r="IN57" a="1"/>
  <c r="IN57" s="1"/>
  <c r="IM57" a="1"/>
  <c r="IM57" s="1"/>
  <c r="IL57" a="1"/>
  <c r="IL57" s="1"/>
  <c r="IK57" a="1"/>
  <c r="IK57" s="1"/>
  <c r="IJ57"/>
  <c r="IJ57" a="1"/>
  <c r="II57" a="1"/>
  <c r="II57" s="1"/>
  <c r="IH57" a="1"/>
  <c r="IH57" s="1"/>
  <c r="IG57" a="1"/>
  <c r="IG57" s="1"/>
  <c r="IF57" a="1"/>
  <c r="IF57" s="1"/>
  <c r="IE57" a="1"/>
  <c r="IE57" s="1"/>
  <c r="ID57" a="1"/>
  <c r="ID57" s="1"/>
  <c r="IC57" a="1"/>
  <c r="IC57" s="1"/>
  <c r="IB57" a="1"/>
  <c r="IB57" s="1"/>
  <c r="HZ57" a="1"/>
  <c r="HZ57" s="1"/>
  <c r="HY57" a="1"/>
  <c r="HY57" s="1"/>
  <c r="HX57" a="1"/>
  <c r="HX57" s="1"/>
  <c r="HW57"/>
  <c r="HW57" a="1"/>
  <c r="HV57" a="1"/>
  <c r="HV57" s="1"/>
  <c r="HU57" a="1"/>
  <c r="HU57" s="1"/>
  <c r="HT57" a="1"/>
  <c r="HT57" s="1"/>
  <c r="HS57" a="1"/>
  <c r="HS57" s="1"/>
  <c r="HR57" a="1"/>
  <c r="HR57" s="1"/>
  <c r="HQ57"/>
  <c r="HQ57" a="1"/>
  <c r="HP57" a="1"/>
  <c r="HP57" s="1"/>
  <c r="HO57" a="1"/>
  <c r="HO57" s="1"/>
  <c r="HN57" a="1"/>
  <c r="HN57" s="1"/>
  <c r="HM57" a="1"/>
  <c r="HM57" s="1"/>
  <c r="HL57" a="1"/>
  <c r="HL57" s="1"/>
  <c r="HK57" a="1"/>
  <c r="HK57" s="1"/>
  <c r="HJ57" a="1"/>
  <c r="HJ57" s="1"/>
  <c r="HI57" a="1"/>
  <c r="HI57" s="1"/>
  <c r="HH57" a="1"/>
  <c r="HH57" s="1"/>
  <c r="HG57" a="1"/>
  <c r="HG57" s="1"/>
  <c r="HF57" a="1"/>
  <c r="HF57" s="1"/>
  <c r="HE57" a="1"/>
  <c r="HE57" s="1"/>
  <c r="HD57" a="1"/>
  <c r="HD57" s="1"/>
  <c r="HC57"/>
  <c r="HC57" a="1"/>
  <c r="HB57" a="1"/>
  <c r="HB57" s="1"/>
  <c r="HA57" a="1"/>
  <c r="HA57" s="1"/>
  <c r="GZ57" a="1"/>
  <c r="GZ57" s="1"/>
  <c r="GY57" a="1"/>
  <c r="GY57" s="1"/>
  <c r="GX57" a="1"/>
  <c r="GX57" s="1"/>
  <c r="GW57" a="1"/>
  <c r="GW57" s="1"/>
  <c r="GV57" a="1"/>
  <c r="GV57" s="1"/>
  <c r="GU57" a="1"/>
  <c r="GU57" s="1"/>
  <c r="GT57" a="1"/>
  <c r="GT57" s="1"/>
  <c r="GS57" a="1"/>
  <c r="GS57" s="1"/>
  <c r="GR57" a="1"/>
  <c r="GR57" s="1"/>
  <c r="GQ57"/>
  <c r="GQ57" a="1"/>
  <c r="GP57" a="1"/>
  <c r="GP57" s="1"/>
  <c r="GO57" a="1"/>
  <c r="GO57" s="1"/>
  <c r="GN57" a="1"/>
  <c r="GN57" s="1"/>
  <c r="GM57" a="1"/>
  <c r="GM57" s="1"/>
  <c r="GL57" a="1"/>
  <c r="GL57" s="1"/>
  <c r="GK57"/>
  <c r="GK57" a="1"/>
  <c r="GJ57" a="1"/>
  <c r="GJ57" s="1"/>
  <c r="GI57" a="1"/>
  <c r="GI57" s="1"/>
  <c r="GH57" a="1"/>
  <c r="GH57" s="1"/>
  <c r="GG57" a="1"/>
  <c r="GG57" s="1"/>
  <c r="GF57" a="1"/>
  <c r="GF57" s="1"/>
  <c r="GE57" a="1"/>
  <c r="GE57" s="1"/>
  <c r="GD57" a="1"/>
  <c r="GD57" s="1"/>
  <c r="GC57" a="1"/>
  <c r="GC57" s="1"/>
  <c r="GB57"/>
  <c r="GA57"/>
  <c r="FZ57" a="1"/>
  <c r="FZ57" s="1"/>
  <c r="FY57" a="1"/>
  <c r="FY57" s="1"/>
  <c r="FX57" a="1"/>
  <c r="FX57" s="1"/>
  <c r="FW57" a="1"/>
  <c r="FW57" s="1"/>
  <c r="FV57" a="1"/>
  <c r="FV57" s="1"/>
  <c r="FU57" a="1"/>
  <c r="FU57" s="1"/>
  <c r="FS57"/>
  <c r="IP56" a="1"/>
  <c r="IP56" s="1"/>
  <c r="IO56" a="1"/>
  <c r="IO56" s="1"/>
  <c r="IN56" a="1"/>
  <c r="IN56" s="1"/>
  <c r="IM56" a="1"/>
  <c r="IM56" s="1"/>
  <c r="IL56" a="1"/>
  <c r="IL56" s="1"/>
  <c r="IK56" a="1"/>
  <c r="IK56" s="1"/>
  <c r="IJ56"/>
  <c r="IJ56" a="1"/>
  <c r="II56" a="1"/>
  <c r="II56" s="1"/>
  <c r="IH56" a="1"/>
  <c r="IH56" s="1"/>
  <c r="IG56" a="1"/>
  <c r="IG56" s="1"/>
  <c r="IF56" a="1"/>
  <c r="IF56" s="1"/>
  <c r="IE56" a="1"/>
  <c r="IE56" s="1"/>
  <c r="ID56" a="1"/>
  <c r="ID56" s="1"/>
  <c r="IC56" a="1"/>
  <c r="IC56" s="1"/>
  <c r="IB56" a="1"/>
  <c r="IB56" s="1"/>
  <c r="HZ56" a="1"/>
  <c r="HZ56" s="1"/>
  <c r="HY56" a="1"/>
  <c r="HY56" s="1"/>
  <c r="HX56" a="1"/>
  <c r="HX56" s="1"/>
  <c r="HW56" a="1"/>
  <c r="HW56" s="1"/>
  <c r="HV56" a="1"/>
  <c r="HV56" s="1"/>
  <c r="HU56" a="1"/>
  <c r="HU56" s="1"/>
  <c r="HT56" a="1"/>
  <c r="HT56" s="1"/>
  <c r="HS56"/>
  <c r="HS56" a="1"/>
  <c r="HR56" a="1"/>
  <c r="HR56" s="1"/>
  <c r="HQ56" a="1"/>
  <c r="HQ56" s="1"/>
  <c r="HP56" a="1"/>
  <c r="HP56" s="1"/>
  <c r="HO56" a="1"/>
  <c r="HO56" s="1"/>
  <c r="HN56" a="1"/>
  <c r="HN56" s="1"/>
  <c r="HM56" a="1"/>
  <c r="HM56" s="1"/>
  <c r="HL56" a="1"/>
  <c r="HL56" s="1"/>
  <c r="HK56" a="1"/>
  <c r="HK56" s="1"/>
  <c r="HJ56" a="1"/>
  <c r="HJ56" s="1"/>
  <c r="HI56" a="1"/>
  <c r="HI56" s="1"/>
  <c r="HH56" a="1"/>
  <c r="HH56" s="1"/>
  <c r="HG56" a="1"/>
  <c r="HG56" s="1"/>
  <c r="HF56" a="1"/>
  <c r="HF56" s="1"/>
  <c r="HE56" a="1"/>
  <c r="HE56" s="1"/>
  <c r="HD56" a="1"/>
  <c r="HD56" s="1"/>
  <c r="HC56" a="1"/>
  <c r="HC56" s="1"/>
  <c r="HB56" a="1"/>
  <c r="HB56" s="1"/>
  <c r="HA56" a="1"/>
  <c r="HA56" s="1"/>
  <c r="GZ56" a="1"/>
  <c r="GZ56" s="1"/>
  <c r="GY56" a="1"/>
  <c r="GY56" s="1"/>
  <c r="GX56" a="1"/>
  <c r="GX56" s="1"/>
  <c r="GW56" a="1"/>
  <c r="GW56" s="1"/>
  <c r="GV56" a="1"/>
  <c r="GV56" s="1"/>
  <c r="GU56" a="1"/>
  <c r="GU56" s="1"/>
  <c r="GT56" a="1"/>
  <c r="GT56" s="1"/>
  <c r="GS56" a="1"/>
  <c r="GS56" s="1"/>
  <c r="GR56" a="1"/>
  <c r="GR56" s="1"/>
  <c r="GQ56" a="1"/>
  <c r="GQ56" s="1"/>
  <c r="GP56" a="1"/>
  <c r="GP56" s="1"/>
  <c r="GO56" a="1"/>
  <c r="GO56" s="1"/>
  <c r="GN56" a="1"/>
  <c r="GN56" s="1"/>
  <c r="GM56"/>
  <c r="GM56" a="1"/>
  <c r="GL56" a="1"/>
  <c r="GL56" s="1"/>
  <c r="GK56" a="1"/>
  <c r="GK56" s="1"/>
  <c r="GJ56" a="1"/>
  <c r="GJ56" s="1"/>
  <c r="GI56" a="1"/>
  <c r="GI56" s="1"/>
  <c r="GH56" a="1"/>
  <c r="GH56" s="1"/>
  <c r="GG56" a="1"/>
  <c r="GG56" s="1"/>
  <c r="GF56" a="1"/>
  <c r="GF56" s="1"/>
  <c r="GE56" a="1"/>
  <c r="GE56" s="1"/>
  <c r="GD56" a="1"/>
  <c r="GD56" s="1"/>
  <c r="GC56" a="1"/>
  <c r="GC56" s="1"/>
  <c r="GB56"/>
  <c r="GA56"/>
  <c r="FZ56" a="1"/>
  <c r="FZ56" s="1"/>
  <c r="FY56" a="1"/>
  <c r="FY56" s="1"/>
  <c r="FX56" a="1"/>
  <c r="FX56" s="1"/>
  <c r="FW56" a="1"/>
  <c r="FW56" s="1"/>
  <c r="FV56" a="1"/>
  <c r="FV56" s="1"/>
  <c r="FU56" a="1"/>
  <c r="FU56" s="1"/>
  <c r="FS56"/>
  <c r="IP55" a="1"/>
  <c r="IP55" s="1"/>
  <c r="IO55" a="1"/>
  <c r="IO55" s="1"/>
  <c r="IN55" a="1"/>
  <c r="IN55" s="1"/>
  <c r="IM55" a="1"/>
  <c r="IM55" s="1"/>
  <c r="IL55" a="1"/>
  <c r="IL55" s="1"/>
  <c r="IK55" a="1"/>
  <c r="IK55" s="1"/>
  <c r="IJ55" a="1"/>
  <c r="IJ55" s="1"/>
  <c r="II55" a="1"/>
  <c r="II55" s="1"/>
  <c r="IH55" a="1"/>
  <c r="IH55" s="1"/>
  <c r="IG55" a="1"/>
  <c r="IG55" s="1"/>
  <c r="IF55" a="1"/>
  <c r="IF55" s="1"/>
  <c r="IE55" a="1"/>
  <c r="IE55" s="1"/>
  <c r="ID55" a="1"/>
  <c r="ID55" s="1"/>
  <c r="IC55" a="1"/>
  <c r="IC55" s="1"/>
  <c r="IB55" a="1"/>
  <c r="IB55" s="1"/>
  <c r="HZ55" a="1"/>
  <c r="HZ55" s="1"/>
  <c r="HY55" a="1"/>
  <c r="HY55" s="1"/>
  <c r="HX55" a="1"/>
  <c r="HX55" s="1"/>
  <c r="HW55" a="1"/>
  <c r="HW55" s="1"/>
  <c r="HV55" a="1"/>
  <c r="HV55" s="1"/>
  <c r="HU55" a="1"/>
  <c r="HU55" s="1"/>
  <c r="HT55" a="1"/>
  <c r="HT55" s="1"/>
  <c r="HS55" a="1"/>
  <c r="HS55" s="1"/>
  <c r="HR55" a="1"/>
  <c r="HR55" s="1"/>
  <c r="HQ55" a="1"/>
  <c r="HQ55" s="1"/>
  <c r="HP55" a="1"/>
  <c r="HP55" s="1"/>
  <c r="HO55" a="1"/>
  <c r="HO55" s="1"/>
  <c r="HN55" a="1"/>
  <c r="HN55" s="1"/>
  <c r="HM55" a="1"/>
  <c r="HM55" s="1"/>
  <c r="HL55" a="1"/>
  <c r="HL55" s="1"/>
  <c r="HK55"/>
  <c r="HK55" a="1"/>
  <c r="HJ55" a="1"/>
  <c r="HJ55" s="1"/>
  <c r="HI55" a="1"/>
  <c r="HI55" s="1"/>
  <c r="HH55" a="1"/>
  <c r="HH55" s="1"/>
  <c r="HG55" a="1"/>
  <c r="HG55" s="1"/>
  <c r="HF55" a="1"/>
  <c r="HF55" s="1"/>
  <c r="HE55" a="1"/>
  <c r="HE55" s="1"/>
  <c r="HD55" a="1"/>
  <c r="HD55" s="1"/>
  <c r="HC55" a="1"/>
  <c r="HC55" s="1"/>
  <c r="HB55" a="1"/>
  <c r="HB55" s="1"/>
  <c r="HA55" a="1"/>
  <c r="HA55" s="1"/>
  <c r="GZ55" a="1"/>
  <c r="GZ55" s="1"/>
  <c r="GY55" a="1"/>
  <c r="GY55" s="1"/>
  <c r="GX55" a="1"/>
  <c r="GX55" s="1"/>
  <c r="GW55" a="1"/>
  <c r="GW55" s="1"/>
  <c r="GV55" a="1"/>
  <c r="GV55" s="1"/>
  <c r="GU55" a="1"/>
  <c r="GU55" s="1"/>
  <c r="GT55" a="1"/>
  <c r="GT55" s="1"/>
  <c r="GS55" a="1"/>
  <c r="GS55" s="1"/>
  <c r="GR55" a="1"/>
  <c r="GR55" s="1"/>
  <c r="GQ55" a="1"/>
  <c r="GQ55" s="1"/>
  <c r="GP55" a="1"/>
  <c r="GP55" s="1"/>
  <c r="GO55" a="1"/>
  <c r="GO55" s="1"/>
  <c r="GN55" a="1"/>
  <c r="GN55" s="1"/>
  <c r="GM55" a="1"/>
  <c r="GM55" s="1"/>
  <c r="GL55" a="1"/>
  <c r="GL55" s="1"/>
  <c r="GK55" a="1"/>
  <c r="GK55" s="1"/>
  <c r="GJ55" a="1"/>
  <c r="GJ55" s="1"/>
  <c r="GI55" a="1"/>
  <c r="GI55" s="1"/>
  <c r="GH55" a="1"/>
  <c r="GH55" s="1"/>
  <c r="GG55" a="1"/>
  <c r="GG55" s="1"/>
  <c r="GF55" a="1"/>
  <c r="GF55" s="1"/>
  <c r="GE55"/>
  <c r="GE55" a="1"/>
  <c r="GD55" a="1"/>
  <c r="GD55" s="1"/>
  <c r="GC55" a="1"/>
  <c r="GC55" s="1"/>
  <c r="GB55"/>
  <c r="GA55"/>
  <c r="FZ55" a="1"/>
  <c r="FZ55" s="1"/>
  <c r="FY55" a="1"/>
  <c r="FY55" s="1"/>
  <c r="FX55"/>
  <c r="FX55" a="1"/>
  <c r="FW55" a="1"/>
  <c r="FW55" s="1"/>
  <c r="FV55" a="1"/>
  <c r="FV55" s="1"/>
  <c r="FU55" a="1"/>
  <c r="FU55" s="1"/>
  <c r="FS55"/>
  <c r="IP54" a="1"/>
  <c r="IP54" s="1"/>
  <c r="IO54" a="1"/>
  <c r="IO54" s="1"/>
  <c r="IN54"/>
  <c r="IN54" a="1"/>
  <c r="IM54" a="1"/>
  <c r="IM54" s="1"/>
  <c r="IL54" a="1"/>
  <c r="IL54" s="1"/>
  <c r="IK54" a="1"/>
  <c r="IK54" s="1"/>
  <c r="IJ54" a="1"/>
  <c r="IJ54" s="1"/>
  <c r="II54" a="1"/>
  <c r="II54" s="1"/>
  <c r="IH54"/>
  <c r="IH54" a="1"/>
  <c r="IG54" a="1"/>
  <c r="IG54" s="1"/>
  <c r="IF54" a="1"/>
  <c r="IF54" s="1"/>
  <c r="IE54" a="1"/>
  <c r="IE54" s="1"/>
  <c r="ID54" a="1"/>
  <c r="ID54" s="1"/>
  <c r="IC54" a="1"/>
  <c r="IC54" s="1"/>
  <c r="IB54"/>
  <c r="IB54" a="1"/>
  <c r="HZ54" a="1"/>
  <c r="HZ54" s="1"/>
  <c r="HY54" a="1"/>
  <c r="HY54" s="1"/>
  <c r="HX54" a="1"/>
  <c r="HX54" s="1"/>
  <c r="HW54"/>
  <c r="HW54" a="1"/>
  <c r="HV54" a="1"/>
  <c r="HV54" s="1"/>
  <c r="HU54" a="1"/>
  <c r="HU54" s="1"/>
  <c r="HT54" a="1"/>
  <c r="HT54" s="1"/>
  <c r="HS54" a="1"/>
  <c r="HS54" s="1"/>
  <c r="HR54" a="1"/>
  <c r="HR54" s="1"/>
  <c r="HQ54"/>
  <c r="HQ54" a="1"/>
  <c r="HP54" a="1"/>
  <c r="HP54" s="1"/>
  <c r="HO54" a="1"/>
  <c r="HO54" s="1"/>
  <c r="HN54" a="1"/>
  <c r="HN54" s="1"/>
  <c r="HM54" a="1"/>
  <c r="HM54" s="1"/>
  <c r="HL54" a="1"/>
  <c r="HL54" s="1"/>
  <c r="HK54" a="1"/>
  <c r="HK54" s="1"/>
  <c r="HJ54" a="1"/>
  <c r="HJ54" s="1"/>
  <c r="HI54" a="1"/>
  <c r="HI54" s="1"/>
  <c r="HH54" a="1"/>
  <c r="HH54" s="1"/>
  <c r="HG54"/>
  <c r="HG54" a="1"/>
  <c r="HF54" a="1"/>
  <c r="HF54" s="1"/>
  <c r="HE54" a="1"/>
  <c r="HE54" s="1"/>
  <c r="HD54" a="1"/>
  <c r="HD54" s="1"/>
  <c r="HC54" a="1"/>
  <c r="HC54" s="1"/>
  <c r="HB54" a="1"/>
  <c r="HB54" s="1"/>
  <c r="HA54" a="1"/>
  <c r="HA54" s="1"/>
  <c r="GZ54" a="1"/>
  <c r="GZ54" s="1"/>
  <c r="GY54" a="1"/>
  <c r="GY54" s="1"/>
  <c r="GX54" a="1"/>
  <c r="GX54" s="1"/>
  <c r="GW54" a="1"/>
  <c r="GW54" s="1"/>
  <c r="GV54" a="1"/>
  <c r="GV54" s="1"/>
  <c r="GU54"/>
  <c r="GU54" a="1"/>
  <c r="GT54" a="1"/>
  <c r="GT54" s="1"/>
  <c r="GS54" a="1"/>
  <c r="GS54" s="1"/>
  <c r="GR54" a="1"/>
  <c r="GR54" s="1"/>
  <c r="GQ54" a="1"/>
  <c r="GQ54" s="1"/>
  <c r="GP54" a="1"/>
  <c r="GP54" s="1"/>
  <c r="GO54" a="1"/>
  <c r="GO54" s="1"/>
  <c r="GN54" a="1"/>
  <c r="GN54" s="1"/>
  <c r="GM54" a="1"/>
  <c r="GM54" s="1"/>
  <c r="GL54" a="1"/>
  <c r="GL54" s="1"/>
  <c r="GK54"/>
  <c r="GK54" a="1"/>
  <c r="GJ54" a="1"/>
  <c r="GJ54" s="1"/>
  <c r="GI54" a="1"/>
  <c r="GI54" s="1"/>
  <c r="GH54" a="1"/>
  <c r="GH54" s="1"/>
  <c r="GG54" a="1"/>
  <c r="GG54" s="1"/>
  <c r="GF54" a="1"/>
  <c r="GF54" s="1"/>
  <c r="GE54" a="1"/>
  <c r="GE54" s="1"/>
  <c r="GD54" a="1"/>
  <c r="GD54" s="1"/>
  <c r="GC54" a="1"/>
  <c r="GC54" s="1"/>
  <c r="GB54"/>
  <c r="GA54"/>
  <c r="FZ54" a="1"/>
  <c r="FZ54" s="1"/>
  <c r="FY54" a="1"/>
  <c r="FY54" s="1"/>
  <c r="FX54" a="1"/>
  <c r="FX54" s="1"/>
  <c r="FW54" a="1"/>
  <c r="FW54" s="1"/>
  <c r="FV54" a="1"/>
  <c r="FV54" s="1"/>
  <c r="FU54" a="1"/>
  <c r="FU54" s="1"/>
  <c r="FS54"/>
  <c r="IP53" a="1"/>
  <c r="IP53" s="1"/>
  <c r="IO53" a="1"/>
  <c r="IO53" s="1"/>
  <c r="IN53"/>
  <c r="IN53" a="1"/>
  <c r="IM53" a="1"/>
  <c r="IM53" s="1"/>
  <c r="IL53" a="1"/>
  <c r="IL53" s="1"/>
  <c r="IK53" a="1"/>
  <c r="IK53" s="1"/>
  <c r="IJ53"/>
  <c r="IJ53" a="1"/>
  <c r="II53" a="1"/>
  <c r="II53" s="1"/>
  <c r="IH53"/>
  <c r="IH53" a="1"/>
  <c r="IG53" a="1"/>
  <c r="IG53" s="1"/>
  <c r="IF53" a="1"/>
  <c r="IF53" s="1"/>
  <c r="IE53" a="1"/>
  <c r="IE53" s="1"/>
  <c r="ID53" a="1"/>
  <c r="ID53" s="1"/>
  <c r="IC53" a="1"/>
  <c r="IC53" s="1"/>
  <c r="IB53" a="1"/>
  <c r="IB53" s="1"/>
  <c r="HZ53" a="1"/>
  <c r="HZ53" s="1"/>
  <c r="HY53" a="1"/>
  <c r="HY53" s="1"/>
  <c r="HX53" a="1"/>
  <c r="HX53" s="1"/>
  <c r="HW53"/>
  <c r="HW53" a="1"/>
  <c r="HV53" a="1"/>
  <c r="HV53" s="1"/>
  <c r="HU53" a="1"/>
  <c r="HU53" s="1"/>
  <c r="HT53" a="1"/>
  <c r="HT53" s="1"/>
  <c r="HS53"/>
  <c r="HS53" a="1"/>
  <c r="HR53" a="1"/>
  <c r="HR53" s="1"/>
  <c r="HQ53"/>
  <c r="HQ53" a="1"/>
  <c r="HP53" a="1"/>
  <c r="HP53" s="1"/>
  <c r="HO53" a="1"/>
  <c r="HO53" s="1"/>
  <c r="HN53" a="1"/>
  <c r="HN53" s="1"/>
  <c r="HM53" a="1"/>
  <c r="HM53" s="1"/>
  <c r="HL53" a="1"/>
  <c r="HL53" s="1"/>
  <c r="HK53" a="1"/>
  <c r="HK53" s="1"/>
  <c r="HJ53" a="1"/>
  <c r="HJ53" s="1"/>
  <c r="HI53" a="1"/>
  <c r="HI53" s="1"/>
  <c r="HH53" a="1"/>
  <c r="HH53" s="1"/>
  <c r="HG53" a="1"/>
  <c r="HG53" s="1"/>
  <c r="HF53" a="1"/>
  <c r="HF53" s="1"/>
  <c r="HE53" a="1"/>
  <c r="HE53" s="1"/>
  <c r="HD53" a="1"/>
  <c r="HD53" s="1"/>
  <c r="HC53"/>
  <c r="HC53" a="1"/>
  <c r="HB53" a="1"/>
  <c r="HB53" s="1"/>
  <c r="HA53" a="1"/>
  <c r="HA53" s="1"/>
  <c r="GZ53" a="1"/>
  <c r="GZ53" s="1"/>
  <c r="GY53" a="1"/>
  <c r="GY53" s="1"/>
  <c r="GX53" a="1"/>
  <c r="GX53" s="1"/>
  <c r="GW53" a="1"/>
  <c r="GW53" s="1"/>
  <c r="GV53" a="1"/>
  <c r="GV53" s="1"/>
  <c r="GU53" a="1"/>
  <c r="GU53" s="1"/>
  <c r="GT53" a="1"/>
  <c r="GT53" s="1"/>
  <c r="GS53" a="1"/>
  <c r="GS53" s="1"/>
  <c r="GR53" a="1"/>
  <c r="GR53" s="1"/>
  <c r="GQ53"/>
  <c r="GQ53" a="1"/>
  <c r="GP53" a="1"/>
  <c r="GP53" s="1"/>
  <c r="GO53" a="1"/>
  <c r="GO53" s="1"/>
  <c r="GN53" a="1"/>
  <c r="GN53" s="1"/>
  <c r="GM53" a="1"/>
  <c r="GM53" s="1"/>
  <c r="GL53" a="1"/>
  <c r="GL53" s="1"/>
  <c r="GK53"/>
  <c r="GK53" a="1"/>
  <c r="GJ53" a="1"/>
  <c r="GJ53" s="1"/>
  <c r="GI53" a="1"/>
  <c r="GI53" s="1"/>
  <c r="GH53" a="1"/>
  <c r="GH53" s="1"/>
  <c r="GG53" a="1"/>
  <c r="GG53" s="1"/>
  <c r="GF53" a="1"/>
  <c r="GF53" s="1"/>
  <c r="GE53" a="1"/>
  <c r="GE53" s="1"/>
  <c r="GD53" a="1"/>
  <c r="GD53" s="1"/>
  <c r="GC53" a="1"/>
  <c r="GC53" s="1"/>
  <c r="GB53"/>
  <c r="GA53"/>
  <c r="FZ53" a="1"/>
  <c r="FZ53" s="1"/>
  <c r="FY53" a="1"/>
  <c r="FY53" s="1"/>
  <c r="FX53" a="1"/>
  <c r="FX53" s="1"/>
  <c r="FW53" a="1"/>
  <c r="FW53" s="1"/>
  <c r="FV53" a="1"/>
  <c r="FV53" s="1"/>
  <c r="FU53" a="1"/>
  <c r="FU53" s="1"/>
  <c r="FS53"/>
  <c r="IP52" a="1"/>
  <c r="IP52" s="1"/>
  <c r="IO52" a="1"/>
  <c r="IO52" s="1"/>
  <c r="IN52" a="1"/>
  <c r="IN52" s="1"/>
  <c r="IM52"/>
  <c r="IM52" a="1"/>
  <c r="IL52" a="1"/>
  <c r="IL52" s="1"/>
  <c r="IK52" a="1"/>
  <c r="IK52" s="1"/>
  <c r="IJ52" a="1"/>
  <c r="IJ52" s="1"/>
  <c r="II52" a="1"/>
  <c r="II52" s="1"/>
  <c r="IH52" a="1"/>
  <c r="IH52" s="1"/>
  <c r="IG52" a="1"/>
  <c r="IG52" s="1"/>
  <c r="IF52" a="1"/>
  <c r="IF52" s="1"/>
  <c r="IE52" a="1"/>
  <c r="IE52" s="1"/>
  <c r="ID52" a="1"/>
  <c r="ID52" s="1"/>
  <c r="IC52" a="1"/>
  <c r="IC52" s="1"/>
  <c r="IB52" a="1"/>
  <c r="IB52" s="1"/>
  <c r="HZ52" a="1"/>
  <c r="HZ52" s="1"/>
  <c r="HY52" a="1"/>
  <c r="HY52" s="1"/>
  <c r="HX52" a="1"/>
  <c r="HX52" s="1"/>
  <c r="HW52" a="1"/>
  <c r="HW52" s="1"/>
  <c r="HV52"/>
  <c r="HV52" a="1"/>
  <c r="HU52" a="1"/>
  <c r="HU52" s="1"/>
  <c r="HT52" a="1"/>
  <c r="HT52" s="1"/>
  <c r="HS52" a="1"/>
  <c r="HS52" s="1"/>
  <c r="HR52" a="1"/>
  <c r="HR52" s="1"/>
  <c r="HQ52" a="1"/>
  <c r="HQ52" s="1"/>
  <c r="HP52" a="1"/>
  <c r="HP52" s="1"/>
  <c r="HO52" a="1"/>
  <c r="HO52" s="1"/>
  <c r="HN52" a="1"/>
  <c r="HN52" s="1"/>
  <c r="HM52" a="1"/>
  <c r="HM52" s="1"/>
  <c r="HL52" a="1"/>
  <c r="HL52" s="1"/>
  <c r="HK52" a="1"/>
  <c r="HK52" s="1"/>
  <c r="HJ52"/>
  <c r="HJ52" a="1"/>
  <c r="HI52" a="1"/>
  <c r="HI52" s="1"/>
  <c r="HH52" a="1"/>
  <c r="HH52" s="1"/>
  <c r="HG52" a="1"/>
  <c r="HG52" s="1"/>
  <c r="HF52" a="1"/>
  <c r="HF52" s="1"/>
  <c r="HE52" a="1"/>
  <c r="HE52" s="1"/>
  <c r="HD52" a="1"/>
  <c r="HD52" s="1"/>
  <c r="HC52" a="1"/>
  <c r="HC52" s="1"/>
  <c r="HB52" a="1"/>
  <c r="HB52" s="1"/>
  <c r="HA52" a="1"/>
  <c r="HA52" s="1"/>
  <c r="GZ52" a="1"/>
  <c r="GZ52" s="1"/>
  <c r="GY52" a="1"/>
  <c r="GY52" s="1"/>
  <c r="GX52"/>
  <c r="GX52" a="1"/>
  <c r="GW52" a="1"/>
  <c r="GW52" s="1"/>
  <c r="GV52" a="1"/>
  <c r="GV52" s="1"/>
  <c r="GU52" a="1"/>
  <c r="GU52" s="1"/>
  <c r="GT52" a="1"/>
  <c r="GT52" s="1"/>
  <c r="GS52" a="1"/>
  <c r="GS52" s="1"/>
  <c r="GR52" a="1"/>
  <c r="GR52" s="1"/>
  <c r="GQ52" a="1"/>
  <c r="GQ52" s="1"/>
  <c r="GP52"/>
  <c r="GP52" a="1"/>
  <c r="GO52" a="1"/>
  <c r="GO52" s="1"/>
  <c r="GN52" a="1"/>
  <c r="GN52" s="1"/>
  <c r="GM52" a="1"/>
  <c r="GM52" s="1"/>
  <c r="GL52" a="1"/>
  <c r="GL52" s="1"/>
  <c r="GK52" a="1"/>
  <c r="GK52" s="1"/>
  <c r="GJ52" a="1"/>
  <c r="GJ52" s="1"/>
  <c r="GI52" a="1"/>
  <c r="GI52" s="1"/>
  <c r="GH52" a="1"/>
  <c r="GH52" s="1"/>
  <c r="GG52" a="1"/>
  <c r="GG52" s="1"/>
  <c r="GF52" a="1"/>
  <c r="GF52" s="1"/>
  <c r="GE52" a="1"/>
  <c r="GE52" s="1"/>
  <c r="GD52" a="1"/>
  <c r="GD52" s="1"/>
  <c r="GC52" a="1"/>
  <c r="GC52" s="1"/>
  <c r="GB52"/>
  <c r="GA52"/>
  <c r="FZ52" a="1"/>
  <c r="FZ52" s="1"/>
  <c r="FY52" a="1"/>
  <c r="FY52" s="1"/>
  <c r="FX52" a="1"/>
  <c r="FX52" s="1"/>
  <c r="FW52" a="1"/>
  <c r="FW52" s="1"/>
  <c r="FV52" a="1"/>
  <c r="FV52" s="1"/>
  <c r="FU52" a="1"/>
  <c r="FU52" s="1"/>
  <c r="FS52"/>
  <c r="IP51" a="1"/>
  <c r="IP51" s="1"/>
  <c r="IO51" a="1"/>
  <c r="IO51" s="1"/>
  <c r="IN51" a="1"/>
  <c r="IN51" s="1"/>
  <c r="IM51"/>
  <c r="IM51" a="1"/>
  <c r="IL51" a="1"/>
  <c r="IL51" s="1"/>
  <c r="IK51" a="1"/>
  <c r="IK51" s="1"/>
  <c r="IJ51" a="1"/>
  <c r="IJ51" s="1"/>
  <c r="II51" a="1"/>
  <c r="II51" s="1"/>
  <c r="IH51" a="1"/>
  <c r="IH51" s="1"/>
  <c r="IG51" a="1"/>
  <c r="IG51" s="1"/>
  <c r="IF51" a="1"/>
  <c r="IF51" s="1"/>
  <c r="IE51" a="1"/>
  <c r="IE51" s="1"/>
  <c r="ID51" a="1"/>
  <c r="ID51" s="1"/>
  <c r="IC51" a="1"/>
  <c r="IC51" s="1"/>
  <c r="IB51" a="1"/>
  <c r="IB51" s="1"/>
  <c r="HZ51"/>
  <c r="HZ51" a="1"/>
  <c r="HY51" a="1"/>
  <c r="HY51" s="1"/>
  <c r="HX51" a="1"/>
  <c r="HX51" s="1"/>
  <c r="HW51" a="1"/>
  <c r="HW51" s="1"/>
  <c r="HV51" a="1"/>
  <c r="HV51" s="1"/>
  <c r="HU51" a="1"/>
  <c r="HU51" s="1"/>
  <c r="HT51" a="1"/>
  <c r="HT51" s="1"/>
  <c r="HS51" a="1"/>
  <c r="HS51" s="1"/>
  <c r="HR51" a="1"/>
  <c r="HR51" s="1"/>
  <c r="HQ51" a="1"/>
  <c r="HQ51" s="1"/>
  <c r="HP51" a="1"/>
  <c r="HP51" s="1"/>
  <c r="HO51" a="1"/>
  <c r="HO51" s="1"/>
  <c r="HN51"/>
  <c r="HN51" a="1"/>
  <c r="HM51" a="1"/>
  <c r="HM51" s="1"/>
  <c r="HL51" a="1"/>
  <c r="HL51" s="1"/>
  <c r="HK51" a="1"/>
  <c r="HK51" s="1"/>
  <c r="HJ51" a="1"/>
  <c r="HJ51" s="1"/>
  <c r="HI51" a="1"/>
  <c r="HI51" s="1"/>
  <c r="HH51" a="1"/>
  <c r="HH51" s="1"/>
  <c r="HG51" a="1"/>
  <c r="HG51" s="1"/>
  <c r="HF51"/>
  <c r="HF51" a="1"/>
  <c r="HE51" a="1"/>
  <c r="HE51" s="1"/>
  <c r="HD51" a="1"/>
  <c r="HD51" s="1"/>
  <c r="HC51" a="1"/>
  <c r="HC51" s="1"/>
  <c r="HB51" a="1"/>
  <c r="HB51" s="1"/>
  <c r="HA51" a="1"/>
  <c r="HA51" s="1"/>
  <c r="GZ51" a="1"/>
  <c r="GZ51" s="1"/>
  <c r="GY51" a="1"/>
  <c r="GY51" s="1"/>
  <c r="GX51" a="1"/>
  <c r="GX51" s="1"/>
  <c r="GW51" a="1"/>
  <c r="GW51" s="1"/>
  <c r="GV51" a="1"/>
  <c r="GV51" s="1"/>
  <c r="GU51" a="1"/>
  <c r="GU51" s="1"/>
  <c r="GT51" a="1"/>
  <c r="GT51" s="1"/>
  <c r="GS51" a="1"/>
  <c r="GS51" s="1"/>
  <c r="GR51" a="1"/>
  <c r="GR51" s="1"/>
  <c r="GQ51" a="1"/>
  <c r="GQ51" s="1"/>
  <c r="GP51" a="1"/>
  <c r="GP51" s="1"/>
  <c r="GO51" a="1"/>
  <c r="GO51" s="1"/>
  <c r="GN51" a="1"/>
  <c r="GN51" s="1"/>
  <c r="GM51" a="1"/>
  <c r="GM51" s="1"/>
  <c r="GL51" a="1"/>
  <c r="GL51" s="1"/>
  <c r="GK51" a="1"/>
  <c r="GK51" s="1"/>
  <c r="GJ51" a="1"/>
  <c r="GJ51" s="1"/>
  <c r="GI51" a="1"/>
  <c r="GI51" s="1"/>
  <c r="GH51"/>
  <c r="GH51" a="1"/>
  <c r="GG51" a="1"/>
  <c r="GG51" s="1"/>
  <c r="GF51" a="1"/>
  <c r="GF51" s="1"/>
  <c r="GE51" a="1"/>
  <c r="GE51" s="1"/>
  <c r="GD51" a="1"/>
  <c r="GD51" s="1"/>
  <c r="GC51" a="1"/>
  <c r="GC51" s="1"/>
  <c r="GB51"/>
  <c r="GA51"/>
  <c r="FZ51" a="1"/>
  <c r="FZ51" s="1"/>
  <c r="FY51"/>
  <c r="FY51" a="1"/>
  <c r="FX51" a="1"/>
  <c r="FX51" s="1"/>
  <c r="FW51" a="1"/>
  <c r="FW51" s="1"/>
  <c r="FV51" a="1"/>
  <c r="FV51" s="1"/>
  <c r="FU51" a="1"/>
  <c r="FU51" s="1"/>
  <c r="FS51"/>
  <c r="IP50" a="1"/>
  <c r="IP50" s="1"/>
  <c r="IO50"/>
  <c r="IO50" a="1"/>
  <c r="IN50" a="1"/>
  <c r="IN50" s="1"/>
  <c r="IM50" a="1"/>
  <c r="IM50" s="1"/>
  <c r="IL50" a="1"/>
  <c r="IL50" s="1"/>
  <c r="IK50" a="1"/>
  <c r="IK50" s="1"/>
  <c r="IJ50" a="1"/>
  <c r="IJ50" s="1"/>
  <c r="II50" a="1"/>
  <c r="II50" s="1"/>
  <c r="IH50" a="1"/>
  <c r="IH50" s="1"/>
  <c r="IG50" a="1"/>
  <c r="IG50" s="1"/>
  <c r="IF50" a="1"/>
  <c r="IF50" s="1"/>
  <c r="IE50"/>
  <c r="IE50" a="1"/>
  <c r="ID50" a="1"/>
  <c r="ID50" s="1"/>
  <c r="IC50" a="1"/>
  <c r="IC50" s="1"/>
  <c r="IB50" a="1"/>
  <c r="IB50" s="1"/>
  <c r="HZ50" a="1"/>
  <c r="HZ50" s="1"/>
  <c r="HY50" a="1"/>
  <c r="HY50" s="1"/>
  <c r="HX50" a="1"/>
  <c r="HX50" s="1"/>
  <c r="HW50" a="1"/>
  <c r="HW50" s="1"/>
  <c r="HV50" a="1"/>
  <c r="HV50" s="1"/>
  <c r="HU50" a="1"/>
  <c r="HU50" s="1"/>
  <c r="HT50" a="1"/>
  <c r="HT50" s="1"/>
  <c r="HS50" a="1"/>
  <c r="HS50" s="1"/>
  <c r="HR50" a="1"/>
  <c r="HR50" s="1"/>
  <c r="HQ50" a="1"/>
  <c r="HQ50" s="1"/>
  <c r="HP50" a="1"/>
  <c r="HP50" s="1"/>
  <c r="HO50" a="1"/>
  <c r="HO50" s="1"/>
  <c r="HN50" a="1"/>
  <c r="HN50" s="1"/>
  <c r="HM50" a="1"/>
  <c r="HM50" s="1"/>
  <c r="HL50" a="1"/>
  <c r="HL50" s="1"/>
  <c r="HK50" a="1"/>
  <c r="HK50" s="1"/>
  <c r="HJ50" a="1"/>
  <c r="HJ50" s="1"/>
  <c r="HI50" a="1"/>
  <c r="HI50" s="1"/>
  <c r="HH50" a="1"/>
  <c r="HH50" s="1"/>
  <c r="HG50" a="1"/>
  <c r="HG50" s="1"/>
  <c r="HF50" a="1"/>
  <c r="HF50" s="1"/>
  <c r="HE50" a="1"/>
  <c r="HE50" s="1"/>
  <c r="HD50" a="1"/>
  <c r="HD50" s="1"/>
  <c r="HC50" a="1"/>
  <c r="HC50" s="1"/>
  <c r="HB50" a="1"/>
  <c r="HB50" s="1"/>
  <c r="HA50" a="1"/>
  <c r="HA50" s="1"/>
  <c r="GZ50" a="1"/>
  <c r="GZ50" s="1"/>
  <c r="GY50" a="1"/>
  <c r="GY50" s="1"/>
  <c r="GX50"/>
  <c r="GX50" a="1"/>
  <c r="GW50" a="1"/>
  <c r="GW50" s="1"/>
  <c r="GV50" a="1"/>
  <c r="GV50" s="1"/>
  <c r="GU50" a="1"/>
  <c r="GU50" s="1"/>
  <c r="GT50" a="1"/>
  <c r="GT50" s="1"/>
  <c r="GS50" a="1"/>
  <c r="GS50" s="1"/>
  <c r="GR50" a="1"/>
  <c r="GR50" s="1"/>
  <c r="GQ50" a="1"/>
  <c r="GQ50" s="1"/>
  <c r="GP50" a="1"/>
  <c r="GP50" s="1"/>
  <c r="GO50" a="1"/>
  <c r="GO50" s="1"/>
  <c r="GN50" a="1"/>
  <c r="GN50" s="1"/>
  <c r="GM50" a="1"/>
  <c r="GM50" s="1"/>
  <c r="GL50" a="1"/>
  <c r="GL50" s="1"/>
  <c r="GK50" a="1"/>
  <c r="GK50" s="1"/>
  <c r="GJ50" a="1"/>
  <c r="GJ50" s="1"/>
  <c r="GI50" a="1"/>
  <c r="GI50" s="1"/>
  <c r="GH50" a="1"/>
  <c r="GH50" s="1"/>
  <c r="GG50" a="1"/>
  <c r="GG50" s="1"/>
  <c r="GF50" a="1"/>
  <c r="GF50" s="1"/>
  <c r="GE50" a="1"/>
  <c r="GE50" s="1"/>
  <c r="GD50" a="1"/>
  <c r="GD50" s="1"/>
  <c r="GC50" a="1"/>
  <c r="GC50" s="1"/>
  <c r="GB50"/>
  <c r="GA50"/>
  <c r="FZ50" a="1"/>
  <c r="FZ50" s="1"/>
  <c r="FY50" a="1"/>
  <c r="FY50" s="1"/>
  <c r="FX50" a="1"/>
  <c r="FX50" s="1"/>
  <c r="FW50" a="1"/>
  <c r="FW50" s="1"/>
  <c r="FV50" a="1"/>
  <c r="FV50" s="1"/>
  <c r="FU50" a="1"/>
  <c r="FU50" s="1"/>
  <c r="FS50"/>
  <c r="IP49" a="1"/>
  <c r="IP49" s="1"/>
  <c r="IO49" a="1"/>
  <c r="IO49" s="1"/>
  <c r="IN49" a="1"/>
  <c r="IN49" s="1"/>
  <c r="IM49" a="1"/>
  <c r="IM49" s="1"/>
  <c r="IL49" a="1"/>
  <c r="IL49" s="1"/>
  <c r="IK49" a="1"/>
  <c r="IK49" s="1"/>
  <c r="IJ49" a="1"/>
  <c r="IJ49" s="1"/>
  <c r="II49" a="1"/>
  <c r="II49" s="1"/>
  <c r="IH49" a="1"/>
  <c r="IH49" s="1"/>
  <c r="IG49" a="1"/>
  <c r="IG49" s="1"/>
  <c r="IF49" a="1"/>
  <c r="IF49" s="1"/>
  <c r="IE49" a="1"/>
  <c r="IE49" s="1"/>
  <c r="ID49" a="1"/>
  <c r="ID49" s="1"/>
  <c r="IC49"/>
  <c r="IC49" a="1"/>
  <c r="IB49" a="1"/>
  <c r="IB49" s="1"/>
  <c r="HZ49" a="1"/>
  <c r="HZ49" s="1"/>
  <c r="HY49" a="1"/>
  <c r="HY49" s="1"/>
  <c r="HX49" a="1"/>
  <c r="HX49" s="1"/>
  <c r="HW49" a="1"/>
  <c r="HW49" s="1"/>
  <c r="HV49" a="1"/>
  <c r="HV49" s="1"/>
  <c r="HU49" a="1"/>
  <c r="HU49" s="1"/>
  <c r="HT49" a="1"/>
  <c r="HT49" s="1"/>
  <c r="HS49" a="1"/>
  <c r="HS49" s="1"/>
  <c r="HR49" a="1"/>
  <c r="HR49" s="1"/>
  <c r="HQ49" a="1"/>
  <c r="HQ49" s="1"/>
  <c r="HP49"/>
  <c r="HP49" a="1"/>
  <c r="HO49" a="1"/>
  <c r="HO49" s="1"/>
  <c r="HN49" a="1"/>
  <c r="HN49" s="1"/>
  <c r="HM49" a="1"/>
  <c r="HM49" s="1"/>
  <c r="HL49" a="1"/>
  <c r="HL49" s="1"/>
  <c r="HK49" a="1"/>
  <c r="HK49" s="1"/>
  <c r="HJ49"/>
  <c r="HJ49" a="1"/>
  <c r="HI49" a="1"/>
  <c r="HI49" s="1"/>
  <c r="HH49" a="1"/>
  <c r="HH49" s="1"/>
  <c r="HG49" a="1"/>
  <c r="HG49" s="1"/>
  <c r="HF49" a="1"/>
  <c r="HF49" s="1"/>
  <c r="HE49" a="1"/>
  <c r="HE49" s="1"/>
  <c r="HD49"/>
  <c r="HD49" a="1"/>
  <c r="HC49" a="1"/>
  <c r="HC49" s="1"/>
  <c r="HB49" a="1"/>
  <c r="HB49" s="1"/>
  <c r="HA49" a="1"/>
  <c r="HA49" s="1"/>
  <c r="GZ49" a="1"/>
  <c r="GZ49" s="1"/>
  <c r="GY49" a="1"/>
  <c r="GY49" s="1"/>
  <c r="GX49" a="1"/>
  <c r="GX49" s="1"/>
  <c r="GW49" a="1"/>
  <c r="GW49" s="1"/>
  <c r="GV49" a="1"/>
  <c r="GV49" s="1"/>
  <c r="GU49" a="1"/>
  <c r="GU49" s="1"/>
  <c r="GT49" a="1"/>
  <c r="GT49" s="1"/>
  <c r="GS49" a="1"/>
  <c r="GS49" s="1"/>
  <c r="GR49" a="1"/>
  <c r="GR49" s="1"/>
  <c r="GQ49" a="1"/>
  <c r="GQ49" s="1"/>
  <c r="GP49" a="1"/>
  <c r="GP49" s="1"/>
  <c r="GO49" a="1"/>
  <c r="GO49" s="1"/>
  <c r="GN49"/>
  <c r="GN49" a="1"/>
  <c r="GM49" a="1"/>
  <c r="GM49" s="1"/>
  <c r="GL49" a="1"/>
  <c r="GL49" s="1"/>
  <c r="GK49" a="1"/>
  <c r="GK49" s="1"/>
  <c r="GJ49" a="1"/>
  <c r="GJ49" s="1"/>
  <c r="GI49" a="1"/>
  <c r="GI49" s="1"/>
  <c r="GH49" a="1"/>
  <c r="GH49" s="1"/>
  <c r="GG49" a="1"/>
  <c r="GG49" s="1"/>
  <c r="GF49" a="1"/>
  <c r="GF49" s="1"/>
  <c r="GE49" a="1"/>
  <c r="GE49" s="1"/>
  <c r="GD49" a="1"/>
  <c r="GD49" s="1"/>
  <c r="GC49" a="1"/>
  <c r="GC49" s="1"/>
  <c r="GB49"/>
  <c r="GA49"/>
  <c r="FZ49" a="1"/>
  <c r="FZ49" s="1"/>
  <c r="FY49" a="1"/>
  <c r="FY49" s="1"/>
  <c r="FX49" a="1"/>
  <c r="FX49" s="1"/>
  <c r="FW49" a="1"/>
  <c r="FW49" s="1"/>
  <c r="FV49" a="1"/>
  <c r="FV49" s="1"/>
  <c r="FU49" a="1"/>
  <c r="FU49" s="1"/>
  <c r="FS49"/>
  <c r="IP48" a="1"/>
  <c r="IP48" s="1"/>
  <c r="IO48" a="1"/>
  <c r="IO48" s="1"/>
  <c r="IN48" a="1"/>
  <c r="IN48" s="1"/>
  <c r="IM48" a="1"/>
  <c r="IM48" s="1"/>
  <c r="IL48" a="1"/>
  <c r="IL48" s="1"/>
  <c r="IK48" a="1"/>
  <c r="IK48" s="1"/>
  <c r="IJ48" a="1"/>
  <c r="IJ48" s="1"/>
  <c r="II48" a="1"/>
  <c r="II48" s="1"/>
  <c r="IH48" a="1"/>
  <c r="IH48" s="1"/>
  <c r="IG48" a="1"/>
  <c r="IG48" s="1"/>
  <c r="IF48" a="1"/>
  <c r="IF48" s="1"/>
  <c r="IE48"/>
  <c r="IE48" a="1"/>
  <c r="ID48" a="1"/>
  <c r="ID48" s="1"/>
  <c r="IC48" a="1"/>
  <c r="IC48" s="1"/>
  <c r="IB48" a="1"/>
  <c r="IB48" s="1"/>
  <c r="HZ48" a="1"/>
  <c r="HZ48" s="1"/>
  <c r="HY48" a="1"/>
  <c r="HY48" s="1"/>
  <c r="HX48" a="1"/>
  <c r="HX48" s="1"/>
  <c r="HW48" a="1"/>
  <c r="HW48" s="1"/>
  <c r="HV48" a="1"/>
  <c r="HV48" s="1"/>
  <c r="HU48" a="1"/>
  <c r="HU48" s="1"/>
  <c r="HT48" a="1"/>
  <c r="HT48" s="1"/>
  <c r="HS48" a="1"/>
  <c r="HS48" s="1"/>
  <c r="HR48" a="1"/>
  <c r="HR48" s="1"/>
  <c r="HQ48" a="1"/>
  <c r="HQ48" s="1"/>
  <c r="HP48" a="1"/>
  <c r="HP48" s="1"/>
  <c r="HO48" a="1"/>
  <c r="HO48" s="1"/>
  <c r="HN48" a="1"/>
  <c r="HN48" s="1"/>
  <c r="HM48" a="1"/>
  <c r="HM48" s="1"/>
  <c r="HL48" a="1"/>
  <c r="HL48" s="1"/>
  <c r="HK48" a="1"/>
  <c r="HK48" s="1"/>
  <c r="HJ48" a="1"/>
  <c r="HJ48" s="1"/>
  <c r="HI48" a="1"/>
  <c r="HI48" s="1"/>
  <c r="HH48" a="1"/>
  <c r="HH48" s="1"/>
  <c r="HG48" a="1"/>
  <c r="HG48" s="1"/>
  <c r="HF48"/>
  <c r="HF48" a="1"/>
  <c r="HE48" a="1"/>
  <c r="HE48" s="1"/>
  <c r="HD48" a="1"/>
  <c r="HD48" s="1"/>
  <c r="HC48" a="1"/>
  <c r="HC48" s="1"/>
  <c r="HB48" a="1"/>
  <c r="HB48" s="1"/>
  <c r="HA48" a="1"/>
  <c r="HA48" s="1"/>
  <c r="GZ48" a="1"/>
  <c r="GZ48" s="1"/>
  <c r="GY48" a="1"/>
  <c r="GY48" s="1"/>
  <c r="GX48" a="1"/>
  <c r="GX48" s="1"/>
  <c r="GW48" a="1"/>
  <c r="GW48" s="1"/>
  <c r="GV48" a="1"/>
  <c r="GV48" s="1"/>
  <c r="GU48" a="1"/>
  <c r="GU48" s="1"/>
  <c r="GT48" a="1"/>
  <c r="GT48" s="1"/>
  <c r="GS48" a="1"/>
  <c r="GS48" s="1"/>
  <c r="GR48"/>
  <c r="GR48" a="1"/>
  <c r="GQ48" a="1"/>
  <c r="GQ48" s="1"/>
  <c r="GP48" a="1"/>
  <c r="GP48" s="1"/>
  <c r="GO48" a="1"/>
  <c r="GO48" s="1"/>
  <c r="GN48" a="1"/>
  <c r="GN48" s="1"/>
  <c r="GM48" a="1"/>
  <c r="GM48" s="1"/>
  <c r="GL48" a="1"/>
  <c r="GL48" s="1"/>
  <c r="GK48" a="1"/>
  <c r="GK48" s="1"/>
  <c r="GJ48" a="1"/>
  <c r="GJ48" s="1"/>
  <c r="GI48" a="1"/>
  <c r="GI48" s="1"/>
  <c r="GH48" a="1"/>
  <c r="GH48" s="1"/>
  <c r="GG48" a="1"/>
  <c r="GG48" s="1"/>
  <c r="GF48" a="1"/>
  <c r="GF48" s="1"/>
  <c r="GE48" a="1"/>
  <c r="GE48" s="1"/>
  <c r="GD48" a="1"/>
  <c r="GD48" s="1"/>
  <c r="GC48" a="1"/>
  <c r="GC48" s="1"/>
  <c r="GB48"/>
  <c r="GA48"/>
  <c r="FZ48" a="1"/>
  <c r="FZ48" s="1"/>
  <c r="FY48" a="1"/>
  <c r="FY48" s="1"/>
  <c r="FX48" a="1"/>
  <c r="FX48" s="1"/>
  <c r="FW48" a="1"/>
  <c r="FW48" s="1"/>
  <c r="FV48" a="1"/>
  <c r="FV48" s="1"/>
  <c r="FU48" a="1"/>
  <c r="FU48" s="1"/>
  <c r="FS48"/>
  <c r="IP47" a="1"/>
  <c r="IP47" s="1"/>
  <c r="IO47" a="1"/>
  <c r="IO47" s="1"/>
  <c r="IN47" a="1"/>
  <c r="IN47" s="1"/>
  <c r="IM47" a="1"/>
  <c r="IM47" s="1"/>
  <c r="IL47" a="1"/>
  <c r="IL47" s="1"/>
  <c r="IK47" a="1"/>
  <c r="IK47" s="1"/>
  <c r="IJ47" a="1"/>
  <c r="IJ47" s="1"/>
  <c r="II47" a="1"/>
  <c r="II47" s="1"/>
  <c r="IH47" a="1"/>
  <c r="IH47" s="1"/>
  <c r="IG47" a="1"/>
  <c r="IG47" s="1"/>
  <c r="IF47" a="1"/>
  <c r="IF47" s="1"/>
  <c r="IE47" a="1"/>
  <c r="IE47" s="1"/>
  <c r="ID47" a="1"/>
  <c r="ID47" s="1"/>
  <c r="IC47" a="1"/>
  <c r="IC47" s="1"/>
  <c r="IB47" a="1"/>
  <c r="IB47" s="1"/>
  <c r="HZ47" a="1"/>
  <c r="HZ47" s="1"/>
  <c r="HY47" a="1"/>
  <c r="HY47" s="1"/>
  <c r="HX47"/>
  <c r="HX47" a="1"/>
  <c r="HW47" a="1"/>
  <c r="HW47" s="1"/>
  <c r="HV47" a="1"/>
  <c r="HV47" s="1"/>
  <c r="HU47" a="1"/>
  <c r="HU47" s="1"/>
  <c r="HT47" a="1"/>
  <c r="HT47" s="1"/>
  <c r="HS47" a="1"/>
  <c r="HS47" s="1"/>
  <c r="HR47" a="1"/>
  <c r="HR47" s="1"/>
  <c r="HQ47" a="1"/>
  <c r="HQ47" s="1"/>
  <c r="HP47" a="1"/>
  <c r="HP47" s="1"/>
  <c r="HO47" a="1"/>
  <c r="HO47" s="1"/>
  <c r="HN47" a="1"/>
  <c r="HN47" s="1"/>
  <c r="HM47" a="1"/>
  <c r="HM47" s="1"/>
  <c r="HL47" a="1"/>
  <c r="HL47" s="1"/>
  <c r="HK47" a="1"/>
  <c r="HK47" s="1"/>
  <c r="HJ47" a="1"/>
  <c r="HJ47" s="1"/>
  <c r="HI47" a="1"/>
  <c r="HI47" s="1"/>
  <c r="HH47" a="1"/>
  <c r="HH47" s="1"/>
  <c r="HG47" a="1"/>
  <c r="HG47" s="1"/>
  <c r="HF47"/>
  <c r="HF47" a="1"/>
  <c r="HE47" a="1"/>
  <c r="HE47" s="1"/>
  <c r="HD47" a="1"/>
  <c r="HD47" s="1"/>
  <c r="HC47" a="1"/>
  <c r="HC47" s="1"/>
  <c r="HB47" a="1"/>
  <c r="HB47" s="1"/>
  <c r="HA47" a="1"/>
  <c r="HA47" s="1"/>
  <c r="GZ47"/>
  <c r="GZ47" a="1"/>
  <c r="GY47" a="1"/>
  <c r="GY47" s="1"/>
  <c r="GX47" a="1"/>
  <c r="GX47" s="1"/>
  <c r="GW47" a="1"/>
  <c r="GW47" s="1"/>
  <c r="GV47" a="1"/>
  <c r="GV47" s="1"/>
  <c r="GU47" a="1"/>
  <c r="GU47" s="1"/>
  <c r="GT47" a="1"/>
  <c r="GT47" s="1"/>
  <c r="GS47" a="1"/>
  <c r="GS47" s="1"/>
  <c r="GR47" a="1"/>
  <c r="GR47" s="1"/>
  <c r="GQ47" a="1"/>
  <c r="GQ47" s="1"/>
  <c r="GP47" a="1"/>
  <c r="GP47" s="1"/>
  <c r="GO47" a="1"/>
  <c r="GO47" s="1"/>
  <c r="GN47" a="1"/>
  <c r="GN47" s="1"/>
  <c r="GM47" a="1"/>
  <c r="GM47" s="1"/>
  <c r="GL47" a="1"/>
  <c r="GL47" s="1"/>
  <c r="GK47" a="1"/>
  <c r="GK47" s="1"/>
  <c r="GJ47" a="1"/>
  <c r="GJ47" s="1"/>
  <c r="GI47" a="1"/>
  <c r="GI47" s="1"/>
  <c r="GH47" a="1"/>
  <c r="GH47" s="1"/>
  <c r="GG47" a="1"/>
  <c r="GG47" s="1"/>
  <c r="GF47" a="1"/>
  <c r="GF47" s="1"/>
  <c r="GE47" a="1"/>
  <c r="GE47" s="1"/>
  <c r="GD47" a="1"/>
  <c r="GD47" s="1"/>
  <c r="GC47" a="1"/>
  <c r="GC47" s="1"/>
  <c r="GB47"/>
  <c r="GA47"/>
  <c r="FZ47" a="1"/>
  <c r="FZ47" s="1"/>
  <c r="FY47" a="1"/>
  <c r="FY47" s="1"/>
  <c r="FX47" a="1"/>
  <c r="FX47" s="1"/>
  <c r="FW47"/>
  <c r="FW47" a="1"/>
  <c r="FV47" a="1"/>
  <c r="FV47" s="1"/>
  <c r="FU47" a="1"/>
  <c r="FU47" s="1"/>
  <c r="FS47"/>
  <c r="IP46" a="1"/>
  <c r="IP46" s="1"/>
  <c r="IO46" a="1"/>
  <c r="IO46" s="1"/>
  <c r="IN46" a="1"/>
  <c r="IN46" s="1"/>
  <c r="IM46"/>
  <c r="IM46" a="1"/>
  <c r="IL46" a="1"/>
  <c r="IL46" s="1"/>
  <c r="IK46" a="1"/>
  <c r="IK46" s="1"/>
  <c r="IJ46" a="1"/>
  <c r="IJ46" s="1"/>
  <c r="II46" a="1"/>
  <c r="II46" s="1"/>
  <c r="IH46" a="1"/>
  <c r="IH46" s="1"/>
  <c r="IG46"/>
  <c r="IG46" a="1"/>
  <c r="IF46" a="1"/>
  <c r="IF46" s="1"/>
  <c r="IE46" a="1"/>
  <c r="IE46" s="1"/>
  <c r="ID46" a="1"/>
  <c r="ID46" s="1"/>
  <c r="IC46" a="1"/>
  <c r="IC46" s="1"/>
  <c r="IB46" a="1"/>
  <c r="IB46" s="1"/>
  <c r="HZ46" a="1"/>
  <c r="HZ46" s="1"/>
  <c r="HY46" a="1"/>
  <c r="HY46" s="1"/>
  <c r="HX46" a="1"/>
  <c r="HX46" s="1"/>
  <c r="HW46" a="1"/>
  <c r="HW46" s="1"/>
  <c r="HV46" a="1"/>
  <c r="HV46" s="1"/>
  <c r="HU46" a="1"/>
  <c r="HU46" s="1"/>
  <c r="HT46" a="1"/>
  <c r="HT46" s="1"/>
  <c r="HS46" a="1"/>
  <c r="HS46" s="1"/>
  <c r="HR46" a="1"/>
  <c r="HR46" s="1"/>
  <c r="HQ46" a="1"/>
  <c r="HQ46" s="1"/>
  <c r="HP46" a="1"/>
  <c r="HP46" s="1"/>
  <c r="HO46" a="1"/>
  <c r="HO46" s="1"/>
  <c r="HN46" a="1"/>
  <c r="HN46" s="1"/>
  <c r="HM46" a="1"/>
  <c r="HM46" s="1"/>
  <c r="HL46" a="1"/>
  <c r="HL46" s="1"/>
  <c r="HK46" a="1"/>
  <c r="HK46" s="1"/>
  <c r="HJ46" a="1"/>
  <c r="HJ46" s="1"/>
  <c r="HI46" a="1"/>
  <c r="HI46" s="1"/>
  <c r="HH46" a="1"/>
  <c r="HH46" s="1"/>
  <c r="HG46" a="1"/>
  <c r="HG46" s="1"/>
  <c r="HF46"/>
  <c r="HF46" a="1"/>
  <c r="HE46" a="1"/>
  <c r="HE46" s="1"/>
  <c r="HD46" a="1"/>
  <c r="HD46" s="1"/>
  <c r="HC46" a="1"/>
  <c r="HC46" s="1"/>
  <c r="HB46" a="1"/>
  <c r="HB46" s="1"/>
  <c r="HA46" a="1"/>
  <c r="HA46" s="1"/>
  <c r="GZ46"/>
  <c r="GZ46" a="1"/>
  <c r="GY46" a="1"/>
  <c r="GY46" s="1"/>
  <c r="GX46" a="1"/>
  <c r="GX46" s="1"/>
  <c r="GW46" a="1"/>
  <c r="GW46" s="1"/>
  <c r="GV46" a="1"/>
  <c r="GV46" s="1"/>
  <c r="GU46" a="1"/>
  <c r="GU46" s="1"/>
  <c r="GT46" a="1"/>
  <c r="GT46" s="1"/>
  <c r="GS46" a="1"/>
  <c r="GS46" s="1"/>
  <c r="GR46" a="1"/>
  <c r="GR46" s="1"/>
  <c r="GQ46" a="1"/>
  <c r="GQ46" s="1"/>
  <c r="GP46" a="1"/>
  <c r="GP46" s="1"/>
  <c r="GO46" a="1"/>
  <c r="GO46" s="1"/>
  <c r="GN46" a="1"/>
  <c r="GN46" s="1"/>
  <c r="GM46" a="1"/>
  <c r="GM46" s="1"/>
  <c r="GL46" a="1"/>
  <c r="GL46" s="1"/>
  <c r="GK46" a="1"/>
  <c r="GK46" s="1"/>
  <c r="GJ46" a="1"/>
  <c r="GJ46" s="1"/>
  <c r="GI46" a="1"/>
  <c r="GI46" s="1"/>
  <c r="GH46" a="1"/>
  <c r="GH46" s="1"/>
  <c r="GG46" a="1"/>
  <c r="GG46" s="1"/>
  <c r="GF46" a="1"/>
  <c r="GF46" s="1"/>
  <c r="GE46" a="1"/>
  <c r="GE46" s="1"/>
  <c r="GD46" a="1"/>
  <c r="GD46" s="1"/>
  <c r="GC46" a="1"/>
  <c r="GC46" s="1"/>
  <c r="GB46"/>
  <c r="GA46"/>
  <c r="FZ46" a="1"/>
  <c r="FZ46" s="1"/>
  <c r="FY46" a="1"/>
  <c r="FY46" s="1"/>
  <c r="FX46" a="1"/>
  <c r="FX46" s="1"/>
  <c r="FW46" a="1"/>
  <c r="FW46" s="1"/>
  <c r="FV46" a="1"/>
  <c r="FV46" s="1"/>
  <c r="FU46" a="1"/>
  <c r="FU46" s="1"/>
  <c r="FS46"/>
  <c r="IP45" a="1"/>
  <c r="IP45" s="1"/>
  <c r="IO45" a="1"/>
  <c r="IO45" s="1"/>
  <c r="IN45" a="1"/>
  <c r="IN45" s="1"/>
  <c r="IM45" a="1"/>
  <c r="IM45" s="1"/>
  <c r="IL45" a="1"/>
  <c r="IL45" s="1"/>
  <c r="IK45"/>
  <c r="IK45" a="1"/>
  <c r="IJ45" a="1"/>
  <c r="IJ45" s="1"/>
  <c r="II45" a="1"/>
  <c r="II45" s="1"/>
  <c r="IH45" a="1"/>
  <c r="IH45" s="1"/>
  <c r="IG45" a="1"/>
  <c r="IG45" s="1"/>
  <c r="IF45" a="1"/>
  <c r="IF45" s="1"/>
  <c r="IE45"/>
  <c r="IE45" a="1"/>
  <c r="ID45" a="1"/>
  <c r="ID45" s="1"/>
  <c r="IC45" a="1"/>
  <c r="IC45" s="1"/>
  <c r="IB45" a="1"/>
  <c r="IB45" s="1"/>
  <c r="HZ45" a="1"/>
  <c r="HZ45" s="1"/>
  <c r="HY45" a="1"/>
  <c r="HY45" s="1"/>
  <c r="HX45" a="1"/>
  <c r="HX45" s="1"/>
  <c r="HW45" a="1"/>
  <c r="HW45" s="1"/>
  <c r="HV45" a="1"/>
  <c r="HV45" s="1"/>
  <c r="HU45" a="1"/>
  <c r="HU45" s="1"/>
  <c r="HT45" a="1"/>
  <c r="HT45" s="1"/>
  <c r="HS45" a="1"/>
  <c r="HS45" s="1"/>
  <c r="HR45" a="1"/>
  <c r="HR45" s="1"/>
  <c r="HQ45" a="1"/>
  <c r="HQ45" s="1"/>
  <c r="HP45"/>
  <c r="HP45" a="1"/>
  <c r="HO45" a="1"/>
  <c r="HO45" s="1"/>
  <c r="HN45" a="1"/>
  <c r="HN45" s="1"/>
  <c r="HM45" a="1"/>
  <c r="HM45" s="1"/>
  <c r="HL45" a="1"/>
  <c r="HL45" s="1"/>
  <c r="HK45" a="1"/>
  <c r="HK45" s="1"/>
  <c r="HJ45" a="1"/>
  <c r="HJ45" s="1"/>
  <c r="HI45" a="1"/>
  <c r="HI45" s="1"/>
  <c r="HH45" a="1"/>
  <c r="HH45" s="1"/>
  <c r="HG45" a="1"/>
  <c r="HG45" s="1"/>
  <c r="HF45"/>
  <c r="HF45" a="1"/>
  <c r="HE45" a="1"/>
  <c r="HE45" s="1"/>
  <c r="HD45" a="1"/>
  <c r="HD45" s="1"/>
  <c r="HC45" a="1"/>
  <c r="HC45" s="1"/>
  <c r="HB45" a="1"/>
  <c r="HB45" s="1"/>
  <c r="HA45" a="1"/>
  <c r="HA45" s="1"/>
  <c r="GZ45"/>
  <c r="GZ45" a="1"/>
  <c r="GY45" a="1"/>
  <c r="GY45" s="1"/>
  <c r="GX45" a="1"/>
  <c r="GX45" s="1"/>
  <c r="GW45" a="1"/>
  <c r="GW45" s="1"/>
  <c r="GV45" a="1"/>
  <c r="GV45" s="1"/>
  <c r="GU45" a="1"/>
  <c r="GU45" s="1"/>
  <c r="GT45" a="1"/>
  <c r="GT45" s="1"/>
  <c r="GS45" a="1"/>
  <c r="GS45" s="1"/>
  <c r="GR45" a="1"/>
  <c r="GR45" s="1"/>
  <c r="GQ45" a="1"/>
  <c r="GQ45" s="1"/>
  <c r="GP45" a="1"/>
  <c r="GP45" s="1"/>
  <c r="GO45" a="1"/>
  <c r="GO45" s="1"/>
  <c r="GN45" a="1"/>
  <c r="GN45" s="1"/>
  <c r="GM45" a="1"/>
  <c r="GM45" s="1"/>
  <c r="GL45" a="1"/>
  <c r="GL45" s="1"/>
  <c r="GK45" a="1"/>
  <c r="GK45" s="1"/>
  <c r="GJ45" a="1"/>
  <c r="GJ45" s="1"/>
  <c r="GI45" a="1"/>
  <c r="GI45" s="1"/>
  <c r="GH45" a="1"/>
  <c r="GH45" s="1"/>
  <c r="GG45" a="1"/>
  <c r="GG45" s="1"/>
  <c r="GF45" a="1"/>
  <c r="GF45" s="1"/>
  <c r="GE45" a="1"/>
  <c r="GE45" s="1"/>
  <c r="GD45" a="1"/>
  <c r="GD45" s="1"/>
  <c r="GC45" a="1"/>
  <c r="GC45" s="1"/>
  <c r="GB45"/>
  <c r="GA45"/>
  <c r="FZ45" a="1"/>
  <c r="FZ45" s="1"/>
  <c r="FY45" a="1"/>
  <c r="FY45" s="1"/>
  <c r="FX45" a="1"/>
  <c r="FX45" s="1"/>
  <c r="FW45"/>
  <c r="FW45" a="1"/>
  <c r="FV45" a="1"/>
  <c r="FV45" s="1"/>
  <c r="FU45" a="1"/>
  <c r="FU45" s="1"/>
  <c r="FS45"/>
  <c r="IP44" a="1"/>
  <c r="IP44" s="1"/>
  <c r="IO44" a="1"/>
  <c r="IO44" s="1"/>
  <c r="IN44" a="1"/>
  <c r="IN44" s="1"/>
  <c r="IM44"/>
  <c r="IM44" a="1"/>
  <c r="IL44" a="1"/>
  <c r="IL44" s="1"/>
  <c r="IK44" a="1"/>
  <c r="IK44" s="1"/>
  <c r="IJ44" a="1"/>
  <c r="IJ44" s="1"/>
  <c r="II44" a="1"/>
  <c r="II44" s="1"/>
  <c r="IH44" a="1"/>
  <c r="IH44" s="1"/>
  <c r="IG44"/>
  <c r="IG44" a="1"/>
  <c r="IF44" a="1"/>
  <c r="IF44" s="1"/>
  <c r="IE44" a="1"/>
  <c r="IE44" s="1"/>
  <c r="ID44" a="1"/>
  <c r="ID44" s="1"/>
  <c r="IC44"/>
  <c r="IC44" a="1"/>
  <c r="IB44" a="1"/>
  <c r="IB44" s="1"/>
  <c r="HZ44" a="1"/>
  <c r="HZ44" s="1"/>
  <c r="HY44" a="1"/>
  <c r="HY44" s="1"/>
  <c r="HX44" a="1"/>
  <c r="HX44" s="1"/>
  <c r="HW44" a="1"/>
  <c r="HW44" s="1"/>
  <c r="HV44"/>
  <c r="HV44" a="1"/>
  <c r="HU44" a="1"/>
  <c r="HU44" s="1"/>
  <c r="HT44" a="1"/>
  <c r="HT44" s="1"/>
  <c r="HS44" a="1"/>
  <c r="HS44" s="1"/>
  <c r="HR44" a="1"/>
  <c r="HR44" s="1"/>
  <c r="HQ44" a="1"/>
  <c r="HQ44" s="1"/>
  <c r="HP44" a="1"/>
  <c r="HP44" s="1"/>
  <c r="HO44" a="1"/>
  <c r="HO44" s="1"/>
  <c r="HN44" a="1"/>
  <c r="HN44" s="1"/>
  <c r="HM44" a="1"/>
  <c r="HM44" s="1"/>
  <c r="HL44" a="1"/>
  <c r="HL44" s="1"/>
  <c r="HK44" a="1"/>
  <c r="HK44" s="1"/>
  <c r="HJ44" a="1"/>
  <c r="HJ44" s="1"/>
  <c r="HI44" a="1"/>
  <c r="HI44" s="1"/>
  <c r="HH44" a="1"/>
  <c r="HH44" s="1"/>
  <c r="HG44" a="1"/>
  <c r="HG44" s="1"/>
  <c r="HF44"/>
  <c r="HF44" a="1"/>
  <c r="HE44" a="1"/>
  <c r="HE44" s="1"/>
  <c r="HD44" a="1"/>
  <c r="HD44" s="1"/>
  <c r="HC44" a="1"/>
  <c r="HC44" s="1"/>
  <c r="HB44" a="1"/>
  <c r="HB44" s="1"/>
  <c r="HA44" a="1"/>
  <c r="HA44" s="1"/>
  <c r="GZ44"/>
  <c r="GZ44" a="1"/>
  <c r="GY44" a="1"/>
  <c r="GY44" s="1"/>
  <c r="GX44" a="1"/>
  <c r="GX44" s="1"/>
  <c r="GW44" a="1"/>
  <c r="GW44" s="1"/>
  <c r="GV44" a="1"/>
  <c r="GV44" s="1"/>
  <c r="GU44" a="1"/>
  <c r="GU44" s="1"/>
  <c r="GT44" a="1"/>
  <c r="GT44" s="1"/>
  <c r="GS44" a="1"/>
  <c r="GS44" s="1"/>
  <c r="GR44" a="1"/>
  <c r="GR44" s="1"/>
  <c r="GQ44" a="1"/>
  <c r="GQ44" s="1"/>
  <c r="GP44" a="1"/>
  <c r="GP44" s="1"/>
  <c r="GO44" a="1"/>
  <c r="GO44" s="1"/>
  <c r="GN44"/>
  <c r="GN44" a="1"/>
  <c r="GM44" a="1"/>
  <c r="GM44" s="1"/>
  <c r="GL44" a="1"/>
  <c r="GL44" s="1"/>
  <c r="GK44" a="1"/>
  <c r="GK44" s="1"/>
  <c r="GJ44" a="1"/>
  <c r="GJ44" s="1"/>
  <c r="GI44" a="1"/>
  <c r="GI44" s="1"/>
  <c r="GH44" a="1"/>
  <c r="GH44" s="1"/>
  <c r="GG44" a="1"/>
  <c r="GG44" s="1"/>
  <c r="GF44" a="1"/>
  <c r="GF44" s="1"/>
  <c r="GE44" a="1"/>
  <c r="GE44" s="1"/>
  <c r="GD44" a="1"/>
  <c r="GD44" s="1"/>
  <c r="GC44" a="1"/>
  <c r="GC44" s="1"/>
  <c r="GB44"/>
  <c r="GA44"/>
  <c r="FZ44" a="1"/>
  <c r="FZ44" s="1"/>
  <c r="FY44" a="1"/>
  <c r="FY44" s="1"/>
  <c r="FX44" a="1"/>
  <c r="FX44" s="1"/>
  <c r="FW44" a="1"/>
  <c r="FW44" s="1"/>
  <c r="FV44" a="1"/>
  <c r="FV44" s="1"/>
  <c r="FU44" a="1"/>
  <c r="FU44" s="1"/>
  <c r="FS44"/>
  <c r="IP43" a="1"/>
  <c r="IP43" s="1"/>
  <c r="IO43" a="1"/>
  <c r="IO43" s="1"/>
  <c r="IN43" a="1"/>
  <c r="IN43" s="1"/>
  <c r="IM43" a="1"/>
  <c r="IM43" s="1"/>
  <c r="IL43" a="1"/>
  <c r="IL43" s="1"/>
  <c r="IK43" a="1"/>
  <c r="IK43" s="1"/>
  <c r="IJ43" a="1"/>
  <c r="IJ43" s="1"/>
  <c r="II43" a="1"/>
  <c r="II43" s="1"/>
  <c r="IH43" a="1"/>
  <c r="IH43" s="1"/>
  <c r="IG43" a="1"/>
  <c r="IG43" s="1"/>
  <c r="IF43" a="1"/>
  <c r="IF43" s="1"/>
  <c r="IE43" a="1"/>
  <c r="IE43" s="1"/>
  <c r="ID43" a="1"/>
  <c r="ID43" s="1"/>
  <c r="IC43"/>
  <c r="IC43" a="1"/>
  <c r="IB43" a="1"/>
  <c r="IB43" s="1"/>
  <c r="HZ43" a="1"/>
  <c r="HZ43" s="1"/>
  <c r="HY43" a="1"/>
  <c r="HY43" s="1"/>
  <c r="HX43" a="1"/>
  <c r="HX43" s="1"/>
  <c r="HW43" a="1"/>
  <c r="HW43" s="1"/>
  <c r="HV43" a="1"/>
  <c r="HV43" s="1"/>
  <c r="HU43" a="1"/>
  <c r="HU43" s="1"/>
  <c r="HT43" a="1"/>
  <c r="HT43" s="1"/>
  <c r="HS43" a="1"/>
  <c r="HS43" s="1"/>
  <c r="HR43" a="1"/>
  <c r="HR43" s="1"/>
  <c r="HQ43" a="1"/>
  <c r="HQ43" s="1"/>
  <c r="HP43"/>
  <c r="HP43" a="1"/>
  <c r="HO43" a="1"/>
  <c r="HO43" s="1"/>
  <c r="HN43" a="1"/>
  <c r="HN43" s="1"/>
  <c r="HM43" a="1"/>
  <c r="HM43" s="1"/>
  <c r="HL43" a="1"/>
  <c r="HL43" s="1"/>
  <c r="HK43" a="1"/>
  <c r="HK43" s="1"/>
  <c r="HJ43" a="1"/>
  <c r="HJ43" s="1"/>
  <c r="HI43" a="1"/>
  <c r="HI43" s="1"/>
  <c r="HH43" a="1"/>
  <c r="HH43" s="1"/>
  <c r="HG43" a="1"/>
  <c r="HG43" s="1"/>
  <c r="HF43" a="1"/>
  <c r="HF43" s="1"/>
  <c r="HE43" a="1"/>
  <c r="HE43" s="1"/>
  <c r="HD43"/>
  <c r="HD43" a="1"/>
  <c r="HC43" a="1"/>
  <c r="HC43" s="1"/>
  <c r="HB43" a="1"/>
  <c r="HB43" s="1"/>
  <c r="HA43" a="1"/>
  <c r="HA43" s="1"/>
  <c r="GZ43" a="1"/>
  <c r="GZ43" s="1"/>
  <c r="GY43" a="1"/>
  <c r="GY43" s="1"/>
  <c r="GX43" a="1"/>
  <c r="GX43" s="1"/>
  <c r="GW43" a="1"/>
  <c r="GW43" s="1"/>
  <c r="GV43"/>
  <c r="GV43" a="1"/>
  <c r="GU43" a="1"/>
  <c r="GU43" s="1"/>
  <c r="GT43" a="1"/>
  <c r="GT43" s="1"/>
  <c r="GS43" a="1"/>
  <c r="GS43" s="1"/>
  <c r="GR43" a="1"/>
  <c r="GR43" s="1"/>
  <c r="GQ43" a="1"/>
  <c r="GQ43" s="1"/>
  <c r="GP43" a="1"/>
  <c r="GP43" s="1"/>
  <c r="GO43" a="1"/>
  <c r="GO43" s="1"/>
  <c r="GN43" a="1"/>
  <c r="GN43" s="1"/>
  <c r="GM43" a="1"/>
  <c r="GM43" s="1"/>
  <c r="GL43" a="1"/>
  <c r="GL43" s="1"/>
  <c r="GK43" a="1"/>
  <c r="GK43" s="1"/>
  <c r="GJ43" a="1"/>
  <c r="GJ43" s="1"/>
  <c r="GI43" a="1"/>
  <c r="GI43" s="1"/>
  <c r="GH43" a="1"/>
  <c r="GH43" s="1"/>
  <c r="GG43" a="1"/>
  <c r="GG43" s="1"/>
  <c r="GF43"/>
  <c r="GF43" a="1"/>
  <c r="GE43" a="1"/>
  <c r="GE43" s="1"/>
  <c r="GD43" a="1"/>
  <c r="GD43" s="1"/>
  <c r="GC43" a="1"/>
  <c r="GC43" s="1"/>
  <c r="GB43"/>
  <c r="GA43"/>
  <c r="FZ43" a="1"/>
  <c r="FZ43" s="1"/>
  <c r="FY43" a="1"/>
  <c r="FY43" s="1"/>
  <c r="FX43" a="1"/>
  <c r="FX43" s="1"/>
  <c r="FW43" a="1"/>
  <c r="FW43" s="1"/>
  <c r="FV43" a="1"/>
  <c r="FV43" s="1"/>
  <c r="FU43" a="1"/>
  <c r="FU43" s="1"/>
  <c r="FS43"/>
  <c r="IP42" a="1"/>
  <c r="IP42" s="1"/>
  <c r="IO42" a="1"/>
  <c r="IO42" s="1"/>
  <c r="IN42" a="1"/>
  <c r="IN42" s="1"/>
  <c r="IM42" a="1"/>
  <c r="IM42" s="1"/>
  <c r="IL42" a="1"/>
  <c r="IL42" s="1"/>
  <c r="IK42" a="1"/>
  <c r="IK42" s="1"/>
  <c r="IJ42" a="1"/>
  <c r="IJ42" s="1"/>
  <c r="II42" a="1"/>
  <c r="II42" s="1"/>
  <c r="IH42" a="1"/>
  <c r="IH42" s="1"/>
  <c r="IG42" a="1"/>
  <c r="IG42" s="1"/>
  <c r="IF42" a="1"/>
  <c r="IF42" s="1"/>
  <c r="IE42" a="1"/>
  <c r="IE42" s="1"/>
  <c r="ID42" a="1"/>
  <c r="ID42" s="1"/>
  <c r="IC42"/>
  <c r="IC42" a="1"/>
  <c r="IB42" a="1"/>
  <c r="IB42" s="1"/>
  <c r="HZ42" a="1"/>
  <c r="HZ42" s="1"/>
  <c r="HY42" a="1"/>
  <c r="HY42" s="1"/>
  <c r="HX42" a="1"/>
  <c r="HX42" s="1"/>
  <c r="HW42" a="1"/>
  <c r="HW42" s="1"/>
  <c r="HV42" a="1"/>
  <c r="HV42" s="1"/>
  <c r="HU42" a="1"/>
  <c r="HU42" s="1"/>
  <c r="HT42" a="1"/>
  <c r="HT42" s="1"/>
  <c r="HS42" a="1"/>
  <c r="HS42" s="1"/>
  <c r="HR42" a="1"/>
  <c r="HR42" s="1"/>
  <c r="HQ42" a="1"/>
  <c r="HQ42" s="1"/>
  <c r="HP42"/>
  <c r="HP42" a="1"/>
  <c r="HO42" a="1"/>
  <c r="HO42" s="1"/>
  <c r="HN42" a="1"/>
  <c r="HN42" s="1"/>
  <c r="HM42" a="1"/>
  <c r="HM42" s="1"/>
  <c r="HL42" a="1"/>
  <c r="HL42" s="1"/>
  <c r="HK42" a="1"/>
  <c r="HK42" s="1"/>
  <c r="HJ42" a="1"/>
  <c r="HJ42" s="1"/>
  <c r="HI42" a="1"/>
  <c r="HI42" s="1"/>
  <c r="HH42"/>
  <c r="HH42" a="1"/>
  <c r="HG42" a="1"/>
  <c r="HG42" s="1"/>
  <c r="HF42" a="1"/>
  <c r="HF42" s="1"/>
  <c r="HE42" a="1"/>
  <c r="HE42" s="1"/>
  <c r="HD42" a="1"/>
  <c r="HD42" s="1"/>
  <c r="HC42" a="1"/>
  <c r="HC42" s="1"/>
  <c r="HB42" a="1"/>
  <c r="HB42" s="1"/>
  <c r="HA42" a="1"/>
  <c r="HA42" s="1"/>
  <c r="GZ42" a="1"/>
  <c r="GZ42" s="1"/>
  <c r="GY42" a="1"/>
  <c r="GY42" s="1"/>
  <c r="GX42" a="1"/>
  <c r="GX42" s="1"/>
  <c r="GW42" a="1"/>
  <c r="GW42" s="1"/>
  <c r="GV42"/>
  <c r="GV42" a="1"/>
  <c r="GU42" a="1"/>
  <c r="GU42" s="1"/>
  <c r="GT42" a="1"/>
  <c r="GT42" s="1"/>
  <c r="GS42" a="1"/>
  <c r="GS42" s="1"/>
  <c r="GR42" a="1"/>
  <c r="GR42" s="1"/>
  <c r="GQ42" a="1"/>
  <c r="GQ42" s="1"/>
  <c r="GP42" a="1"/>
  <c r="GP42" s="1"/>
  <c r="GO42" a="1"/>
  <c r="GO42" s="1"/>
  <c r="GN42" a="1"/>
  <c r="GN42" s="1"/>
  <c r="GM42" a="1"/>
  <c r="GM42" s="1"/>
  <c r="GL42" a="1"/>
  <c r="GL42" s="1"/>
  <c r="GK42" a="1"/>
  <c r="GK42" s="1"/>
  <c r="GJ42" a="1"/>
  <c r="GJ42" s="1"/>
  <c r="GI42" a="1"/>
  <c r="GI42" s="1"/>
  <c r="GH42" a="1"/>
  <c r="GH42" s="1"/>
  <c r="GG42" a="1"/>
  <c r="GG42" s="1"/>
  <c r="GF42"/>
  <c r="GF42" a="1"/>
  <c r="GE42" a="1"/>
  <c r="GE42" s="1"/>
  <c r="GD42" a="1"/>
  <c r="GD42" s="1"/>
  <c r="GC42" a="1"/>
  <c r="GC42" s="1"/>
  <c r="GB42"/>
  <c r="GA42"/>
  <c r="FZ42" a="1"/>
  <c r="FZ42" s="1"/>
  <c r="FY42" a="1"/>
  <c r="FY42" s="1"/>
  <c r="FX42" a="1"/>
  <c r="FX42" s="1"/>
  <c r="FW42" a="1"/>
  <c r="FW42" s="1"/>
  <c r="FV42" a="1"/>
  <c r="FV42" s="1"/>
  <c r="FU42" a="1"/>
  <c r="FU42" s="1"/>
  <c r="FS42"/>
  <c r="IP41" a="1"/>
  <c r="IP41" s="1"/>
  <c r="IO41" a="1"/>
  <c r="IO41" s="1"/>
  <c r="IN41" a="1"/>
  <c r="IN41" s="1"/>
  <c r="IM41" a="1"/>
  <c r="IM41" s="1"/>
  <c r="IL41" a="1"/>
  <c r="IL41" s="1"/>
  <c r="IK41"/>
  <c r="IK41" a="1"/>
  <c r="IJ41" a="1"/>
  <c r="IJ41" s="1"/>
  <c r="II41" a="1"/>
  <c r="II41" s="1"/>
  <c r="IH41" a="1"/>
  <c r="IH41" s="1"/>
  <c r="IG41" a="1"/>
  <c r="IG41" s="1"/>
  <c r="IF41" a="1"/>
  <c r="IF41" s="1"/>
  <c r="IE41" a="1"/>
  <c r="IE41" s="1"/>
  <c r="ID41" a="1"/>
  <c r="ID41" s="1"/>
  <c r="IC41" a="1"/>
  <c r="IC41" s="1"/>
  <c r="IB41" a="1"/>
  <c r="IB41" s="1"/>
  <c r="HZ41" a="1"/>
  <c r="HZ41" s="1"/>
  <c r="HY41" a="1"/>
  <c r="HY41" s="1"/>
  <c r="HX41"/>
  <c r="HX41" a="1"/>
  <c r="HW41" a="1"/>
  <c r="HW41" s="1"/>
  <c r="HV41" a="1"/>
  <c r="HV41" s="1"/>
  <c r="HU41" a="1"/>
  <c r="HU41" s="1"/>
  <c r="HT41" a="1"/>
  <c r="HT41" s="1"/>
  <c r="HS41" a="1"/>
  <c r="HS41" s="1"/>
  <c r="HR41" a="1"/>
  <c r="HR41" s="1"/>
  <c r="HQ41" a="1"/>
  <c r="HQ41" s="1"/>
  <c r="HP41" a="1"/>
  <c r="HP41" s="1"/>
  <c r="HO41" a="1"/>
  <c r="HO41" s="1"/>
  <c r="HN41" a="1"/>
  <c r="HN41" s="1"/>
  <c r="HM41" a="1"/>
  <c r="HM41" s="1"/>
  <c r="HL41"/>
  <c r="HL41" a="1"/>
  <c r="HK41" a="1"/>
  <c r="HK41" s="1"/>
  <c r="HJ41" a="1"/>
  <c r="HJ41" s="1"/>
  <c r="HI41" a="1"/>
  <c r="HI41" s="1"/>
  <c r="HH41" a="1"/>
  <c r="HH41" s="1"/>
  <c r="HG41" a="1"/>
  <c r="HG41" s="1"/>
  <c r="HF41" a="1"/>
  <c r="HF41" s="1"/>
  <c r="HE41" a="1"/>
  <c r="HE41" s="1"/>
  <c r="HD41"/>
  <c r="HD41" a="1"/>
  <c r="HC41" a="1"/>
  <c r="HC41" s="1"/>
  <c r="HB41" a="1"/>
  <c r="HB41" s="1"/>
  <c r="HA41" a="1"/>
  <c r="HA41" s="1"/>
  <c r="GZ41" a="1"/>
  <c r="GZ41" s="1"/>
  <c r="GY41" a="1"/>
  <c r="GY41" s="1"/>
  <c r="GX41" a="1"/>
  <c r="GX41" s="1"/>
  <c r="GW41" a="1"/>
  <c r="GW41" s="1"/>
  <c r="GV41" a="1"/>
  <c r="GV41" s="1"/>
  <c r="GU41" a="1"/>
  <c r="GU41" s="1"/>
  <c r="GT41" a="1"/>
  <c r="GT41" s="1"/>
  <c r="GS41" a="1"/>
  <c r="GS41" s="1"/>
  <c r="GR41" a="1"/>
  <c r="GR41" s="1"/>
  <c r="GQ41" a="1"/>
  <c r="GQ41" s="1"/>
  <c r="GP41" a="1"/>
  <c r="GP41" s="1"/>
  <c r="GO41" a="1"/>
  <c r="GO41" s="1"/>
  <c r="GN41"/>
  <c r="GN41" a="1"/>
  <c r="GM41" a="1"/>
  <c r="GM41" s="1"/>
  <c r="GL41" a="1"/>
  <c r="GL41" s="1"/>
  <c r="GK41" a="1"/>
  <c r="GK41" s="1"/>
  <c r="GJ41" a="1"/>
  <c r="GJ41" s="1"/>
  <c r="GI41" a="1"/>
  <c r="GI41" s="1"/>
  <c r="GH41" a="1"/>
  <c r="GH41" s="1"/>
  <c r="GG41" a="1"/>
  <c r="GG41" s="1"/>
  <c r="GF41" a="1"/>
  <c r="GF41" s="1"/>
  <c r="GE41" a="1"/>
  <c r="GE41" s="1"/>
  <c r="GD41" a="1"/>
  <c r="GD41" s="1"/>
  <c r="GC41" a="1"/>
  <c r="GC41" s="1"/>
  <c r="GB41"/>
  <c r="GA41"/>
  <c r="FZ41" a="1"/>
  <c r="FZ41" s="1"/>
  <c r="FY41" a="1"/>
  <c r="FY41" s="1"/>
  <c r="FX41" a="1"/>
  <c r="FX41" s="1"/>
  <c r="FW41" a="1"/>
  <c r="FW41" s="1"/>
  <c r="FV41" a="1"/>
  <c r="FV41" s="1"/>
  <c r="FU41" a="1"/>
  <c r="FU41" s="1"/>
  <c r="FS41"/>
  <c r="IP40" a="1"/>
  <c r="IP40" s="1"/>
  <c r="IO40" a="1"/>
  <c r="IO40" s="1"/>
  <c r="IN40" a="1"/>
  <c r="IN40" s="1"/>
  <c r="IM40" a="1"/>
  <c r="IM40" s="1"/>
  <c r="IL40" a="1"/>
  <c r="IL40" s="1"/>
  <c r="IK40"/>
  <c r="IK40" a="1"/>
  <c r="IJ40" a="1"/>
  <c r="IJ40" s="1"/>
  <c r="II40" a="1"/>
  <c r="II40" s="1"/>
  <c r="IH40" a="1"/>
  <c r="IH40" s="1"/>
  <c r="IG40" a="1"/>
  <c r="IG40" s="1"/>
  <c r="IF40" a="1"/>
  <c r="IF40" s="1"/>
  <c r="IE40" a="1"/>
  <c r="IE40" s="1"/>
  <c r="ID40" a="1"/>
  <c r="ID40" s="1"/>
  <c r="IC40" a="1"/>
  <c r="IC40" s="1"/>
  <c r="IB40" a="1"/>
  <c r="IB40" s="1"/>
  <c r="HZ40" a="1"/>
  <c r="HZ40" s="1"/>
  <c r="HY40" a="1"/>
  <c r="HY40" s="1"/>
  <c r="HX40" a="1"/>
  <c r="HX40" s="1"/>
  <c r="HW40" a="1"/>
  <c r="HW40" s="1"/>
  <c r="HV40" a="1"/>
  <c r="HV40" s="1"/>
  <c r="HU40" a="1"/>
  <c r="HU40" s="1"/>
  <c r="HT40" a="1"/>
  <c r="HT40" s="1"/>
  <c r="HS40" a="1"/>
  <c r="HS40" s="1"/>
  <c r="HR40" a="1"/>
  <c r="HR40" s="1"/>
  <c r="HQ40" a="1"/>
  <c r="HQ40" s="1"/>
  <c r="HP40"/>
  <c r="HP40" a="1"/>
  <c r="HO40" a="1"/>
  <c r="HO40" s="1"/>
  <c r="HN40" a="1"/>
  <c r="HN40" s="1"/>
  <c r="HM40" a="1"/>
  <c r="HM40" s="1"/>
  <c r="HL40" a="1"/>
  <c r="HL40" s="1"/>
  <c r="HK40" a="1"/>
  <c r="HK40" s="1"/>
  <c r="HJ40" a="1"/>
  <c r="HJ40" s="1"/>
  <c r="HI40" a="1"/>
  <c r="HI40" s="1"/>
  <c r="HH40" a="1"/>
  <c r="HH40" s="1"/>
  <c r="HG40" a="1"/>
  <c r="HG40" s="1"/>
  <c r="HF40" a="1"/>
  <c r="HF40" s="1"/>
  <c r="HE40" a="1"/>
  <c r="HE40" s="1"/>
  <c r="HD40" a="1"/>
  <c r="HD40" s="1"/>
  <c r="HC40" a="1"/>
  <c r="HC40" s="1"/>
  <c r="HB40" a="1"/>
  <c r="HB40" s="1"/>
  <c r="HA40" a="1"/>
  <c r="HA40" s="1"/>
  <c r="GZ40" a="1"/>
  <c r="GZ40" s="1"/>
  <c r="GY40" a="1"/>
  <c r="GY40" s="1"/>
  <c r="GX40" a="1"/>
  <c r="GX40" s="1"/>
  <c r="GW40" a="1"/>
  <c r="GW40" s="1"/>
  <c r="GV40" a="1"/>
  <c r="GV40" s="1"/>
  <c r="GU40" a="1"/>
  <c r="GU40" s="1"/>
  <c r="GT40" a="1"/>
  <c r="GT40" s="1"/>
  <c r="GS40" a="1"/>
  <c r="GS40" s="1"/>
  <c r="GR40" a="1"/>
  <c r="GR40" s="1"/>
  <c r="GQ40" a="1"/>
  <c r="GQ40" s="1"/>
  <c r="GP40" a="1"/>
  <c r="GP40" s="1"/>
  <c r="GO40" a="1"/>
  <c r="GO40" s="1"/>
  <c r="GN40"/>
  <c r="GN40" a="1"/>
  <c r="GM40" a="1"/>
  <c r="GM40" s="1"/>
  <c r="GL40" a="1"/>
  <c r="GL40" s="1"/>
  <c r="GK40" a="1"/>
  <c r="GK40" s="1"/>
  <c r="GJ40" a="1"/>
  <c r="GJ40" s="1"/>
  <c r="GI40" a="1"/>
  <c r="GI40" s="1"/>
  <c r="GH40" a="1"/>
  <c r="GH40" s="1"/>
  <c r="GG40" a="1"/>
  <c r="GG40" s="1"/>
  <c r="GF40" a="1"/>
  <c r="GF40" s="1"/>
  <c r="GE40" a="1"/>
  <c r="GE40" s="1"/>
  <c r="GD40" a="1"/>
  <c r="GD40" s="1"/>
  <c r="GC40" a="1"/>
  <c r="GC40" s="1"/>
  <c r="GB40"/>
  <c r="GA40"/>
  <c r="FZ40" a="1"/>
  <c r="FZ40" s="1"/>
  <c r="FY40" a="1"/>
  <c r="FY40" s="1"/>
  <c r="FX40" a="1"/>
  <c r="FX40" s="1"/>
  <c r="FW40" a="1"/>
  <c r="FW40" s="1"/>
  <c r="FV40" a="1"/>
  <c r="FV40" s="1"/>
  <c r="FU40" a="1"/>
  <c r="FU40" s="1"/>
  <c r="FS40"/>
  <c r="IP39" a="1"/>
  <c r="IP39" s="1"/>
  <c r="IO39" a="1"/>
  <c r="IO39" s="1"/>
  <c r="IN39" a="1"/>
  <c r="IN39" s="1"/>
  <c r="IM39" a="1"/>
  <c r="IM39" s="1"/>
  <c r="IL39" a="1"/>
  <c r="IL39" s="1"/>
  <c r="IK39" a="1"/>
  <c r="IK39" s="1"/>
  <c r="IJ39" a="1"/>
  <c r="IJ39" s="1"/>
  <c r="II39" a="1"/>
  <c r="II39" s="1"/>
  <c r="IH39" a="1"/>
  <c r="IH39" s="1"/>
  <c r="IG39"/>
  <c r="IG39" a="1"/>
  <c r="IF39" a="1"/>
  <c r="IF39" s="1"/>
  <c r="IE39" a="1"/>
  <c r="IE39" s="1"/>
  <c r="ID39" a="1"/>
  <c r="ID39" s="1"/>
  <c r="IC39" a="1"/>
  <c r="IC39" s="1"/>
  <c r="IB39" a="1"/>
  <c r="IB39" s="1"/>
  <c r="HZ39" a="1"/>
  <c r="HZ39" s="1"/>
  <c r="HY39" a="1"/>
  <c r="HY39" s="1"/>
  <c r="HX39" a="1"/>
  <c r="HX39" s="1"/>
  <c r="HW39" a="1"/>
  <c r="HW39" s="1"/>
  <c r="HV39" a="1"/>
  <c r="HV39" s="1"/>
  <c r="HU39" a="1"/>
  <c r="HU39" s="1"/>
  <c r="HT39"/>
  <c r="HT39" a="1"/>
  <c r="HS39" a="1"/>
  <c r="HS39" s="1"/>
  <c r="HR39" a="1"/>
  <c r="HR39" s="1"/>
  <c r="HQ39" a="1"/>
  <c r="HQ39" s="1"/>
  <c r="HP39" a="1"/>
  <c r="HP39" s="1"/>
  <c r="HO39" a="1"/>
  <c r="HO39" s="1"/>
  <c r="HN39" a="1"/>
  <c r="HN39" s="1"/>
  <c r="HM39" a="1"/>
  <c r="HM39" s="1"/>
  <c r="HL39"/>
  <c r="HL39" a="1"/>
  <c r="HK39" a="1"/>
  <c r="HK39" s="1"/>
  <c r="HJ39" a="1"/>
  <c r="HJ39" s="1"/>
  <c r="HI39" a="1"/>
  <c r="HI39" s="1"/>
  <c r="HH39" a="1"/>
  <c r="HH39" s="1"/>
  <c r="HG39" a="1"/>
  <c r="HG39" s="1"/>
  <c r="HF39" a="1"/>
  <c r="HF39" s="1"/>
  <c r="HE39" a="1"/>
  <c r="HE39" s="1"/>
  <c r="HD39" a="1"/>
  <c r="HD39" s="1"/>
  <c r="HC39" a="1"/>
  <c r="HC39" s="1"/>
  <c r="HB39" a="1"/>
  <c r="HB39" s="1"/>
  <c r="HA39" a="1"/>
  <c r="HA39" s="1"/>
  <c r="GZ39" a="1"/>
  <c r="GZ39" s="1"/>
  <c r="GY39" a="1"/>
  <c r="GY39" s="1"/>
  <c r="GX39" a="1"/>
  <c r="GX39" s="1"/>
  <c r="GW39" a="1"/>
  <c r="GW39" s="1"/>
  <c r="GV39"/>
  <c r="GV39" a="1"/>
  <c r="GU39" a="1"/>
  <c r="GU39" s="1"/>
  <c r="GT39" a="1"/>
  <c r="GT39" s="1"/>
  <c r="GS39" a="1"/>
  <c r="GS39" s="1"/>
  <c r="GR39" a="1"/>
  <c r="GR39" s="1"/>
  <c r="GQ39" a="1"/>
  <c r="GQ39" s="1"/>
  <c r="GP39" a="1"/>
  <c r="GP39" s="1"/>
  <c r="GO39" a="1"/>
  <c r="GO39" s="1"/>
  <c r="GN39" a="1"/>
  <c r="GN39" s="1"/>
  <c r="GM39" a="1"/>
  <c r="GM39" s="1"/>
  <c r="GL39" a="1"/>
  <c r="GL39" s="1"/>
  <c r="GK39" a="1"/>
  <c r="GK39" s="1"/>
  <c r="GJ39" a="1"/>
  <c r="GJ39" s="1"/>
  <c r="GI39" a="1"/>
  <c r="GI39" s="1"/>
  <c r="GH39" a="1"/>
  <c r="GH39" s="1"/>
  <c r="GG39" a="1"/>
  <c r="GG39" s="1"/>
  <c r="GF39"/>
  <c r="GF39" a="1"/>
  <c r="GE39" a="1"/>
  <c r="GE39" s="1"/>
  <c r="GD39" a="1"/>
  <c r="GD39" s="1"/>
  <c r="GC39" a="1"/>
  <c r="GC39" s="1"/>
  <c r="GB39"/>
  <c r="GA39"/>
  <c r="FZ39" a="1"/>
  <c r="FZ39" s="1"/>
  <c r="FY39" a="1"/>
  <c r="FY39" s="1"/>
  <c r="FX39" a="1"/>
  <c r="FX39" s="1"/>
  <c r="FW39" a="1"/>
  <c r="FW39" s="1"/>
  <c r="FV39" a="1"/>
  <c r="FV39" s="1"/>
  <c r="FU39" a="1"/>
  <c r="FU39" s="1"/>
  <c r="FS39"/>
  <c r="IP38" a="1"/>
  <c r="IP38" s="1"/>
  <c r="IO38" a="1"/>
  <c r="IO38" s="1"/>
  <c r="IN38" a="1"/>
  <c r="IN38" s="1"/>
  <c r="IM38" a="1"/>
  <c r="IM38" s="1"/>
  <c r="IL38" a="1"/>
  <c r="IL38" s="1"/>
  <c r="IK38" a="1"/>
  <c r="IK38" s="1"/>
  <c r="IJ38" a="1"/>
  <c r="IJ38" s="1"/>
  <c r="II38" a="1"/>
  <c r="II38" s="1"/>
  <c r="IH38" a="1"/>
  <c r="IH38" s="1"/>
  <c r="IG38" a="1"/>
  <c r="IG38" s="1"/>
  <c r="IF38" a="1"/>
  <c r="IF38" s="1"/>
  <c r="IE38" a="1"/>
  <c r="IE38" s="1"/>
  <c r="ID38" a="1"/>
  <c r="ID38" s="1"/>
  <c r="IC38"/>
  <c r="IC38" a="1"/>
  <c r="IB38" a="1"/>
  <c r="IB38" s="1"/>
  <c r="HZ38" a="1"/>
  <c r="HZ38" s="1"/>
  <c r="HY38" a="1"/>
  <c r="HY38" s="1"/>
  <c r="HX38" a="1"/>
  <c r="HX38" s="1"/>
  <c r="HW38" a="1"/>
  <c r="HW38" s="1"/>
  <c r="HV38" a="1"/>
  <c r="HV38" s="1"/>
  <c r="HU38" a="1"/>
  <c r="HU38" s="1"/>
  <c r="HT38" a="1"/>
  <c r="HT38" s="1"/>
  <c r="HS38" a="1"/>
  <c r="HS38" s="1"/>
  <c r="HR38" a="1"/>
  <c r="HR38" s="1"/>
  <c r="HQ38" a="1"/>
  <c r="HQ38" s="1"/>
  <c r="HP38"/>
  <c r="HP38" a="1"/>
  <c r="HO38" a="1"/>
  <c r="HO38" s="1"/>
  <c r="HN38" a="1"/>
  <c r="HN38" s="1"/>
  <c r="HM38" a="1"/>
  <c r="HM38" s="1"/>
  <c r="HL38" a="1"/>
  <c r="HL38" s="1"/>
  <c r="HK38" a="1"/>
  <c r="HK38" s="1"/>
  <c r="HJ38" a="1"/>
  <c r="HJ38" s="1"/>
  <c r="HI38" a="1"/>
  <c r="HI38" s="1"/>
  <c r="HH38"/>
  <c r="HH38" a="1"/>
  <c r="HG38" a="1"/>
  <c r="HG38" s="1"/>
  <c r="HF38" a="1"/>
  <c r="HF38" s="1"/>
  <c r="HE38" a="1"/>
  <c r="HE38" s="1"/>
  <c r="HD38" a="1"/>
  <c r="HD38" s="1"/>
  <c r="HC38" a="1"/>
  <c r="HC38" s="1"/>
  <c r="HB38" a="1"/>
  <c r="HB38" s="1"/>
  <c r="HA38" a="1"/>
  <c r="HA38" s="1"/>
  <c r="GZ38" a="1"/>
  <c r="GZ38" s="1"/>
  <c r="GY38" a="1"/>
  <c r="GY38" s="1"/>
  <c r="GX38" a="1"/>
  <c r="GX38" s="1"/>
  <c r="GW38" a="1"/>
  <c r="GW38" s="1"/>
  <c r="GV38" a="1"/>
  <c r="GV38" s="1"/>
  <c r="GU38" a="1"/>
  <c r="GU38" s="1"/>
  <c r="GT38" a="1"/>
  <c r="GT38" s="1"/>
  <c r="GS38" a="1"/>
  <c r="GS38" s="1"/>
  <c r="GR38"/>
  <c r="GR38" a="1"/>
  <c r="GQ38" a="1"/>
  <c r="GQ38" s="1"/>
  <c r="GP38" a="1"/>
  <c r="GP38" s="1"/>
  <c r="GO38" a="1"/>
  <c r="GO38" s="1"/>
  <c r="GN38" a="1"/>
  <c r="GN38" s="1"/>
  <c r="GM38" a="1"/>
  <c r="GM38" s="1"/>
  <c r="GL38" a="1"/>
  <c r="GL38" s="1"/>
  <c r="GK38" a="1"/>
  <c r="GK38" s="1"/>
  <c r="GJ38" a="1"/>
  <c r="GJ38" s="1"/>
  <c r="GI38" a="1"/>
  <c r="GI38" s="1"/>
  <c r="GH38" a="1"/>
  <c r="GH38" s="1"/>
  <c r="GG38" a="1"/>
  <c r="GG38" s="1"/>
  <c r="GF38" a="1"/>
  <c r="GF38" s="1"/>
  <c r="GE38" a="1"/>
  <c r="GE38" s="1"/>
  <c r="GD38" a="1"/>
  <c r="GD38" s="1"/>
  <c r="GC38" a="1"/>
  <c r="GC38" s="1"/>
  <c r="GB38"/>
  <c r="GA38"/>
  <c r="FZ38" a="1"/>
  <c r="FZ38" s="1"/>
  <c r="FY38" a="1"/>
  <c r="FY38" s="1"/>
  <c r="FX38" a="1"/>
  <c r="FX38" s="1"/>
  <c r="FW38" a="1"/>
  <c r="FW38" s="1"/>
  <c r="FV38" a="1"/>
  <c r="FV38" s="1"/>
  <c r="FU38" a="1"/>
  <c r="FU38" s="1"/>
  <c r="FS38"/>
  <c r="IP37" a="1"/>
  <c r="IP37" s="1"/>
  <c r="IO37"/>
  <c r="IO37" a="1"/>
  <c r="IN37" a="1"/>
  <c r="IN37" s="1"/>
  <c r="IM37" a="1"/>
  <c r="IM37" s="1"/>
  <c r="IL37" a="1"/>
  <c r="IL37" s="1"/>
  <c r="IK37" a="1"/>
  <c r="IK37" s="1"/>
  <c r="IJ37" a="1"/>
  <c r="IJ37" s="1"/>
  <c r="II37" a="1"/>
  <c r="II37" s="1"/>
  <c r="IH37" a="1"/>
  <c r="IH37" s="1"/>
  <c r="IG37" a="1"/>
  <c r="IG37" s="1"/>
  <c r="IF37" a="1"/>
  <c r="IF37" s="1"/>
  <c r="IE37" a="1"/>
  <c r="IE37" s="1"/>
  <c r="ID37" a="1"/>
  <c r="ID37" s="1"/>
  <c r="IC37"/>
  <c r="IC37" a="1"/>
  <c r="IB37" a="1"/>
  <c r="IB37" s="1"/>
  <c r="HZ37" a="1"/>
  <c r="HZ37" s="1"/>
  <c r="HY37" a="1"/>
  <c r="HY37" s="1"/>
  <c r="HX37" a="1"/>
  <c r="HX37" s="1"/>
  <c r="HW37" a="1"/>
  <c r="HW37" s="1"/>
  <c r="HV37" a="1"/>
  <c r="HV37" s="1"/>
  <c r="HU37" a="1"/>
  <c r="HU37" s="1"/>
  <c r="HT37"/>
  <c r="HT37" a="1"/>
  <c r="HS37" a="1"/>
  <c r="HS37" s="1"/>
  <c r="HR37" a="1"/>
  <c r="HR37" s="1"/>
  <c r="HQ37" a="1"/>
  <c r="HQ37" s="1"/>
  <c r="HP37" a="1"/>
  <c r="HP37" s="1"/>
  <c r="HO37" a="1"/>
  <c r="HO37" s="1"/>
  <c r="HN37" a="1"/>
  <c r="HN37" s="1"/>
  <c r="HM37" a="1"/>
  <c r="HM37" s="1"/>
  <c r="HL37" a="1"/>
  <c r="HL37" s="1"/>
  <c r="HK37" a="1"/>
  <c r="HK37" s="1"/>
  <c r="HJ37" a="1"/>
  <c r="HJ37" s="1"/>
  <c r="HI37" a="1"/>
  <c r="HI37" s="1"/>
  <c r="HH37" a="1"/>
  <c r="HH37" s="1"/>
  <c r="HG37" a="1"/>
  <c r="HG37" s="1"/>
  <c r="HF37" a="1"/>
  <c r="HF37" s="1"/>
  <c r="HE37" a="1"/>
  <c r="HE37" s="1"/>
  <c r="HD37"/>
  <c r="HD37" a="1"/>
  <c r="HC37" a="1"/>
  <c r="HC37" s="1"/>
  <c r="HB37" a="1"/>
  <c r="HB37" s="1"/>
  <c r="HA37" a="1"/>
  <c r="HA37" s="1"/>
  <c r="GZ37" a="1"/>
  <c r="GZ37" s="1"/>
  <c r="GY37" a="1"/>
  <c r="GY37" s="1"/>
  <c r="GX37" a="1"/>
  <c r="GX37" s="1"/>
  <c r="GW37" a="1"/>
  <c r="GW37" s="1"/>
  <c r="GV37" a="1"/>
  <c r="GV37" s="1"/>
  <c r="GU37" a="1"/>
  <c r="GU37" s="1"/>
  <c r="GT37" a="1"/>
  <c r="GT37" s="1"/>
  <c r="GS37" a="1"/>
  <c r="GS37" s="1"/>
  <c r="GR37" a="1"/>
  <c r="GR37" s="1"/>
  <c r="GQ37" a="1"/>
  <c r="GQ37" s="1"/>
  <c r="GP37" a="1"/>
  <c r="GP37" s="1"/>
  <c r="GO37" a="1"/>
  <c r="GO37" s="1"/>
  <c r="GN37"/>
  <c r="GN37" a="1"/>
  <c r="GM37" a="1"/>
  <c r="GM37" s="1"/>
  <c r="GL37" a="1"/>
  <c r="GL37" s="1"/>
  <c r="GK37" a="1"/>
  <c r="GK37" s="1"/>
  <c r="GJ37" a="1"/>
  <c r="GJ37" s="1"/>
  <c r="GI37" a="1"/>
  <c r="GI37" s="1"/>
  <c r="GH37" a="1"/>
  <c r="GH37" s="1"/>
  <c r="GG37" a="1"/>
  <c r="GG37" s="1"/>
  <c r="GF37" a="1"/>
  <c r="GF37" s="1"/>
  <c r="GE37" a="1"/>
  <c r="GE37" s="1"/>
  <c r="GD37" a="1"/>
  <c r="GD37" s="1"/>
  <c r="GC37" a="1"/>
  <c r="GC37" s="1"/>
  <c r="GB37"/>
  <c r="GA37"/>
  <c r="FZ37" a="1"/>
  <c r="FZ37" s="1"/>
  <c r="FY37" a="1"/>
  <c r="FY37" s="1"/>
  <c r="FX37" a="1"/>
  <c r="FX37" s="1"/>
  <c r="FW37" a="1"/>
  <c r="FW37" s="1"/>
  <c r="FV37" a="1"/>
  <c r="FV37" s="1"/>
  <c r="FU37" a="1"/>
  <c r="FU37" s="1"/>
  <c r="FS37"/>
  <c r="IP36" a="1"/>
  <c r="IP36" s="1"/>
  <c r="IO36" a="1"/>
  <c r="IO36" s="1"/>
  <c r="IN36" a="1"/>
  <c r="IN36" s="1"/>
  <c r="IM36" a="1"/>
  <c r="IM36" s="1"/>
  <c r="IL36" a="1"/>
  <c r="IL36" s="1"/>
  <c r="IK36"/>
  <c r="IK36" a="1"/>
  <c r="IJ36" a="1"/>
  <c r="IJ36" s="1"/>
  <c r="II36" a="1"/>
  <c r="II36" s="1"/>
  <c r="IH36" a="1"/>
  <c r="IH36" s="1"/>
  <c r="IG36" a="1"/>
  <c r="IG36" s="1"/>
  <c r="IF36" a="1"/>
  <c r="IF36" s="1"/>
  <c r="IE36" a="1"/>
  <c r="IE36" s="1"/>
  <c r="ID36" a="1"/>
  <c r="ID36" s="1"/>
  <c r="IC36" a="1"/>
  <c r="IC36" s="1"/>
  <c r="IB36" a="1"/>
  <c r="IB36" s="1"/>
  <c r="HZ36" a="1"/>
  <c r="HZ36" s="1"/>
  <c r="HY36" a="1"/>
  <c r="HY36" s="1"/>
  <c r="HX36" a="1"/>
  <c r="HX36" s="1"/>
  <c r="HW36" a="1"/>
  <c r="HW36" s="1"/>
  <c r="HV36" a="1"/>
  <c r="HV36" s="1"/>
  <c r="HU36" a="1"/>
  <c r="HU36" s="1"/>
  <c r="HT36" a="1"/>
  <c r="HT36" s="1"/>
  <c r="HS36" a="1"/>
  <c r="HS36" s="1"/>
  <c r="HR36" a="1"/>
  <c r="HR36" s="1"/>
  <c r="HQ36" a="1"/>
  <c r="HQ36" s="1"/>
  <c r="HP36"/>
  <c r="HP36" a="1"/>
  <c r="HO36" a="1"/>
  <c r="HO36" s="1"/>
  <c r="HN36" a="1"/>
  <c r="HN36" s="1"/>
  <c r="HM36" a="1"/>
  <c r="HM36" s="1"/>
  <c r="HL36" a="1"/>
  <c r="HL36" s="1"/>
  <c r="HK36" a="1"/>
  <c r="HK36" s="1"/>
  <c r="HJ36" a="1"/>
  <c r="HJ36" s="1"/>
  <c r="HI36" a="1"/>
  <c r="HI36" s="1"/>
  <c r="HH36" a="1"/>
  <c r="HH36" s="1"/>
  <c r="HG36" a="1"/>
  <c r="HG36" s="1"/>
  <c r="HF36" a="1"/>
  <c r="HF36" s="1"/>
  <c r="HE36" a="1"/>
  <c r="HE36" s="1"/>
  <c r="HD36" a="1"/>
  <c r="HD36" s="1"/>
  <c r="HC36" a="1"/>
  <c r="HC36" s="1"/>
  <c r="HB36" a="1"/>
  <c r="HB36" s="1"/>
  <c r="HA36" a="1"/>
  <c r="HA36" s="1"/>
  <c r="GZ36" a="1"/>
  <c r="GZ36" s="1"/>
  <c r="GY36" a="1"/>
  <c r="GY36" s="1"/>
  <c r="GX36" a="1"/>
  <c r="GX36" s="1"/>
  <c r="GW36" a="1"/>
  <c r="GW36" s="1"/>
  <c r="GV36" a="1"/>
  <c r="GV36" s="1"/>
  <c r="GU36" a="1"/>
  <c r="GU36" s="1"/>
  <c r="GT36" a="1"/>
  <c r="GT36" s="1"/>
  <c r="GS36" a="1"/>
  <c r="GS36" s="1"/>
  <c r="GR36" a="1"/>
  <c r="GR36" s="1"/>
  <c r="GQ36" a="1"/>
  <c r="GQ36" s="1"/>
  <c r="GP36" a="1"/>
  <c r="GP36" s="1"/>
  <c r="GO36" a="1"/>
  <c r="GO36" s="1"/>
  <c r="GN36" a="1"/>
  <c r="GN36" s="1"/>
  <c r="GM36" a="1"/>
  <c r="GM36" s="1"/>
  <c r="GL36" a="1"/>
  <c r="GL36" s="1"/>
  <c r="GK36" a="1"/>
  <c r="GK36" s="1"/>
  <c r="GJ36"/>
  <c r="GJ36" a="1"/>
  <c r="GI36" a="1"/>
  <c r="GI36" s="1"/>
  <c r="GH36" a="1"/>
  <c r="GH36" s="1"/>
  <c r="GG36" a="1"/>
  <c r="GG36" s="1"/>
  <c r="GF36" a="1"/>
  <c r="GF36" s="1"/>
  <c r="GE36" a="1"/>
  <c r="GE36" s="1"/>
  <c r="GD36" a="1"/>
  <c r="GD36" s="1"/>
  <c r="GC36" a="1"/>
  <c r="GC36" s="1"/>
  <c r="GB36"/>
  <c r="GA36"/>
  <c r="FZ36" a="1"/>
  <c r="FZ36" s="1"/>
  <c r="FY36" a="1"/>
  <c r="FY36" s="1"/>
  <c r="FX36" a="1"/>
  <c r="FX36" s="1"/>
  <c r="FW36" a="1"/>
  <c r="FW36" s="1"/>
  <c r="FV36" a="1"/>
  <c r="FV36" s="1"/>
  <c r="FU36" a="1"/>
  <c r="FU36" s="1"/>
  <c r="FS36"/>
  <c r="IP35" a="1"/>
  <c r="IP35" s="1"/>
  <c r="IO35" a="1"/>
  <c r="IO35" s="1"/>
  <c r="IN35" a="1"/>
  <c r="IN35" s="1"/>
  <c r="IM35" a="1"/>
  <c r="IM35" s="1"/>
  <c r="IL35" a="1"/>
  <c r="IL35" s="1"/>
  <c r="IK35"/>
  <c r="IK35" a="1"/>
  <c r="IJ35" a="1"/>
  <c r="IJ35" s="1"/>
  <c r="II35" a="1"/>
  <c r="II35" s="1"/>
  <c r="IH35" a="1"/>
  <c r="IH35" s="1"/>
  <c r="IG35" a="1"/>
  <c r="IG35" s="1"/>
  <c r="IF35" a="1"/>
  <c r="IF35" s="1"/>
  <c r="IE35" a="1"/>
  <c r="IE35" s="1"/>
  <c r="ID35" a="1"/>
  <c r="ID35" s="1"/>
  <c r="IC35" a="1"/>
  <c r="IC35" s="1"/>
  <c r="IB35" a="1"/>
  <c r="IB35" s="1"/>
  <c r="HZ35" a="1"/>
  <c r="HZ35" s="1"/>
  <c r="HY35" a="1"/>
  <c r="HY35" s="1"/>
  <c r="HX35" a="1"/>
  <c r="HX35" s="1"/>
  <c r="HW35" a="1"/>
  <c r="HW35" s="1"/>
  <c r="HV35" a="1"/>
  <c r="HV35" s="1"/>
  <c r="HU35" a="1"/>
  <c r="HU35" s="1"/>
  <c r="HT35" a="1"/>
  <c r="HT35" s="1"/>
  <c r="HS35" a="1"/>
  <c r="HS35" s="1"/>
  <c r="HR35" a="1"/>
  <c r="HR35" s="1"/>
  <c r="HQ35" a="1"/>
  <c r="HQ35" s="1"/>
  <c r="HP35" a="1"/>
  <c r="HP35" s="1"/>
  <c r="HO35" a="1"/>
  <c r="HO35" s="1"/>
  <c r="HN35" a="1"/>
  <c r="HN35" s="1"/>
  <c r="HM35" a="1"/>
  <c r="HM35" s="1"/>
  <c r="HL35"/>
  <c r="HL35" a="1"/>
  <c r="HK35" a="1"/>
  <c r="HK35" s="1"/>
  <c r="HJ35" a="1"/>
  <c r="HJ35" s="1"/>
  <c r="HI35" a="1"/>
  <c r="HI35" s="1"/>
  <c r="HH35" a="1"/>
  <c r="HH35" s="1"/>
  <c r="HG35" a="1"/>
  <c r="HG35" s="1"/>
  <c r="HF35" a="1"/>
  <c r="HF35" s="1"/>
  <c r="HE35" a="1"/>
  <c r="HE35" s="1"/>
  <c r="HD35" a="1"/>
  <c r="HD35" s="1"/>
  <c r="HC35" a="1"/>
  <c r="HC35" s="1"/>
  <c r="HB35" a="1"/>
  <c r="HB35" s="1"/>
  <c r="HA35" a="1"/>
  <c r="HA35" s="1"/>
  <c r="GZ35" a="1"/>
  <c r="GZ35" s="1"/>
  <c r="GY35" a="1"/>
  <c r="GY35" s="1"/>
  <c r="GX35" a="1"/>
  <c r="GX35" s="1"/>
  <c r="GW35" a="1"/>
  <c r="GW35" s="1"/>
  <c r="GV35" a="1"/>
  <c r="GV35" s="1"/>
  <c r="GU35" a="1"/>
  <c r="GU35" s="1"/>
  <c r="GT35" a="1"/>
  <c r="GT35" s="1"/>
  <c r="GS35" a="1"/>
  <c r="GS35" s="1"/>
  <c r="GR35" a="1"/>
  <c r="GR35" s="1"/>
  <c r="GQ35" a="1"/>
  <c r="GQ35" s="1"/>
  <c r="GP35" a="1"/>
  <c r="GP35" s="1"/>
  <c r="GO35" a="1"/>
  <c r="GO35" s="1"/>
  <c r="GN35" a="1"/>
  <c r="GN35" s="1"/>
  <c r="GM35" a="1"/>
  <c r="GM35" s="1"/>
  <c r="GL35" a="1"/>
  <c r="GL35" s="1"/>
  <c r="GK35" a="1"/>
  <c r="GK35" s="1"/>
  <c r="GJ35" a="1"/>
  <c r="GJ35" s="1"/>
  <c r="GI35" a="1"/>
  <c r="GI35" s="1"/>
  <c r="GH35" a="1"/>
  <c r="GH35" s="1"/>
  <c r="GG35" a="1"/>
  <c r="GG35" s="1"/>
  <c r="GF35"/>
  <c r="GF35" a="1"/>
  <c r="GE35" a="1"/>
  <c r="GE35" s="1"/>
  <c r="GD35" a="1"/>
  <c r="GD35" s="1"/>
  <c r="GC35" a="1"/>
  <c r="GC35" s="1"/>
  <c r="GB35"/>
  <c r="GA35"/>
  <c r="FZ35" a="1"/>
  <c r="FZ35" s="1"/>
  <c r="FY35" a="1"/>
  <c r="FY35" s="1"/>
  <c r="FX35" a="1"/>
  <c r="FX35" s="1"/>
  <c r="FW35" a="1"/>
  <c r="FW35" s="1"/>
  <c r="FV35" a="1"/>
  <c r="FV35" s="1"/>
  <c r="FU35" a="1"/>
  <c r="FU35" s="1"/>
  <c r="FS35"/>
  <c r="IP34" a="1"/>
  <c r="IP34" s="1"/>
  <c r="IO34" a="1"/>
  <c r="IO34" s="1"/>
  <c r="IN34" a="1"/>
  <c r="IN34" s="1"/>
  <c r="IM34" a="1"/>
  <c r="IM34" s="1"/>
  <c r="IL34" a="1"/>
  <c r="IL34" s="1"/>
  <c r="IK34" a="1"/>
  <c r="IK34" s="1"/>
  <c r="IJ34" a="1"/>
  <c r="IJ34" s="1"/>
  <c r="II34" a="1"/>
  <c r="II34" s="1"/>
  <c r="IH34" a="1"/>
  <c r="IH34" s="1"/>
  <c r="IG34"/>
  <c r="IG34" a="1"/>
  <c r="IF34" a="1"/>
  <c r="IF34" s="1"/>
  <c r="IE34" a="1"/>
  <c r="IE34" s="1"/>
  <c r="ID34" a="1"/>
  <c r="ID34" s="1"/>
  <c r="IC34" a="1"/>
  <c r="IC34" s="1"/>
  <c r="IB34" a="1"/>
  <c r="IB34" s="1"/>
  <c r="HZ34" a="1"/>
  <c r="HZ34" s="1"/>
  <c r="HY34" a="1"/>
  <c r="HY34" s="1"/>
  <c r="HX34" a="1"/>
  <c r="HX34" s="1"/>
  <c r="HW34" a="1"/>
  <c r="HW34" s="1"/>
  <c r="HV34" a="1"/>
  <c r="HV34" s="1"/>
  <c r="HU34" a="1"/>
  <c r="HU34" s="1"/>
  <c r="HT34" a="1"/>
  <c r="HT34" s="1"/>
  <c r="HS34" a="1"/>
  <c r="HS34" s="1"/>
  <c r="HR34" a="1"/>
  <c r="HR34" s="1"/>
  <c r="HQ34" a="1"/>
  <c r="HQ34" s="1"/>
  <c r="HP34" a="1"/>
  <c r="HP34" s="1"/>
  <c r="HO34" a="1"/>
  <c r="HO34" s="1"/>
  <c r="HN34" a="1"/>
  <c r="HN34" s="1"/>
  <c r="HM34" a="1"/>
  <c r="HM34" s="1"/>
  <c r="HL34" a="1"/>
  <c r="HL34" s="1"/>
  <c r="HK34" a="1"/>
  <c r="HK34" s="1"/>
  <c r="HJ34" a="1"/>
  <c r="HJ34" s="1"/>
  <c r="HI34" a="1"/>
  <c r="HI34" s="1"/>
  <c r="HH34"/>
  <c r="HH34" a="1"/>
  <c r="HG34" a="1"/>
  <c r="HG34" s="1"/>
  <c r="HF34" a="1"/>
  <c r="HF34" s="1"/>
  <c r="HE34" a="1"/>
  <c r="HE34" s="1"/>
  <c r="HD34" a="1"/>
  <c r="HD34" s="1"/>
  <c r="HC34" a="1"/>
  <c r="HC34" s="1"/>
  <c r="HB34" a="1"/>
  <c r="HB34" s="1"/>
  <c r="HA34" a="1"/>
  <c r="HA34" s="1"/>
  <c r="GZ34" a="1"/>
  <c r="GZ34" s="1"/>
  <c r="GY34" a="1"/>
  <c r="GY34" s="1"/>
  <c r="GX34" a="1"/>
  <c r="GX34" s="1"/>
  <c r="GW34" a="1"/>
  <c r="GW34" s="1"/>
  <c r="GV34" a="1"/>
  <c r="GV34" s="1"/>
  <c r="GU34" a="1"/>
  <c r="GU34" s="1"/>
  <c r="GT34" a="1"/>
  <c r="GT34" s="1"/>
  <c r="GS34" a="1"/>
  <c r="GS34" s="1"/>
  <c r="GR34" a="1"/>
  <c r="GR34" s="1"/>
  <c r="GQ34" a="1"/>
  <c r="GQ34" s="1"/>
  <c r="GP34" a="1"/>
  <c r="GP34" s="1"/>
  <c r="GO34" a="1"/>
  <c r="GO34" s="1"/>
  <c r="GN34" a="1"/>
  <c r="GN34" s="1"/>
  <c r="GM34" a="1"/>
  <c r="GM34" s="1"/>
  <c r="GL34" a="1"/>
  <c r="GL34" s="1"/>
  <c r="GK34" a="1"/>
  <c r="GK34" s="1"/>
  <c r="GJ34" a="1"/>
  <c r="GJ34" s="1"/>
  <c r="GI34" a="1"/>
  <c r="GI34" s="1"/>
  <c r="GH34" a="1"/>
  <c r="GH34" s="1"/>
  <c r="GG34" a="1"/>
  <c r="GG34" s="1"/>
  <c r="GF34" a="1"/>
  <c r="GF34" s="1"/>
  <c r="GE34" a="1"/>
  <c r="GE34" s="1"/>
  <c r="GD34" a="1"/>
  <c r="GD34" s="1"/>
  <c r="GC34" a="1"/>
  <c r="GC34" s="1"/>
  <c r="GB34"/>
  <c r="GA34"/>
  <c r="FZ34" a="1"/>
  <c r="FZ34" s="1"/>
  <c r="FY34" a="1"/>
  <c r="FY34" s="1"/>
  <c r="FX34" a="1"/>
  <c r="FX34" s="1"/>
  <c r="FW34" a="1"/>
  <c r="FW34" s="1"/>
  <c r="FV34" a="1"/>
  <c r="FV34" s="1"/>
  <c r="FU34" a="1"/>
  <c r="FU34" s="1"/>
  <c r="FS34"/>
  <c r="IP33" a="1"/>
  <c r="IP33" s="1"/>
  <c r="IO33" a="1"/>
  <c r="IO33" s="1"/>
  <c r="IN33" a="1"/>
  <c r="IN33" s="1"/>
  <c r="IM33" a="1"/>
  <c r="IM33" s="1"/>
  <c r="IL33" a="1"/>
  <c r="IL33" s="1"/>
  <c r="IK33" a="1"/>
  <c r="IK33" s="1"/>
  <c r="IJ33" a="1"/>
  <c r="IJ33" s="1"/>
  <c r="II33" a="1"/>
  <c r="II33" s="1"/>
  <c r="IH33" a="1"/>
  <c r="IH33" s="1"/>
  <c r="IG33" a="1"/>
  <c r="IG33" s="1"/>
  <c r="IF33" a="1"/>
  <c r="IF33" s="1"/>
  <c r="IE33" a="1"/>
  <c r="IE33" s="1"/>
  <c r="ID33" a="1"/>
  <c r="ID33" s="1"/>
  <c r="IC33" a="1"/>
  <c r="IC33" s="1"/>
  <c r="IB33" a="1"/>
  <c r="IB33" s="1"/>
  <c r="HZ33" a="1"/>
  <c r="HZ33" s="1"/>
  <c r="HY33" a="1"/>
  <c r="HY33" s="1"/>
  <c r="HX33"/>
  <c r="HX33" a="1"/>
  <c r="HW33" a="1"/>
  <c r="HW33" s="1"/>
  <c r="HV33" a="1"/>
  <c r="HV33" s="1"/>
  <c r="HU33" a="1"/>
  <c r="HU33" s="1"/>
  <c r="HT33" a="1"/>
  <c r="HT33" s="1"/>
  <c r="HS33" a="1"/>
  <c r="HS33" s="1"/>
  <c r="HR33" a="1"/>
  <c r="HR33" s="1"/>
  <c r="HQ33" a="1"/>
  <c r="HQ33" s="1"/>
  <c r="HP33" a="1"/>
  <c r="HP33" s="1"/>
  <c r="HO33" a="1"/>
  <c r="HO33" s="1"/>
  <c r="HN33" a="1"/>
  <c r="HN33" s="1"/>
  <c r="HM33" a="1"/>
  <c r="HM33" s="1"/>
  <c r="HL33" a="1"/>
  <c r="HL33" s="1"/>
  <c r="HK33" a="1"/>
  <c r="HK33" s="1"/>
  <c r="HJ33" a="1"/>
  <c r="HJ33" s="1"/>
  <c r="HI33" a="1"/>
  <c r="HI33" s="1"/>
  <c r="HH33" a="1"/>
  <c r="HH33" s="1"/>
  <c r="HG33" a="1"/>
  <c r="HG33" s="1"/>
  <c r="HF33" a="1"/>
  <c r="HF33" s="1"/>
  <c r="HE33" a="1"/>
  <c r="HE33" s="1"/>
  <c r="HD33" a="1"/>
  <c r="HD33" s="1"/>
  <c r="HC33" a="1"/>
  <c r="HC33" s="1"/>
  <c r="HB33" a="1"/>
  <c r="HB33" s="1"/>
  <c r="HA33" a="1"/>
  <c r="HA33" s="1"/>
  <c r="GZ33" a="1"/>
  <c r="GZ33" s="1"/>
  <c r="GY33" a="1"/>
  <c r="GY33" s="1"/>
  <c r="GX33" a="1"/>
  <c r="GX33" s="1"/>
  <c r="GW33" a="1"/>
  <c r="GW33" s="1"/>
  <c r="GV33" a="1"/>
  <c r="GV33" s="1"/>
  <c r="GU33" a="1"/>
  <c r="GU33" s="1"/>
  <c r="GT33" a="1"/>
  <c r="GT33" s="1"/>
  <c r="GS33" a="1"/>
  <c r="GS33" s="1"/>
  <c r="GR33"/>
  <c r="GR33" a="1"/>
  <c r="GQ33" a="1"/>
  <c r="GQ33" s="1"/>
  <c r="GP33" a="1"/>
  <c r="GP33" s="1"/>
  <c r="GO33" a="1"/>
  <c r="GO33" s="1"/>
  <c r="GN33" a="1"/>
  <c r="GN33" s="1"/>
  <c r="GM33" a="1"/>
  <c r="GM33" s="1"/>
  <c r="GL33" a="1"/>
  <c r="GL33" s="1"/>
  <c r="GK33" a="1"/>
  <c r="GK33" s="1"/>
  <c r="GJ33" a="1"/>
  <c r="GJ33" s="1"/>
  <c r="GI33" a="1"/>
  <c r="GI33" s="1"/>
  <c r="GH33" a="1"/>
  <c r="GH33" s="1"/>
  <c r="GG33" a="1"/>
  <c r="GG33" s="1"/>
  <c r="GF33" a="1"/>
  <c r="GF33" s="1"/>
  <c r="GE33" a="1"/>
  <c r="GE33" s="1"/>
  <c r="GD33" a="1"/>
  <c r="GD33" s="1"/>
  <c r="GC33" a="1"/>
  <c r="GC33" s="1"/>
  <c r="GB33"/>
  <c r="GA33"/>
  <c r="FZ33" a="1"/>
  <c r="FZ33" s="1"/>
  <c r="FY33" a="1"/>
  <c r="FY33" s="1"/>
  <c r="FX33" a="1"/>
  <c r="FX33" s="1"/>
  <c r="FW33"/>
  <c r="FW33" a="1"/>
  <c r="FV33" a="1"/>
  <c r="FV33" s="1"/>
  <c r="FU33" a="1"/>
  <c r="FU33" s="1"/>
  <c r="FS33"/>
  <c r="IP32" a="1"/>
  <c r="IP32" s="1"/>
  <c r="IO32" a="1"/>
  <c r="IO32" s="1"/>
  <c r="IN32" a="1"/>
  <c r="IN32" s="1"/>
  <c r="IM32" a="1"/>
  <c r="IM32" s="1"/>
  <c r="IL32" a="1"/>
  <c r="IL32" s="1"/>
  <c r="IK32" a="1"/>
  <c r="IK32" s="1"/>
  <c r="IJ32" a="1"/>
  <c r="IJ32" s="1"/>
  <c r="II32" a="1"/>
  <c r="II32" s="1"/>
  <c r="IH32" a="1"/>
  <c r="IH32" s="1"/>
  <c r="IG32"/>
  <c r="IG32" a="1"/>
  <c r="IF32" a="1"/>
  <c r="IF32" s="1"/>
  <c r="IE32" a="1"/>
  <c r="IE32" s="1"/>
  <c r="ID32" a="1"/>
  <c r="ID32" s="1"/>
  <c r="IC32" a="1"/>
  <c r="IC32" s="1"/>
  <c r="IB32" a="1"/>
  <c r="IB32" s="1"/>
  <c r="HZ32" a="1"/>
  <c r="HZ32" s="1"/>
  <c r="HY32" a="1"/>
  <c r="HY32" s="1"/>
  <c r="HX32" a="1"/>
  <c r="HX32" s="1"/>
  <c r="HW32" a="1"/>
  <c r="HW32" s="1"/>
  <c r="HV32" a="1"/>
  <c r="HV32" s="1"/>
  <c r="HU32" a="1"/>
  <c r="HU32" s="1"/>
  <c r="HT32" a="1"/>
  <c r="HT32" s="1"/>
  <c r="HS32" a="1"/>
  <c r="HS32" s="1"/>
  <c r="HR32" a="1"/>
  <c r="HR32" s="1"/>
  <c r="HQ32" a="1"/>
  <c r="HQ32" s="1"/>
  <c r="HP32" a="1"/>
  <c r="HP32" s="1"/>
  <c r="HO32" a="1"/>
  <c r="HO32" s="1"/>
  <c r="HN32" a="1"/>
  <c r="HN32" s="1"/>
  <c r="HM32" a="1"/>
  <c r="HM32" s="1"/>
  <c r="HL32" a="1"/>
  <c r="HL32" s="1"/>
  <c r="HK32" a="1"/>
  <c r="HK32" s="1"/>
  <c r="HJ32" a="1"/>
  <c r="HJ32" s="1"/>
  <c r="HI32" a="1"/>
  <c r="HI32" s="1"/>
  <c r="HH32" a="1"/>
  <c r="HH32" s="1"/>
  <c r="HG32" a="1"/>
  <c r="HG32" s="1"/>
  <c r="HF32" a="1"/>
  <c r="HF32" s="1"/>
  <c r="HE32" a="1"/>
  <c r="HE32" s="1"/>
  <c r="HD32" a="1"/>
  <c r="HD32" s="1"/>
  <c r="HC32" a="1"/>
  <c r="HC32" s="1"/>
  <c r="HB32" a="1"/>
  <c r="HB32" s="1"/>
  <c r="HA32" a="1"/>
  <c r="HA32" s="1"/>
  <c r="GZ32"/>
  <c r="GZ32" a="1"/>
  <c r="GY32" a="1"/>
  <c r="GY32" s="1"/>
  <c r="GX32" a="1"/>
  <c r="GX32" s="1"/>
  <c r="GW32" a="1"/>
  <c r="GW32" s="1"/>
  <c r="GV32" a="1"/>
  <c r="GV32" s="1"/>
  <c r="GU32" a="1"/>
  <c r="GU32" s="1"/>
  <c r="GT32" a="1"/>
  <c r="GT32" s="1"/>
  <c r="GS32" a="1"/>
  <c r="GS32" s="1"/>
  <c r="GR32" a="1"/>
  <c r="GR32" s="1"/>
  <c r="GQ32" a="1"/>
  <c r="GQ32" s="1"/>
  <c r="GP32" a="1"/>
  <c r="GP32" s="1"/>
  <c r="GO32" a="1"/>
  <c r="GO32" s="1"/>
  <c r="GN32" a="1"/>
  <c r="GN32" s="1"/>
  <c r="GM32" a="1"/>
  <c r="GM32" s="1"/>
  <c r="GL32" a="1"/>
  <c r="GL32" s="1"/>
  <c r="GK32" a="1"/>
  <c r="GK32" s="1"/>
  <c r="GJ32" a="1"/>
  <c r="GJ32" s="1"/>
  <c r="GI32" a="1"/>
  <c r="GI32" s="1"/>
  <c r="GH32" a="1"/>
  <c r="GH32" s="1"/>
  <c r="GG32" a="1"/>
  <c r="GG32" s="1"/>
  <c r="GF32" a="1"/>
  <c r="GF32" s="1"/>
  <c r="GE32" a="1"/>
  <c r="GE32" s="1"/>
  <c r="GD32" a="1"/>
  <c r="GD32" s="1"/>
  <c r="GC32" a="1"/>
  <c r="GC32" s="1"/>
  <c r="GB32"/>
  <c r="GA32"/>
  <c r="FZ32" a="1"/>
  <c r="FZ32" s="1"/>
  <c r="FY32" a="1"/>
  <c r="FY32" s="1"/>
  <c r="FX32" a="1"/>
  <c r="FX32" s="1"/>
  <c r="FW32"/>
  <c r="FW32" a="1"/>
  <c r="FV32" a="1"/>
  <c r="FV32" s="1"/>
  <c r="FU32" a="1"/>
  <c r="FU32" s="1"/>
  <c r="FS32"/>
  <c r="IP31" a="1"/>
  <c r="IP31" s="1"/>
  <c r="IO31" a="1"/>
  <c r="IO31" s="1"/>
  <c r="IN31" a="1"/>
  <c r="IN31" s="1"/>
  <c r="IM31" a="1"/>
  <c r="IM31" s="1"/>
  <c r="IL31" a="1"/>
  <c r="IL31" s="1"/>
  <c r="IK31" a="1"/>
  <c r="IK31" s="1"/>
  <c r="IJ31" a="1"/>
  <c r="IJ31" s="1"/>
  <c r="II31" a="1"/>
  <c r="II31" s="1"/>
  <c r="IH31" a="1"/>
  <c r="IH31" s="1"/>
  <c r="IG31" a="1"/>
  <c r="IG31" s="1"/>
  <c r="IF31" a="1"/>
  <c r="IF31" s="1"/>
  <c r="IE31" a="1"/>
  <c r="IE31" s="1"/>
  <c r="ID31" a="1"/>
  <c r="ID31" s="1"/>
  <c r="IC31" a="1"/>
  <c r="IC31" s="1"/>
  <c r="IB31" a="1"/>
  <c r="IB31" s="1"/>
  <c r="HZ31" a="1"/>
  <c r="HZ31" s="1"/>
  <c r="HY31" a="1"/>
  <c r="HY31" s="1"/>
  <c r="HX31" a="1"/>
  <c r="HX31" s="1"/>
  <c r="HW31" a="1"/>
  <c r="HW31" s="1"/>
  <c r="HV31" a="1"/>
  <c r="HV31" s="1"/>
  <c r="HU31" a="1"/>
  <c r="HU31" s="1"/>
  <c r="HT31" a="1"/>
  <c r="HT31" s="1"/>
  <c r="HS31" a="1"/>
  <c r="HS31" s="1"/>
  <c r="HR31" a="1"/>
  <c r="HR31" s="1"/>
  <c r="HQ31" a="1"/>
  <c r="HQ31" s="1"/>
  <c r="HP31"/>
  <c r="HP31" a="1"/>
  <c r="HO31" a="1"/>
  <c r="HO31" s="1"/>
  <c r="HN31" a="1"/>
  <c r="HN31" s="1"/>
  <c r="HM31" a="1"/>
  <c r="HM31" s="1"/>
  <c r="HL31" a="1"/>
  <c r="HL31" s="1"/>
  <c r="HK31" a="1"/>
  <c r="HK31" s="1"/>
  <c r="HJ31" a="1"/>
  <c r="HJ31" s="1"/>
  <c r="HI31" a="1"/>
  <c r="HI31" s="1"/>
  <c r="HH31" a="1"/>
  <c r="HH31" s="1"/>
  <c r="HG31" a="1"/>
  <c r="HG31" s="1"/>
  <c r="HF31" a="1"/>
  <c r="HF31" s="1"/>
  <c r="HE31" a="1"/>
  <c r="HE31" s="1"/>
  <c r="HD31" a="1"/>
  <c r="HD31" s="1"/>
  <c r="HC31" a="1"/>
  <c r="HC31" s="1"/>
  <c r="HB31" a="1"/>
  <c r="HB31" s="1"/>
  <c r="HA31" a="1"/>
  <c r="HA31" s="1"/>
  <c r="GZ31" a="1"/>
  <c r="GZ31" s="1"/>
  <c r="GY31" a="1"/>
  <c r="GY31" s="1"/>
  <c r="GX31" a="1"/>
  <c r="GX31" s="1"/>
  <c r="GW31" a="1"/>
  <c r="GW31" s="1"/>
  <c r="GV31" a="1"/>
  <c r="GV31" s="1"/>
  <c r="GU31" a="1"/>
  <c r="GU31" s="1"/>
  <c r="GT31" a="1"/>
  <c r="GT31" s="1"/>
  <c r="GS31" a="1"/>
  <c r="GS31" s="1"/>
  <c r="GR31" a="1"/>
  <c r="GR31" s="1"/>
  <c r="GQ31" a="1"/>
  <c r="GQ31" s="1"/>
  <c r="GP31" a="1"/>
  <c r="GP31" s="1"/>
  <c r="GO31" a="1"/>
  <c r="GO31" s="1"/>
  <c r="GN31"/>
  <c r="GN31" a="1"/>
  <c r="GM31" a="1"/>
  <c r="GM31" s="1"/>
  <c r="GL31" a="1"/>
  <c r="GL31" s="1"/>
  <c r="GK31" a="1"/>
  <c r="GK31" s="1"/>
  <c r="GJ31" a="1"/>
  <c r="GJ31" s="1"/>
  <c r="GI31" a="1"/>
  <c r="GI31" s="1"/>
  <c r="GH31" a="1"/>
  <c r="GH31" s="1"/>
  <c r="GG31" a="1"/>
  <c r="GG31" s="1"/>
  <c r="GF31" a="1"/>
  <c r="GF31" s="1"/>
  <c r="GE31" a="1"/>
  <c r="GE31" s="1"/>
  <c r="GD31" a="1"/>
  <c r="GD31" s="1"/>
  <c r="GC31" a="1"/>
  <c r="GC31" s="1"/>
  <c r="GB31"/>
  <c r="GA31"/>
  <c r="FZ31" a="1"/>
  <c r="FZ31" s="1"/>
  <c r="FY31" a="1"/>
  <c r="FY31" s="1"/>
  <c r="FX31" a="1"/>
  <c r="FX31" s="1"/>
  <c r="FW31"/>
  <c r="FW31" a="1"/>
  <c r="FV31" a="1"/>
  <c r="FV31" s="1"/>
  <c r="FU31" a="1"/>
  <c r="FU31" s="1"/>
  <c r="FS31"/>
  <c r="IP30" a="1"/>
  <c r="IP30" s="1"/>
  <c r="IO30" a="1"/>
  <c r="IO30" s="1"/>
  <c r="IN30" a="1"/>
  <c r="IN30" s="1"/>
  <c r="IM30" a="1"/>
  <c r="IM30" s="1"/>
  <c r="IL30" a="1"/>
  <c r="IL30" s="1"/>
  <c r="IK30" a="1"/>
  <c r="IK30" s="1"/>
  <c r="IJ30" a="1"/>
  <c r="IJ30" s="1"/>
  <c r="II30" a="1"/>
  <c r="II30" s="1"/>
  <c r="IH30" a="1"/>
  <c r="IH30" s="1"/>
  <c r="IG30" a="1"/>
  <c r="IG30" s="1"/>
  <c r="IF30" a="1"/>
  <c r="IF30" s="1"/>
  <c r="IE30" a="1"/>
  <c r="IE30" s="1"/>
  <c r="ID30" a="1"/>
  <c r="ID30" s="1"/>
  <c r="IC30" a="1"/>
  <c r="IC30" s="1"/>
  <c r="IB30" a="1"/>
  <c r="IB30" s="1"/>
  <c r="HZ30" a="1"/>
  <c r="HZ30" s="1"/>
  <c r="HY30" a="1"/>
  <c r="HY30" s="1"/>
  <c r="HX30"/>
  <c r="HX30" a="1"/>
  <c r="HW30" a="1"/>
  <c r="HW30" s="1"/>
  <c r="HV30" a="1"/>
  <c r="HV30" s="1"/>
  <c r="HU30" a="1"/>
  <c r="HU30" s="1"/>
  <c r="HT30" a="1"/>
  <c r="HT30" s="1"/>
  <c r="HS30" a="1"/>
  <c r="HS30" s="1"/>
  <c r="HR30" a="1"/>
  <c r="HR30" s="1"/>
  <c r="HQ30" a="1"/>
  <c r="HQ30" s="1"/>
  <c r="HP30" a="1"/>
  <c r="HP30" s="1"/>
  <c r="HO30" a="1"/>
  <c r="HO30" s="1"/>
  <c r="HN30" a="1"/>
  <c r="HN30" s="1"/>
  <c r="HM30" a="1"/>
  <c r="HM30" s="1"/>
  <c r="HL30" a="1"/>
  <c r="HL30" s="1"/>
  <c r="HK30" a="1"/>
  <c r="HK30" s="1"/>
  <c r="HJ30" a="1"/>
  <c r="HJ30" s="1"/>
  <c r="HI30" a="1"/>
  <c r="HI30" s="1"/>
  <c r="HH30" a="1"/>
  <c r="HH30" s="1"/>
  <c r="HG30" a="1"/>
  <c r="HG30" s="1"/>
  <c r="HF30" a="1"/>
  <c r="HF30" s="1"/>
  <c r="HE30" a="1"/>
  <c r="HE30" s="1"/>
  <c r="HD30" a="1"/>
  <c r="HD30" s="1"/>
  <c r="HC30" a="1"/>
  <c r="HC30" s="1"/>
  <c r="HB30" a="1"/>
  <c r="HB30" s="1"/>
  <c r="HA30" a="1"/>
  <c r="HA30" s="1"/>
  <c r="GZ30" a="1"/>
  <c r="GZ30" s="1"/>
  <c r="GY30" a="1"/>
  <c r="GY30" s="1"/>
  <c r="GX30" a="1"/>
  <c r="GX30" s="1"/>
  <c r="GW30" a="1"/>
  <c r="GW30" s="1"/>
  <c r="GV30"/>
  <c r="GV30" a="1"/>
  <c r="GU30" a="1"/>
  <c r="GU30" s="1"/>
  <c r="GT30" a="1"/>
  <c r="GT30" s="1"/>
  <c r="GS30" a="1"/>
  <c r="GS30" s="1"/>
  <c r="GR30" a="1"/>
  <c r="GR30" s="1"/>
  <c r="GQ30" a="1"/>
  <c r="GQ30" s="1"/>
  <c r="GP30" a="1"/>
  <c r="GP30" s="1"/>
  <c r="GO30" a="1"/>
  <c r="GO30" s="1"/>
  <c r="GN30" a="1"/>
  <c r="GN30" s="1"/>
  <c r="GM30" a="1"/>
  <c r="GM30" s="1"/>
  <c r="GL30" a="1"/>
  <c r="GL30" s="1"/>
  <c r="GK30" a="1"/>
  <c r="GK30" s="1"/>
  <c r="GJ30" a="1"/>
  <c r="GJ30" s="1"/>
  <c r="GI30" a="1"/>
  <c r="GI30" s="1"/>
  <c r="GH30" a="1"/>
  <c r="GH30" s="1"/>
  <c r="GG30" a="1"/>
  <c r="GG30" s="1"/>
  <c r="GF30" a="1"/>
  <c r="GF30" s="1"/>
  <c r="GE30" a="1"/>
  <c r="GE30" s="1"/>
  <c r="GD30" a="1"/>
  <c r="GD30" s="1"/>
  <c r="GC30" a="1"/>
  <c r="GC30" s="1"/>
  <c r="GB30"/>
  <c r="GA30"/>
  <c r="FZ30" a="1"/>
  <c r="FZ30" s="1"/>
  <c r="FY30" a="1"/>
  <c r="FY30" s="1"/>
  <c r="FX30" a="1"/>
  <c r="FX30" s="1"/>
  <c r="FW30" a="1"/>
  <c r="FW30" s="1"/>
  <c r="FV30" a="1"/>
  <c r="FV30" s="1"/>
  <c r="FU30" a="1"/>
  <c r="FU30" s="1"/>
  <c r="FS30"/>
  <c r="IP29" a="1"/>
  <c r="IP29" s="1"/>
  <c r="IO29" a="1"/>
  <c r="IO29" s="1"/>
  <c r="IN29" a="1"/>
  <c r="IN29" s="1"/>
  <c r="IM29" a="1"/>
  <c r="IM29" s="1"/>
  <c r="IL29" a="1"/>
  <c r="IL29" s="1"/>
  <c r="IK29" a="1"/>
  <c r="IK29" s="1"/>
  <c r="IJ29" a="1"/>
  <c r="IJ29" s="1"/>
  <c r="II29" a="1"/>
  <c r="II29" s="1"/>
  <c r="IH29" a="1"/>
  <c r="IH29" s="1"/>
  <c r="IG29" a="1"/>
  <c r="IG29" s="1"/>
  <c r="IF29" a="1"/>
  <c r="IF29" s="1"/>
  <c r="IE29" a="1"/>
  <c r="IE29" s="1"/>
  <c r="ID29" a="1"/>
  <c r="ID29" s="1"/>
  <c r="IC29" a="1"/>
  <c r="IC29" s="1"/>
  <c r="IB29" a="1"/>
  <c r="IB29" s="1"/>
  <c r="HZ29" a="1"/>
  <c r="HZ29" s="1"/>
  <c r="HY29" a="1"/>
  <c r="HY29" s="1"/>
  <c r="HX29"/>
  <c r="HX29" a="1"/>
  <c r="HW29" a="1"/>
  <c r="HW29" s="1"/>
  <c r="HV29" a="1"/>
  <c r="HV29" s="1"/>
  <c r="HU29" a="1"/>
  <c r="HU29" s="1"/>
  <c r="HT29" a="1"/>
  <c r="HT29" s="1"/>
  <c r="HS29" a="1"/>
  <c r="HS29" s="1"/>
  <c r="HR29" a="1"/>
  <c r="HR29" s="1"/>
  <c r="HQ29" a="1"/>
  <c r="HQ29" s="1"/>
  <c r="HP29" a="1"/>
  <c r="HP29" s="1"/>
  <c r="HO29" a="1"/>
  <c r="HO29" s="1"/>
  <c r="HN29" a="1"/>
  <c r="HN29" s="1"/>
  <c r="HM29" a="1"/>
  <c r="HM29" s="1"/>
  <c r="HL29" a="1"/>
  <c r="HL29" s="1"/>
  <c r="HK29" a="1"/>
  <c r="HK29" s="1"/>
  <c r="HJ29" a="1"/>
  <c r="HJ29" s="1"/>
  <c r="HI29" a="1"/>
  <c r="HI29" s="1"/>
  <c r="HH29" a="1"/>
  <c r="HH29" s="1"/>
  <c r="HG29" a="1"/>
  <c r="HG29" s="1"/>
  <c r="HF29" a="1"/>
  <c r="HF29" s="1"/>
  <c r="HE29" a="1"/>
  <c r="HE29" s="1"/>
  <c r="HD29"/>
  <c r="HD29" a="1"/>
  <c r="HC29" a="1"/>
  <c r="HC29" s="1"/>
  <c r="HB29" a="1"/>
  <c r="HB29" s="1"/>
  <c r="HA29" a="1"/>
  <c r="HA29" s="1"/>
  <c r="GZ29" a="1"/>
  <c r="GZ29" s="1"/>
  <c r="GY29" a="1"/>
  <c r="GY29" s="1"/>
  <c r="GX29" a="1"/>
  <c r="GX29" s="1"/>
  <c r="GW29" a="1"/>
  <c r="GW29" s="1"/>
  <c r="GV29" a="1"/>
  <c r="GV29" s="1"/>
  <c r="GU29" a="1"/>
  <c r="GU29" s="1"/>
  <c r="GT29" a="1"/>
  <c r="GT29" s="1"/>
  <c r="GS29" a="1"/>
  <c r="GS29" s="1"/>
  <c r="GR29" a="1"/>
  <c r="GR29" s="1"/>
  <c r="GQ29" a="1"/>
  <c r="GQ29" s="1"/>
  <c r="GP29" a="1"/>
  <c r="GP29" s="1"/>
  <c r="GO29" a="1"/>
  <c r="GO29" s="1"/>
  <c r="GN29" a="1"/>
  <c r="GN29" s="1"/>
  <c r="GM29" a="1"/>
  <c r="GM29" s="1"/>
  <c r="GL29" a="1"/>
  <c r="GL29" s="1"/>
  <c r="GK29" a="1"/>
  <c r="GK29" s="1"/>
  <c r="GJ29" a="1"/>
  <c r="GJ29" s="1"/>
  <c r="GI29" a="1"/>
  <c r="GI29" s="1"/>
  <c r="GH29" a="1"/>
  <c r="GH29" s="1"/>
  <c r="GG29" a="1"/>
  <c r="GG29" s="1"/>
  <c r="GF29" a="1"/>
  <c r="GF29" s="1"/>
  <c r="GE29" a="1"/>
  <c r="GE29" s="1"/>
  <c r="GD29" a="1"/>
  <c r="GD29" s="1"/>
  <c r="GC29" a="1"/>
  <c r="GC29" s="1"/>
  <c r="GB29"/>
  <c r="GA29"/>
  <c r="FZ29" a="1"/>
  <c r="FZ29" s="1"/>
  <c r="FY29" a="1"/>
  <c r="FY29" s="1"/>
  <c r="FX29" a="1"/>
  <c r="FX29" s="1"/>
  <c r="FW29" a="1"/>
  <c r="FW29" s="1"/>
  <c r="FV29" a="1"/>
  <c r="FV29" s="1"/>
  <c r="FU29" a="1"/>
  <c r="FU29" s="1"/>
  <c r="FS29"/>
  <c r="IP28" a="1"/>
  <c r="IP28" s="1"/>
  <c r="IO28" a="1"/>
  <c r="IO28" s="1"/>
  <c r="IN28" a="1"/>
  <c r="IN28" s="1"/>
  <c r="IM28" a="1"/>
  <c r="IM28" s="1"/>
  <c r="IL28" a="1"/>
  <c r="IL28" s="1"/>
  <c r="IK28" a="1"/>
  <c r="IK28" s="1"/>
  <c r="IJ28" a="1"/>
  <c r="IJ28" s="1"/>
  <c r="II28" a="1"/>
  <c r="II28" s="1"/>
  <c r="IH28" a="1"/>
  <c r="IH28" s="1"/>
  <c r="IG28"/>
  <c r="IG28" a="1"/>
  <c r="IF28" a="1"/>
  <c r="IF28" s="1"/>
  <c r="IE28" a="1"/>
  <c r="IE28" s="1"/>
  <c r="ID28" a="1"/>
  <c r="ID28" s="1"/>
  <c r="IC28" a="1"/>
  <c r="IC28" s="1"/>
  <c r="IB28" a="1"/>
  <c r="IB28" s="1"/>
  <c r="HZ28" a="1"/>
  <c r="HZ28" s="1"/>
  <c r="HY28" a="1"/>
  <c r="HY28" s="1"/>
  <c r="HX28" a="1"/>
  <c r="HX28" s="1"/>
  <c r="HW28" a="1"/>
  <c r="HW28" s="1"/>
  <c r="HV28" a="1"/>
  <c r="HV28" s="1"/>
  <c r="HU28" a="1"/>
  <c r="HU28" s="1"/>
  <c r="HT28" a="1"/>
  <c r="HT28" s="1"/>
  <c r="HS28" a="1"/>
  <c r="HS28" s="1"/>
  <c r="HR28" a="1"/>
  <c r="HR28" s="1"/>
  <c r="HQ28" a="1"/>
  <c r="HQ28" s="1"/>
  <c r="HP28" a="1"/>
  <c r="HP28" s="1"/>
  <c r="HO28" a="1"/>
  <c r="HO28" s="1"/>
  <c r="HN28" a="1"/>
  <c r="HN28" s="1"/>
  <c r="HM28" a="1"/>
  <c r="HM28" s="1"/>
  <c r="HL28" a="1"/>
  <c r="HL28" s="1"/>
  <c r="HK28" a="1"/>
  <c r="HK28" s="1"/>
  <c r="HJ28" a="1"/>
  <c r="HJ28" s="1"/>
  <c r="HI28" a="1"/>
  <c r="HI28" s="1"/>
  <c r="HH28" a="1"/>
  <c r="HH28" s="1"/>
  <c r="HG28" a="1"/>
  <c r="HG28" s="1"/>
  <c r="HF28" a="1"/>
  <c r="HF28" s="1"/>
  <c r="HE28" a="1"/>
  <c r="HE28" s="1"/>
  <c r="HD28" a="1"/>
  <c r="HD28" s="1"/>
  <c r="HC28" a="1"/>
  <c r="HC28" s="1"/>
  <c r="HB28" a="1"/>
  <c r="HB28" s="1"/>
  <c r="HA28" a="1"/>
  <c r="HA28" s="1"/>
  <c r="GZ28" a="1"/>
  <c r="GZ28" s="1"/>
  <c r="GY28" a="1"/>
  <c r="GY28" s="1"/>
  <c r="GX28" a="1"/>
  <c r="GX28" s="1"/>
  <c r="GW28" a="1"/>
  <c r="GW28" s="1"/>
  <c r="GV28" a="1"/>
  <c r="GV28" s="1"/>
  <c r="GU28" a="1"/>
  <c r="GU28" s="1"/>
  <c r="GT28" a="1"/>
  <c r="GT28" s="1"/>
  <c r="GS28" a="1"/>
  <c r="GS28" s="1"/>
  <c r="GR28"/>
  <c r="GR28" a="1"/>
  <c r="GQ28" a="1"/>
  <c r="GQ28" s="1"/>
  <c r="GP28" a="1"/>
  <c r="GP28" s="1"/>
  <c r="GO28" a="1"/>
  <c r="GO28" s="1"/>
  <c r="GN28" a="1"/>
  <c r="GN28" s="1"/>
  <c r="GM28" a="1"/>
  <c r="GM28" s="1"/>
  <c r="GL28" a="1"/>
  <c r="GL28" s="1"/>
  <c r="GK28" a="1"/>
  <c r="GK28" s="1"/>
  <c r="GJ28" a="1"/>
  <c r="GJ28" s="1"/>
  <c r="GI28" a="1"/>
  <c r="GI28" s="1"/>
  <c r="GH28" a="1"/>
  <c r="GH28" s="1"/>
  <c r="GG28" a="1"/>
  <c r="GG28" s="1"/>
  <c r="GF28" a="1"/>
  <c r="GF28" s="1"/>
  <c r="GE28" a="1"/>
  <c r="GE28" s="1"/>
  <c r="GD28" a="1"/>
  <c r="GD28" s="1"/>
  <c r="GC28" a="1"/>
  <c r="GC28" s="1"/>
  <c r="GB28"/>
  <c r="GA28"/>
  <c r="FZ28" a="1"/>
  <c r="FZ28" s="1"/>
  <c r="FY28" a="1"/>
  <c r="FY28" s="1"/>
  <c r="FX28" a="1"/>
  <c r="FX28" s="1"/>
  <c r="FW28"/>
  <c r="FW28" a="1"/>
  <c r="FV28" a="1"/>
  <c r="FV28" s="1"/>
  <c r="FU28" a="1"/>
  <c r="FU28" s="1"/>
  <c r="FS28"/>
  <c r="IP27" a="1"/>
  <c r="IP27" s="1"/>
  <c r="IO27" a="1"/>
  <c r="IO27" s="1"/>
  <c r="IN27" a="1"/>
  <c r="IN27" s="1"/>
  <c r="IM27" a="1"/>
  <c r="IM27" s="1"/>
  <c r="IL27" a="1"/>
  <c r="IL27" s="1"/>
  <c r="IK27" a="1"/>
  <c r="IK27" s="1"/>
  <c r="IJ27" a="1"/>
  <c r="IJ27" s="1"/>
  <c r="II27" a="1"/>
  <c r="II27" s="1"/>
  <c r="IH27" a="1"/>
  <c r="IH27" s="1"/>
  <c r="IG27" a="1"/>
  <c r="IG27" s="1"/>
  <c r="IF27" a="1"/>
  <c r="IF27" s="1"/>
  <c r="IE27" a="1"/>
  <c r="IE27" s="1"/>
  <c r="ID27" a="1"/>
  <c r="ID27" s="1"/>
  <c r="IC27" a="1"/>
  <c r="IC27" s="1"/>
  <c r="IB27" a="1"/>
  <c r="IB27" s="1"/>
  <c r="HZ27" a="1"/>
  <c r="HZ27" s="1"/>
  <c r="HY27" a="1"/>
  <c r="HY27" s="1"/>
  <c r="HX27" a="1"/>
  <c r="HX27" s="1"/>
  <c r="HW27" a="1"/>
  <c r="HW27" s="1"/>
  <c r="HV27" a="1"/>
  <c r="HV27" s="1"/>
  <c r="HU27" a="1"/>
  <c r="HU27" s="1"/>
  <c r="HT27" a="1"/>
  <c r="HT27" s="1"/>
  <c r="HS27" a="1"/>
  <c r="HS27" s="1"/>
  <c r="HR27" a="1"/>
  <c r="HR27" s="1"/>
  <c r="HQ27" a="1"/>
  <c r="HQ27" s="1"/>
  <c r="HP27" a="1"/>
  <c r="HP27" s="1"/>
  <c r="HO27" a="1"/>
  <c r="HO27" s="1"/>
  <c r="HN27" a="1"/>
  <c r="HN27" s="1"/>
  <c r="HM27" a="1"/>
  <c r="HM27" s="1"/>
  <c r="HL27"/>
  <c r="HL27" a="1"/>
  <c r="HK27" a="1"/>
  <c r="HK27" s="1"/>
  <c r="HJ27" a="1"/>
  <c r="HJ27" s="1"/>
  <c r="HI27" a="1"/>
  <c r="HI27" s="1"/>
  <c r="HH27" a="1"/>
  <c r="HH27" s="1"/>
  <c r="HG27" a="1"/>
  <c r="HG27" s="1"/>
  <c r="HF27" a="1"/>
  <c r="HF27" s="1"/>
  <c r="HE27" a="1"/>
  <c r="HE27" s="1"/>
  <c r="HD27" a="1"/>
  <c r="HD27" s="1"/>
  <c r="HC27" a="1"/>
  <c r="HC27" s="1"/>
  <c r="HB27" a="1"/>
  <c r="HB27" s="1"/>
  <c r="HA27" a="1"/>
  <c r="HA27" s="1"/>
  <c r="GZ27" a="1"/>
  <c r="GZ27" s="1"/>
  <c r="GY27" a="1"/>
  <c r="GY27" s="1"/>
  <c r="GX27" a="1"/>
  <c r="GX27" s="1"/>
  <c r="GW27" a="1"/>
  <c r="GW27" s="1"/>
  <c r="GV27" a="1"/>
  <c r="GV27" s="1"/>
  <c r="GU27" a="1"/>
  <c r="GU27" s="1"/>
  <c r="GT27" a="1"/>
  <c r="GT27" s="1"/>
  <c r="GS27" a="1"/>
  <c r="GS27" s="1"/>
  <c r="GR27" a="1"/>
  <c r="GR27" s="1"/>
  <c r="GQ27" a="1"/>
  <c r="GQ27" s="1"/>
  <c r="GP27" a="1"/>
  <c r="GP27" s="1"/>
  <c r="GO27" a="1"/>
  <c r="GO27" s="1"/>
  <c r="GN27" a="1"/>
  <c r="GN27" s="1"/>
  <c r="GM27" a="1"/>
  <c r="GM27" s="1"/>
  <c r="GL27" a="1"/>
  <c r="GL27" s="1"/>
  <c r="GK27" a="1"/>
  <c r="GK27" s="1"/>
  <c r="GJ27"/>
  <c r="GJ27" a="1"/>
  <c r="GI27" a="1"/>
  <c r="GI27" s="1"/>
  <c r="GH27" a="1"/>
  <c r="GH27" s="1"/>
  <c r="GG27" a="1"/>
  <c r="GG27" s="1"/>
  <c r="GF27"/>
  <c r="GF27" a="1"/>
  <c r="GE27" a="1"/>
  <c r="GE27" s="1"/>
  <c r="GD27" a="1"/>
  <c r="GD27" s="1"/>
  <c r="GC27" a="1"/>
  <c r="GC27" s="1"/>
  <c r="GB27"/>
  <c r="GA27"/>
  <c r="FZ27" a="1"/>
  <c r="FZ27" s="1"/>
  <c r="FY27" a="1"/>
  <c r="FY27" s="1"/>
  <c r="FX27" a="1"/>
  <c r="FX27" s="1"/>
  <c r="FW27" a="1"/>
  <c r="FW27" s="1"/>
  <c r="FV27" a="1"/>
  <c r="FV27" s="1"/>
  <c r="FU27" a="1"/>
  <c r="FU27" s="1"/>
  <c r="FS27"/>
  <c r="IP26" a="1"/>
  <c r="IP26" s="1"/>
  <c r="IO26"/>
  <c r="IO26" a="1"/>
  <c r="IN26" a="1"/>
  <c r="IN26" s="1"/>
  <c r="IM26" a="1"/>
  <c r="IM26" s="1"/>
  <c r="IL26" a="1"/>
  <c r="IL26" s="1"/>
  <c r="IK26" a="1"/>
  <c r="IK26" s="1"/>
  <c r="IJ26" a="1"/>
  <c r="IJ26" s="1"/>
  <c r="II26" a="1"/>
  <c r="II26" s="1"/>
  <c r="IH26" a="1"/>
  <c r="IH26" s="1"/>
  <c r="IG26" a="1"/>
  <c r="IG26" s="1"/>
  <c r="IF26" a="1"/>
  <c r="IF26" s="1"/>
  <c r="IE26" a="1"/>
  <c r="IE26" s="1"/>
  <c r="ID26" a="1"/>
  <c r="ID26" s="1"/>
  <c r="IC26" a="1"/>
  <c r="IC26" s="1"/>
  <c r="IB26" a="1"/>
  <c r="IB26" s="1"/>
  <c r="HZ26" a="1"/>
  <c r="HZ26" s="1"/>
  <c r="HY26" a="1"/>
  <c r="HY26" s="1"/>
  <c r="HX26"/>
  <c r="HX26" a="1"/>
  <c r="HW26" a="1"/>
  <c r="HW26" s="1"/>
  <c r="HV26" a="1"/>
  <c r="HV26" s="1"/>
  <c r="HU26" a="1"/>
  <c r="HU26" s="1"/>
  <c r="HT26" a="1"/>
  <c r="HT26" s="1"/>
  <c r="HS26" a="1"/>
  <c r="HS26" s="1"/>
  <c r="HR26" a="1"/>
  <c r="HR26" s="1"/>
  <c r="HQ26" a="1"/>
  <c r="HQ26" s="1"/>
  <c r="HP26" a="1"/>
  <c r="HP26" s="1"/>
  <c r="HO26" a="1"/>
  <c r="HO26" s="1"/>
  <c r="HN26" a="1"/>
  <c r="HN26" s="1"/>
  <c r="HM26" a="1"/>
  <c r="HM26" s="1"/>
  <c r="HL26" a="1"/>
  <c r="HL26" s="1"/>
  <c r="HK26" a="1"/>
  <c r="HK26" s="1"/>
  <c r="HJ26" a="1"/>
  <c r="HJ26" s="1"/>
  <c r="HI26" a="1"/>
  <c r="HI26" s="1"/>
  <c r="HH26" a="1"/>
  <c r="HH26" s="1"/>
  <c r="HG26" a="1"/>
  <c r="HG26" s="1"/>
  <c r="HF26" a="1"/>
  <c r="HF26" s="1"/>
  <c r="HE26" a="1"/>
  <c r="HE26" s="1"/>
  <c r="HD26" a="1"/>
  <c r="HD26" s="1"/>
  <c r="HC26" a="1"/>
  <c r="HC26" s="1"/>
  <c r="HB26" a="1"/>
  <c r="HB26" s="1"/>
  <c r="HA26" a="1"/>
  <c r="HA26" s="1"/>
  <c r="GZ26"/>
  <c r="GZ26" a="1"/>
  <c r="GY26" a="1"/>
  <c r="GY26" s="1"/>
  <c r="GX26" a="1"/>
  <c r="GX26" s="1"/>
  <c r="GW26" a="1"/>
  <c r="GW26" s="1"/>
  <c r="GV26"/>
  <c r="GV26" a="1"/>
  <c r="GU26" a="1"/>
  <c r="GU26" s="1"/>
  <c r="GT26" a="1"/>
  <c r="GT26" s="1"/>
  <c r="GS26" a="1"/>
  <c r="GS26" s="1"/>
  <c r="GR26" a="1"/>
  <c r="GR26" s="1"/>
  <c r="GQ26" a="1"/>
  <c r="GQ26" s="1"/>
  <c r="GP26" a="1"/>
  <c r="GP26" s="1"/>
  <c r="GO26" a="1"/>
  <c r="GO26" s="1"/>
  <c r="GN26" a="1"/>
  <c r="GN26" s="1"/>
  <c r="GM26" a="1"/>
  <c r="GM26" s="1"/>
  <c r="GL26" a="1"/>
  <c r="GL26" s="1"/>
  <c r="GK26" a="1"/>
  <c r="GK26" s="1"/>
  <c r="GJ26" a="1"/>
  <c r="GJ26" s="1"/>
  <c r="GI26" a="1"/>
  <c r="GI26" s="1"/>
  <c r="GH26" a="1"/>
  <c r="GH26" s="1"/>
  <c r="GG26" a="1"/>
  <c r="GG26" s="1"/>
  <c r="GF26" a="1"/>
  <c r="GF26" s="1"/>
  <c r="GE26" a="1"/>
  <c r="GE26" s="1"/>
  <c r="GD26" a="1"/>
  <c r="GD26" s="1"/>
  <c r="GC26" a="1"/>
  <c r="GC26" s="1"/>
  <c r="GB26"/>
  <c r="GA26"/>
  <c r="FZ26" a="1"/>
  <c r="FZ26" s="1"/>
  <c r="FY26" a="1"/>
  <c r="FY26" s="1"/>
  <c r="FX26" a="1"/>
  <c r="FX26" s="1"/>
  <c r="FW26" a="1"/>
  <c r="FW26" s="1"/>
  <c r="FV26" a="1"/>
  <c r="FV26" s="1"/>
  <c r="FU26" a="1"/>
  <c r="FU26" s="1"/>
  <c r="FS26"/>
  <c r="IP25" a="1"/>
  <c r="IP25" s="1"/>
  <c r="IO25" a="1"/>
  <c r="IO25" s="1"/>
  <c r="IN25" a="1"/>
  <c r="IN25" s="1"/>
  <c r="IM25" a="1"/>
  <c r="IM25" s="1"/>
  <c r="IL25" a="1"/>
  <c r="IL25" s="1"/>
  <c r="IK25" a="1"/>
  <c r="IK25" s="1"/>
  <c r="IJ25" a="1"/>
  <c r="IJ25" s="1"/>
  <c r="II25" a="1"/>
  <c r="II25" s="1"/>
  <c r="IH25" a="1"/>
  <c r="IH25" s="1"/>
  <c r="IG25" a="1"/>
  <c r="IG25" s="1"/>
  <c r="IF25" a="1"/>
  <c r="IF25" s="1"/>
  <c r="IE25" a="1"/>
  <c r="IE25" s="1"/>
  <c r="ID25" a="1"/>
  <c r="ID25" s="1"/>
  <c r="IC25"/>
  <c r="IC25" a="1"/>
  <c r="IB25" a="1"/>
  <c r="IB25" s="1"/>
  <c r="HZ25" a="1"/>
  <c r="HZ25" s="1"/>
  <c r="HY25" a="1"/>
  <c r="HY25" s="1"/>
  <c r="HX25" a="1"/>
  <c r="HX25" s="1"/>
  <c r="HW25" a="1"/>
  <c r="HW25" s="1"/>
  <c r="HV25" a="1"/>
  <c r="HV25" s="1"/>
  <c r="HU25" a="1"/>
  <c r="HU25" s="1"/>
  <c r="HT25"/>
  <c r="HT25" a="1"/>
  <c r="HS25" a="1"/>
  <c r="HS25" s="1"/>
  <c r="HR25" a="1"/>
  <c r="HR25" s="1"/>
  <c r="HQ25" a="1"/>
  <c r="HQ25" s="1"/>
  <c r="HP25" a="1"/>
  <c r="HP25" s="1"/>
  <c r="HO25" a="1"/>
  <c r="HO25" s="1"/>
  <c r="HN25" a="1"/>
  <c r="HN25" s="1"/>
  <c r="HM25" a="1"/>
  <c r="HM25" s="1"/>
  <c r="HL25"/>
  <c r="HL25" a="1"/>
  <c r="HK25" a="1"/>
  <c r="HK25" s="1"/>
  <c r="HJ25" a="1"/>
  <c r="HJ25" s="1"/>
  <c r="HI25" a="1"/>
  <c r="HI25" s="1"/>
  <c r="HH25" a="1"/>
  <c r="HH25" s="1"/>
  <c r="HG25" a="1"/>
  <c r="HG25" s="1"/>
  <c r="HF25" a="1"/>
  <c r="HF25" s="1"/>
  <c r="HE25" a="1"/>
  <c r="HE25" s="1"/>
  <c r="HD25"/>
  <c r="HD25" a="1"/>
  <c r="HC25" a="1"/>
  <c r="HC25" s="1"/>
  <c r="HB25" a="1"/>
  <c r="HB25" s="1"/>
  <c r="HA25" a="1"/>
  <c r="HA25" s="1"/>
  <c r="GZ25" a="1"/>
  <c r="GZ25" s="1"/>
  <c r="GY25" a="1"/>
  <c r="GY25" s="1"/>
  <c r="GX25" a="1"/>
  <c r="GX25" s="1"/>
  <c r="GW25" a="1"/>
  <c r="GW25" s="1"/>
  <c r="GV25" a="1"/>
  <c r="GV25" s="1"/>
  <c r="GU25" a="1"/>
  <c r="GU25" s="1"/>
  <c r="GT25" a="1"/>
  <c r="GT25" s="1"/>
  <c r="GS25" a="1"/>
  <c r="GS25" s="1"/>
  <c r="GR25"/>
  <c r="GR25" a="1"/>
  <c r="GQ25" a="1"/>
  <c r="GQ25" s="1"/>
  <c r="GP25" a="1"/>
  <c r="GP25" s="1"/>
  <c r="GO25" a="1"/>
  <c r="GO25" s="1"/>
  <c r="GN25"/>
  <c r="GN25" a="1"/>
  <c r="GM25" a="1"/>
  <c r="GM25" s="1"/>
  <c r="GL25" a="1"/>
  <c r="GL25" s="1"/>
  <c r="GK25" a="1"/>
  <c r="GK25" s="1"/>
  <c r="GJ25" a="1"/>
  <c r="GJ25" s="1"/>
  <c r="GI25" a="1"/>
  <c r="GI25" s="1"/>
  <c r="GH25" a="1"/>
  <c r="GH25" s="1"/>
  <c r="GG25" a="1"/>
  <c r="GG25" s="1"/>
  <c r="GF25" a="1"/>
  <c r="GF25" s="1"/>
  <c r="GE25" a="1"/>
  <c r="GE25" s="1"/>
  <c r="GD25" a="1"/>
  <c r="GD25" s="1"/>
  <c r="GC25" a="1"/>
  <c r="GC25" s="1"/>
  <c r="GB25"/>
  <c r="GA25"/>
  <c r="FZ25" a="1"/>
  <c r="FZ25" s="1"/>
  <c r="FY25" a="1"/>
  <c r="FY25" s="1"/>
  <c r="FX25" a="1"/>
  <c r="FX25" s="1"/>
  <c r="FW25" a="1"/>
  <c r="FW25" s="1"/>
  <c r="FV25" a="1"/>
  <c r="FV25" s="1"/>
  <c r="FU25" a="1"/>
  <c r="FU25" s="1"/>
  <c r="FS25"/>
  <c r="IP24" a="1"/>
  <c r="IP24" s="1"/>
  <c r="IO24" a="1"/>
  <c r="IO24" s="1"/>
  <c r="IN24" a="1"/>
  <c r="IN24" s="1"/>
  <c r="IM24" a="1"/>
  <c r="IM24" s="1"/>
  <c r="IL24" a="1"/>
  <c r="IL24" s="1"/>
  <c r="IK24" a="1"/>
  <c r="IK24" s="1"/>
  <c r="IJ24" a="1"/>
  <c r="IJ24" s="1"/>
  <c r="II24" a="1"/>
  <c r="II24" s="1"/>
  <c r="IH24" a="1"/>
  <c r="IH24" s="1"/>
  <c r="IG24"/>
  <c r="IG24" a="1"/>
  <c r="IF24" a="1"/>
  <c r="IF24" s="1"/>
  <c r="IE24" a="1"/>
  <c r="IE24" s="1"/>
  <c r="ID24" a="1"/>
  <c r="ID24" s="1"/>
  <c r="IC24" a="1"/>
  <c r="IC24" s="1"/>
  <c r="IB24" a="1"/>
  <c r="IB24" s="1"/>
  <c r="HZ24" a="1"/>
  <c r="HZ24" s="1"/>
  <c r="HY24" a="1"/>
  <c r="HY24" s="1"/>
  <c r="HX24" a="1"/>
  <c r="HX24" s="1"/>
  <c r="HW24" a="1"/>
  <c r="HW24" s="1"/>
  <c r="HV24" a="1"/>
  <c r="HV24" s="1"/>
  <c r="HU24" a="1"/>
  <c r="HU24" s="1"/>
  <c r="HT24" a="1"/>
  <c r="HT24" s="1"/>
  <c r="HS24" a="1"/>
  <c r="HS24" s="1"/>
  <c r="HR24" a="1"/>
  <c r="HR24" s="1"/>
  <c r="HQ24" a="1"/>
  <c r="HQ24" s="1"/>
  <c r="HP24" a="1"/>
  <c r="HP24" s="1"/>
  <c r="HO24" a="1"/>
  <c r="HO24" s="1"/>
  <c r="HN24" a="1"/>
  <c r="HN24" s="1"/>
  <c r="HM24" a="1"/>
  <c r="HM24" s="1"/>
  <c r="HL24" a="1"/>
  <c r="HL24" s="1"/>
  <c r="HK24" a="1"/>
  <c r="HK24" s="1"/>
  <c r="HJ24" a="1"/>
  <c r="HJ24" s="1"/>
  <c r="HI24" a="1"/>
  <c r="HI24" s="1"/>
  <c r="HH24"/>
  <c r="HH24" a="1"/>
  <c r="HG24" a="1"/>
  <c r="HG24" s="1"/>
  <c r="HF24" a="1"/>
  <c r="HF24" s="1"/>
  <c r="HE24" a="1"/>
  <c r="HE24" s="1"/>
  <c r="HD24"/>
  <c r="HD24" a="1"/>
  <c r="HC24" a="1"/>
  <c r="HC24" s="1"/>
  <c r="HB24" a="1"/>
  <c r="HB24" s="1"/>
  <c r="HA24" a="1"/>
  <c r="HA24" s="1"/>
  <c r="GZ24" a="1"/>
  <c r="GZ24" s="1"/>
  <c r="GY24" a="1"/>
  <c r="GY24" s="1"/>
  <c r="GX24" a="1"/>
  <c r="GX24" s="1"/>
  <c r="GW24" a="1"/>
  <c r="GW24" s="1"/>
  <c r="GV24" a="1"/>
  <c r="GV24" s="1"/>
  <c r="GU24" a="1"/>
  <c r="GU24" s="1"/>
  <c r="GT24" a="1"/>
  <c r="GT24" s="1"/>
  <c r="GS24" a="1"/>
  <c r="GS24" s="1"/>
  <c r="GR24" a="1"/>
  <c r="GR24" s="1"/>
  <c r="GQ24" a="1"/>
  <c r="GQ24" s="1"/>
  <c r="GP24" a="1"/>
  <c r="GP24" s="1"/>
  <c r="GO24" a="1"/>
  <c r="GO24" s="1"/>
  <c r="GN24" a="1"/>
  <c r="GN24" s="1"/>
  <c r="GM24" a="1"/>
  <c r="GM24" s="1"/>
  <c r="GL24" a="1"/>
  <c r="GL24" s="1"/>
  <c r="GK24" a="1"/>
  <c r="GK24" s="1"/>
  <c r="GJ24"/>
  <c r="GJ24" a="1"/>
  <c r="GI24" a="1"/>
  <c r="GI24" s="1"/>
  <c r="GH24" a="1"/>
  <c r="GH24" s="1"/>
  <c r="GG24" a="1"/>
  <c r="GG24" s="1"/>
  <c r="GF24" a="1"/>
  <c r="GF24" s="1"/>
  <c r="GE24" a="1"/>
  <c r="GE24" s="1"/>
  <c r="GD24" a="1"/>
  <c r="GD24" s="1"/>
  <c r="GC24" a="1"/>
  <c r="GC24" s="1"/>
  <c r="GB24"/>
  <c r="GA24"/>
  <c r="FZ24" a="1"/>
  <c r="FZ24" s="1"/>
  <c r="FY24" a="1"/>
  <c r="FY24" s="1"/>
  <c r="FX24" a="1"/>
  <c r="FX24" s="1"/>
  <c r="FW24" a="1"/>
  <c r="FW24" s="1"/>
  <c r="FV24" a="1"/>
  <c r="FV24" s="1"/>
  <c r="FU24" a="1"/>
  <c r="FU24" s="1"/>
  <c r="FS24"/>
  <c r="IP23" a="1"/>
  <c r="IP23" s="1"/>
  <c r="IO23" a="1"/>
  <c r="IO23" s="1"/>
  <c r="IN23" a="1"/>
  <c r="IN23" s="1"/>
  <c r="IM23" a="1"/>
  <c r="IM23" s="1"/>
  <c r="IL23" a="1"/>
  <c r="IL23" s="1"/>
  <c r="IK23" a="1"/>
  <c r="IK23" s="1"/>
  <c r="IJ23"/>
  <c r="IJ23" a="1"/>
  <c r="II23" a="1"/>
  <c r="II23" s="1"/>
  <c r="IH23"/>
  <c r="IH23" a="1"/>
  <c r="IG23" a="1"/>
  <c r="IG23" s="1"/>
  <c r="IF23"/>
  <c r="IF23" a="1"/>
  <c r="IE23" a="1"/>
  <c r="IE23" s="1"/>
  <c r="ID23"/>
  <c r="ID23" a="1"/>
  <c r="IC23" a="1"/>
  <c r="IC23" s="1"/>
  <c r="IB23"/>
  <c r="IB23" a="1"/>
  <c r="HZ23" a="1"/>
  <c r="HZ23" s="1"/>
  <c r="HY23"/>
  <c r="HY23" a="1"/>
  <c r="HX23" a="1"/>
  <c r="HX23" s="1"/>
  <c r="HW23"/>
  <c r="HW23" a="1"/>
  <c r="HV23" a="1"/>
  <c r="HV23" s="1"/>
  <c r="HU23"/>
  <c r="HU23" a="1"/>
  <c r="HT23" a="1"/>
  <c r="HT23" s="1"/>
  <c r="HS23"/>
  <c r="HS23" a="1"/>
  <c r="HR23" a="1"/>
  <c r="HR23" s="1"/>
  <c r="HQ23"/>
  <c r="HQ23" a="1"/>
  <c r="HP23" a="1"/>
  <c r="HP23" s="1"/>
  <c r="HO23"/>
  <c r="HO23" a="1"/>
  <c r="HN23" a="1"/>
  <c r="HN23" s="1"/>
  <c r="HM23"/>
  <c r="HM23" a="1"/>
  <c r="HL23" a="1"/>
  <c r="HL23" s="1"/>
  <c r="HK23"/>
  <c r="HK23" a="1"/>
  <c r="HJ23" a="1"/>
  <c r="HJ23" s="1"/>
  <c r="HI23"/>
  <c r="HI23" a="1"/>
  <c r="HH23" a="1"/>
  <c r="HH23" s="1"/>
  <c r="HG23"/>
  <c r="HG23" a="1"/>
  <c r="HF23" a="1"/>
  <c r="HF23" s="1"/>
  <c r="HE23"/>
  <c r="HE23" a="1"/>
  <c r="HD23" a="1"/>
  <c r="HD23" s="1"/>
  <c r="HC23"/>
  <c r="HC23" a="1"/>
  <c r="HB23" a="1"/>
  <c r="HB23" s="1"/>
  <c r="HA23"/>
  <c r="HA23" a="1"/>
  <c r="GZ23" a="1"/>
  <c r="GZ23" s="1"/>
  <c r="GY23"/>
  <c r="GY23" a="1"/>
  <c r="GX23" a="1"/>
  <c r="GX23" s="1"/>
  <c r="GW23"/>
  <c r="GW23" a="1"/>
  <c r="GV23" a="1"/>
  <c r="GV23" s="1"/>
  <c r="GU23"/>
  <c r="GU23" a="1"/>
  <c r="GT23" a="1"/>
  <c r="GT23" s="1"/>
  <c r="GS23"/>
  <c r="GS23" a="1"/>
  <c r="GR23" a="1"/>
  <c r="GR23" s="1"/>
  <c r="GQ23"/>
  <c r="GQ23" a="1"/>
  <c r="GP23" a="1"/>
  <c r="GP23" s="1"/>
  <c r="GO23"/>
  <c r="GO23" a="1"/>
  <c r="GN23" a="1"/>
  <c r="GN23" s="1"/>
  <c r="GM23"/>
  <c r="GM23" a="1"/>
  <c r="GL23" a="1"/>
  <c r="GL23" s="1"/>
  <c r="GK23"/>
  <c r="GK23" a="1"/>
  <c r="GJ23" a="1"/>
  <c r="GJ23" s="1"/>
  <c r="GI23"/>
  <c r="GI23" a="1"/>
  <c r="GH23" a="1"/>
  <c r="GH23" s="1"/>
  <c r="GG23"/>
  <c r="GG23" a="1"/>
  <c r="GF23" a="1"/>
  <c r="GF23" s="1"/>
  <c r="GE23"/>
  <c r="GE23" a="1"/>
  <c r="GD23" a="1"/>
  <c r="GD23" s="1"/>
  <c r="GC23" a="1"/>
  <c r="GC23" s="1"/>
  <c r="GB23"/>
  <c r="GA23"/>
  <c r="FZ23" a="1"/>
  <c r="FZ23" s="1"/>
  <c r="FY23" a="1"/>
  <c r="FY23" s="1"/>
  <c r="FX23" a="1"/>
  <c r="FX23" s="1"/>
  <c r="FW23" a="1"/>
  <c r="FW23" s="1"/>
  <c r="FV23" a="1"/>
  <c r="FV23" s="1"/>
  <c r="FU23" a="1"/>
  <c r="FU23" s="1"/>
  <c r="FS23"/>
  <c r="IP22" a="1"/>
  <c r="IP22" s="1"/>
  <c r="IO22" a="1"/>
  <c r="IO22" s="1"/>
  <c r="IN22" a="1"/>
  <c r="IN22" s="1"/>
  <c r="IM22" a="1"/>
  <c r="IM22" s="1"/>
  <c r="IL22" a="1"/>
  <c r="IL22" s="1"/>
  <c r="IK22" a="1"/>
  <c r="IK22" s="1"/>
  <c r="IJ22" a="1"/>
  <c r="IJ22" s="1"/>
  <c r="II22" a="1"/>
  <c r="II22" s="1"/>
  <c r="IH22" a="1"/>
  <c r="IH22" s="1"/>
  <c r="IG22" a="1"/>
  <c r="IG22" s="1"/>
  <c r="IF22" a="1"/>
  <c r="IF22" s="1"/>
  <c r="IE22" a="1"/>
  <c r="IE22" s="1"/>
  <c r="ID22" a="1"/>
  <c r="ID22" s="1"/>
  <c r="IC22" a="1"/>
  <c r="IC22" s="1"/>
  <c r="IB22" a="1"/>
  <c r="IB22" s="1"/>
  <c r="HZ22" a="1"/>
  <c r="HZ22" s="1"/>
  <c r="HY22" a="1"/>
  <c r="HY22" s="1"/>
  <c r="HX22" a="1"/>
  <c r="HX22" s="1"/>
  <c r="HW22" a="1"/>
  <c r="HW22" s="1"/>
  <c r="HV22"/>
  <c r="HV22" a="1"/>
  <c r="HU22" a="1"/>
  <c r="HU22" s="1"/>
  <c r="HT22" a="1"/>
  <c r="HT22" s="1"/>
  <c r="HS22" a="1"/>
  <c r="HS22" s="1"/>
  <c r="HR22" a="1"/>
  <c r="HR22" s="1"/>
  <c r="HQ22" a="1"/>
  <c r="HQ22" s="1"/>
  <c r="HP22"/>
  <c r="HP22" a="1"/>
  <c r="HO22" a="1"/>
  <c r="HO22" s="1"/>
  <c r="HN22" a="1"/>
  <c r="HN22" s="1"/>
  <c r="HM22" a="1"/>
  <c r="HM22" s="1"/>
  <c r="HL22" a="1"/>
  <c r="HL22" s="1"/>
  <c r="HK22" a="1"/>
  <c r="HK22" s="1"/>
  <c r="HJ22"/>
  <c r="HJ22" a="1"/>
  <c r="HI22" a="1"/>
  <c r="HI22" s="1"/>
  <c r="HH22" a="1"/>
  <c r="HH22" s="1"/>
  <c r="HG22" a="1"/>
  <c r="HG22" s="1"/>
  <c r="HF22" a="1"/>
  <c r="HF22" s="1"/>
  <c r="HE22" a="1"/>
  <c r="HE22" s="1"/>
  <c r="HD22" a="1"/>
  <c r="HD22" s="1"/>
  <c r="HC22" a="1"/>
  <c r="HC22" s="1"/>
  <c r="HB22" a="1"/>
  <c r="HB22" s="1"/>
  <c r="HA22" a="1"/>
  <c r="HA22" s="1"/>
  <c r="GZ22" a="1"/>
  <c r="GZ22" s="1"/>
  <c r="GY22" a="1"/>
  <c r="GY22" s="1"/>
  <c r="GX22" a="1"/>
  <c r="GX22" s="1"/>
  <c r="GW22" a="1"/>
  <c r="GW22" s="1"/>
  <c r="GV22" a="1"/>
  <c r="GV22" s="1"/>
  <c r="GU22" a="1"/>
  <c r="GU22" s="1"/>
  <c r="GT22"/>
  <c r="GT22" a="1"/>
  <c r="GS22" a="1"/>
  <c r="GS22" s="1"/>
  <c r="GR22" a="1"/>
  <c r="GR22" s="1"/>
  <c r="GQ22" a="1"/>
  <c r="GQ22" s="1"/>
  <c r="GP22"/>
  <c r="GP22" a="1"/>
  <c r="GO22" a="1"/>
  <c r="GO22" s="1"/>
  <c r="GN22" a="1"/>
  <c r="GN22" s="1"/>
  <c r="GM22" a="1"/>
  <c r="GM22" s="1"/>
  <c r="GL22" a="1"/>
  <c r="GL22" s="1"/>
  <c r="GK22" a="1"/>
  <c r="GK22" s="1"/>
  <c r="GJ22"/>
  <c r="GJ22" a="1"/>
  <c r="GI22" a="1"/>
  <c r="GI22" s="1"/>
  <c r="GH22" a="1"/>
  <c r="GH22" s="1"/>
  <c r="GG22" a="1"/>
  <c r="GG22" s="1"/>
  <c r="GF22"/>
  <c r="GF22" a="1"/>
  <c r="GE22" a="1"/>
  <c r="GE22" s="1"/>
  <c r="GD22" a="1"/>
  <c r="GD22" s="1"/>
  <c r="GC22" a="1"/>
  <c r="GC22" s="1"/>
  <c r="GB22"/>
  <c r="GA22"/>
  <c r="FZ22" a="1"/>
  <c r="FZ22" s="1"/>
  <c r="FY22" a="1"/>
  <c r="FY22" s="1"/>
  <c r="FX22" a="1"/>
  <c r="FX22" s="1"/>
  <c r="FW22" a="1"/>
  <c r="FW22" s="1"/>
  <c r="FV22" a="1"/>
  <c r="FV22" s="1"/>
  <c r="FU22" a="1"/>
  <c r="FU22" s="1"/>
  <c r="FS22"/>
  <c r="IP21"/>
  <c r="IP21" a="1"/>
  <c r="IO21"/>
  <c r="IO21" a="1"/>
  <c r="IN21"/>
  <c r="IN21" a="1"/>
  <c r="IM21"/>
  <c r="IM21" a="1"/>
  <c r="IL21"/>
  <c r="IL21" a="1"/>
  <c r="IK21"/>
  <c r="IK21" a="1"/>
  <c r="IJ21"/>
  <c r="IJ21" a="1"/>
  <c r="II21"/>
  <c r="II21" a="1"/>
  <c r="IH21"/>
  <c r="IH21" a="1"/>
  <c r="IG21"/>
  <c r="IG21" a="1"/>
  <c r="IF21"/>
  <c r="IF21" a="1"/>
  <c r="IE21"/>
  <c r="IE21" a="1"/>
  <c r="ID21"/>
  <c r="ID21" a="1"/>
  <c r="IC21"/>
  <c r="IC21" a="1"/>
  <c r="IB21"/>
  <c r="IB21" a="1"/>
  <c r="HZ21"/>
  <c r="HZ21" a="1"/>
  <c r="HY21"/>
  <c r="HY21" a="1"/>
  <c r="HX21"/>
  <c r="HX21" a="1"/>
  <c r="HW21"/>
  <c r="HW21" a="1"/>
  <c r="HV21"/>
  <c r="HV21" a="1"/>
  <c r="HU21"/>
  <c r="HU21" a="1"/>
  <c r="HT21"/>
  <c r="HT21" a="1"/>
  <c r="HS21"/>
  <c r="HS21" a="1"/>
  <c r="HR21"/>
  <c r="HR21" a="1"/>
  <c r="HQ21"/>
  <c r="HQ21" a="1"/>
  <c r="HP21"/>
  <c r="HP21" a="1"/>
  <c r="HO21"/>
  <c r="HO21" a="1"/>
  <c r="HN21"/>
  <c r="HN21" a="1"/>
  <c r="HM21"/>
  <c r="HM21" a="1"/>
  <c r="HL21"/>
  <c r="HL21" a="1"/>
  <c r="HK21"/>
  <c r="HK21" a="1"/>
  <c r="HJ21"/>
  <c r="HJ21" a="1"/>
  <c r="HI21"/>
  <c r="HI21" a="1"/>
  <c r="HH21"/>
  <c r="HH21" a="1"/>
  <c r="HG21"/>
  <c r="HG21" a="1"/>
  <c r="HF21"/>
  <c r="HF21" a="1"/>
  <c r="HE21"/>
  <c r="HE21" a="1"/>
  <c r="HD21"/>
  <c r="HD21" a="1"/>
  <c r="HC21"/>
  <c r="HC21" a="1"/>
  <c r="HB21" a="1"/>
  <c r="HB21" s="1"/>
  <c r="HA21"/>
  <c r="HA21" a="1"/>
  <c r="GZ21" a="1"/>
  <c r="GZ21" s="1"/>
  <c r="GY21"/>
  <c r="GY21" a="1"/>
  <c r="GX21" a="1"/>
  <c r="GX21" s="1"/>
  <c r="GW21"/>
  <c r="GW21" a="1"/>
  <c r="GV21" a="1"/>
  <c r="GV21" s="1"/>
  <c r="GU21" a="1"/>
  <c r="GU21" s="1"/>
  <c r="GT21" a="1"/>
  <c r="GT21" s="1"/>
  <c r="GS21" a="1"/>
  <c r="GS21" s="1"/>
  <c r="GR21" a="1"/>
  <c r="GR21" s="1"/>
  <c r="GQ21" a="1"/>
  <c r="GQ21" s="1"/>
  <c r="GP21" a="1"/>
  <c r="GP21" s="1"/>
  <c r="GO21" a="1"/>
  <c r="GO21" s="1"/>
  <c r="GN21" a="1"/>
  <c r="GN21" s="1"/>
  <c r="GM21" a="1"/>
  <c r="GM21" s="1"/>
  <c r="GL21" a="1"/>
  <c r="GL21" s="1"/>
  <c r="GK21" a="1"/>
  <c r="GK21" s="1"/>
  <c r="GJ21" a="1"/>
  <c r="GJ21" s="1"/>
  <c r="GI21" a="1"/>
  <c r="GI21" s="1"/>
  <c r="GH21" a="1"/>
  <c r="GH21" s="1"/>
  <c r="GG21" a="1"/>
  <c r="GG21" s="1"/>
  <c r="GF21" a="1"/>
  <c r="GF21" s="1"/>
  <c r="GE21" a="1"/>
  <c r="GE21" s="1"/>
  <c r="GD21" a="1"/>
  <c r="GD21" s="1"/>
  <c r="GC21" a="1"/>
  <c r="GC21" s="1"/>
  <c r="GB21"/>
  <c r="GA21"/>
  <c r="FZ21" a="1"/>
  <c r="FZ21" s="1"/>
  <c r="FY21" a="1"/>
  <c r="FY21" s="1"/>
  <c r="FX21" a="1"/>
  <c r="FX21" s="1"/>
  <c r="FW21" a="1"/>
  <c r="FW21" s="1"/>
  <c r="FV21" a="1"/>
  <c r="FV21" s="1"/>
  <c r="FU21" a="1"/>
  <c r="FU21" s="1"/>
  <c r="FS21"/>
  <c r="IP20" a="1"/>
  <c r="IP20" s="1"/>
  <c r="IO20" a="1"/>
  <c r="IO20" s="1"/>
  <c r="IN20"/>
  <c r="IN20" a="1"/>
  <c r="IM20" a="1"/>
  <c r="IM20" s="1"/>
  <c r="IL20" a="1"/>
  <c r="IL20" s="1"/>
  <c r="IK20" a="1"/>
  <c r="IK20" s="1"/>
  <c r="IJ20"/>
  <c r="IJ20" a="1"/>
  <c r="II20" a="1"/>
  <c r="II20" s="1"/>
  <c r="IH20" a="1"/>
  <c r="IH20" s="1"/>
  <c r="IG20" a="1"/>
  <c r="IG20" s="1"/>
  <c r="IF20"/>
  <c r="IF20" a="1"/>
  <c r="IE20" a="1"/>
  <c r="IE20" s="1"/>
  <c r="ID20" a="1"/>
  <c r="ID20" s="1"/>
  <c r="IC20" a="1"/>
  <c r="IC20" s="1"/>
  <c r="IB20"/>
  <c r="IB20" a="1"/>
  <c r="HZ20" a="1"/>
  <c r="HZ20" s="1"/>
  <c r="HY20" a="1"/>
  <c r="HY20" s="1"/>
  <c r="HX20" a="1"/>
  <c r="HX20" s="1"/>
  <c r="HW20"/>
  <c r="HW20" a="1"/>
  <c r="HV20" a="1"/>
  <c r="HV20" s="1"/>
  <c r="HU20" a="1"/>
  <c r="HU20" s="1"/>
  <c r="HT20" a="1"/>
  <c r="HT20" s="1"/>
  <c r="HS20"/>
  <c r="HS20" a="1"/>
  <c r="HR20" a="1"/>
  <c r="HR20" s="1"/>
  <c r="HQ20" a="1"/>
  <c r="HQ20" s="1"/>
  <c r="HP20" a="1"/>
  <c r="HP20" s="1"/>
  <c r="HO20"/>
  <c r="HO20" a="1"/>
  <c r="HN20" a="1"/>
  <c r="HN20" s="1"/>
  <c r="HM20" a="1"/>
  <c r="HM20" s="1"/>
  <c r="HL20" a="1"/>
  <c r="HL20" s="1"/>
  <c r="HK20"/>
  <c r="HK20" a="1"/>
  <c r="HJ20" a="1"/>
  <c r="HJ20" s="1"/>
  <c r="HI20" a="1"/>
  <c r="HI20" s="1"/>
  <c r="HH20" a="1"/>
  <c r="HH20" s="1"/>
  <c r="HG20"/>
  <c r="HG20" a="1"/>
  <c r="HF20" a="1"/>
  <c r="HF20" s="1"/>
  <c r="HE20" a="1"/>
  <c r="HE20" s="1"/>
  <c r="HD20" a="1"/>
  <c r="HD20" s="1"/>
  <c r="HC20"/>
  <c r="HC20" a="1"/>
  <c r="HB20" a="1"/>
  <c r="HB20" s="1"/>
  <c r="HA20" a="1"/>
  <c r="HA20" s="1"/>
  <c r="GZ20" a="1"/>
  <c r="GZ20" s="1"/>
  <c r="GY20"/>
  <c r="GY20" a="1"/>
  <c r="GX20" a="1"/>
  <c r="GX20" s="1"/>
  <c r="GW20" a="1"/>
  <c r="GW20" s="1"/>
  <c r="GV20" a="1"/>
  <c r="GV20" s="1"/>
  <c r="GU20" a="1"/>
  <c r="GU20" s="1"/>
  <c r="GT20" a="1"/>
  <c r="GT20" s="1"/>
  <c r="GS20"/>
  <c r="GS20" a="1"/>
  <c r="GR20" a="1"/>
  <c r="GR20" s="1"/>
  <c r="GQ20" a="1"/>
  <c r="GQ20" s="1"/>
  <c r="GP20" a="1"/>
  <c r="GP20" s="1"/>
  <c r="GO20"/>
  <c r="GO20" a="1"/>
  <c r="GN20" a="1"/>
  <c r="GN20" s="1"/>
  <c r="GM20" a="1"/>
  <c r="GM20" s="1"/>
  <c r="GL20" a="1"/>
  <c r="GL20" s="1"/>
  <c r="GK20"/>
  <c r="GK20" a="1"/>
  <c r="GJ20" a="1"/>
  <c r="GJ20" s="1"/>
  <c r="GI20" a="1"/>
  <c r="GI20" s="1"/>
  <c r="GH20" a="1"/>
  <c r="GH20" s="1"/>
  <c r="GG20"/>
  <c r="GG20" a="1"/>
  <c r="GF20" a="1"/>
  <c r="GF20" s="1"/>
  <c r="GE20" a="1"/>
  <c r="GE20" s="1"/>
  <c r="GD20" a="1"/>
  <c r="GD20" s="1"/>
  <c r="GC20"/>
  <c r="GC20" a="1"/>
  <c r="GB20"/>
  <c r="GA20"/>
  <c r="FZ20"/>
  <c r="FZ20" a="1"/>
  <c r="FY20" a="1"/>
  <c r="FY20" s="1"/>
  <c r="FX20" a="1"/>
  <c r="FX20" s="1"/>
  <c r="FW20" a="1"/>
  <c r="FW20" s="1"/>
  <c r="FV20"/>
  <c r="FV20" a="1"/>
  <c r="FU20" a="1"/>
  <c r="FU20" s="1"/>
  <c r="FS20"/>
  <c r="IP19"/>
  <c r="IP19" a="1"/>
  <c r="IO19"/>
  <c r="IO19" a="1"/>
  <c r="IN19"/>
  <c r="IN19" a="1"/>
  <c r="IM19"/>
  <c r="IM19" a="1"/>
  <c r="IL19"/>
  <c r="IL19" a="1"/>
  <c r="IK19"/>
  <c r="IK19" a="1"/>
  <c r="IJ19"/>
  <c r="IJ19" a="1"/>
  <c r="II19"/>
  <c r="II19" a="1"/>
  <c r="IH19"/>
  <c r="IH19" a="1"/>
  <c r="IG19"/>
  <c r="IG19" a="1"/>
  <c r="IF19"/>
  <c r="IF19" a="1"/>
  <c r="IE19"/>
  <c r="IE19" a="1"/>
  <c r="ID19"/>
  <c r="ID19" a="1"/>
  <c r="IC19"/>
  <c r="IC19" a="1"/>
  <c r="IB19"/>
  <c r="IB19" a="1"/>
  <c r="HZ19"/>
  <c r="HZ19" a="1"/>
  <c r="HY19"/>
  <c r="HY19" a="1"/>
  <c r="HX19"/>
  <c r="HX19" a="1"/>
  <c r="HW19"/>
  <c r="HW19" a="1"/>
  <c r="HV19"/>
  <c r="HV19" a="1"/>
  <c r="HU19"/>
  <c r="HU19" a="1"/>
  <c r="HT19"/>
  <c r="HT19" a="1"/>
  <c r="HS19"/>
  <c r="HS19" a="1"/>
  <c r="HR19"/>
  <c r="HR19" a="1"/>
  <c r="HQ19"/>
  <c r="HQ19" a="1"/>
  <c r="HP19"/>
  <c r="HP19" a="1"/>
  <c r="HO19"/>
  <c r="HO19" a="1"/>
  <c r="HN19"/>
  <c r="HN19" a="1"/>
  <c r="HM19"/>
  <c r="HM19" a="1"/>
  <c r="HL19"/>
  <c r="HL19" a="1"/>
  <c r="HK19"/>
  <c r="HK19" a="1"/>
  <c r="HJ19"/>
  <c r="HJ19" a="1"/>
  <c r="HI19"/>
  <c r="HI19" a="1"/>
  <c r="HH19"/>
  <c r="HH19" a="1"/>
  <c r="HG19"/>
  <c r="HG19" a="1"/>
  <c r="HF19"/>
  <c r="HF19" a="1"/>
  <c r="HE19"/>
  <c r="HE19" a="1"/>
  <c r="HD19"/>
  <c r="HD19" a="1"/>
  <c r="HC19"/>
  <c r="HC19" a="1"/>
  <c r="HB19" a="1"/>
  <c r="HB19" s="1"/>
  <c r="HA19"/>
  <c r="HA19" a="1"/>
  <c r="GZ19" a="1"/>
  <c r="GZ19" s="1"/>
  <c r="GY19"/>
  <c r="GY19" a="1"/>
  <c r="GX19" a="1"/>
  <c r="GX19" s="1"/>
  <c r="GW19"/>
  <c r="GW19" a="1"/>
  <c r="GV19" a="1"/>
  <c r="GV19" s="1"/>
  <c r="GU19" a="1"/>
  <c r="GU19" s="1"/>
  <c r="GT19" a="1"/>
  <c r="GT19" s="1"/>
  <c r="GS19" a="1"/>
  <c r="GS19" s="1"/>
  <c r="GR19" a="1"/>
  <c r="GR19" s="1"/>
  <c r="GQ19" a="1"/>
  <c r="GQ19" s="1"/>
  <c r="GP19" a="1"/>
  <c r="GP19" s="1"/>
  <c r="GO19" a="1"/>
  <c r="GO19" s="1"/>
  <c r="GN19" a="1"/>
  <c r="GN19" s="1"/>
  <c r="GM19" a="1"/>
  <c r="GM19" s="1"/>
  <c r="GL19" a="1"/>
  <c r="GL19" s="1"/>
  <c r="GK19" a="1"/>
  <c r="GK19" s="1"/>
  <c r="GJ19" a="1"/>
  <c r="GJ19" s="1"/>
  <c r="GI19" a="1"/>
  <c r="GI19" s="1"/>
  <c r="GH19" a="1"/>
  <c r="GH19" s="1"/>
  <c r="GG19" a="1"/>
  <c r="GG19" s="1"/>
  <c r="GF19" a="1"/>
  <c r="GF19" s="1"/>
  <c r="GE19" a="1"/>
  <c r="GE19" s="1"/>
  <c r="GD19" a="1"/>
  <c r="GD19" s="1"/>
  <c r="GC19" a="1"/>
  <c r="GC19" s="1"/>
  <c r="GB19"/>
  <c r="GA19"/>
  <c r="FZ19" a="1"/>
  <c r="FZ19" s="1"/>
  <c r="FY19"/>
  <c r="FY19" a="1"/>
  <c r="FX19" a="1"/>
  <c r="FX19" s="1"/>
  <c r="FW19" a="1"/>
  <c r="FW19" s="1"/>
  <c r="FV19" a="1"/>
  <c r="FV19" s="1"/>
  <c r="FU19" a="1"/>
  <c r="FU19" s="1"/>
  <c r="FS19"/>
  <c r="IP18" a="1"/>
  <c r="IP18" s="1"/>
  <c r="IO18" a="1"/>
  <c r="IO18" s="1"/>
  <c r="IN18" a="1"/>
  <c r="IN18" s="1"/>
  <c r="IM18" a="1"/>
  <c r="IM18" s="1"/>
  <c r="IL18" a="1"/>
  <c r="IL18" s="1"/>
  <c r="IK18"/>
  <c r="IK18" a="1"/>
  <c r="IJ18" a="1"/>
  <c r="IJ18" s="1"/>
  <c r="II18" a="1"/>
  <c r="II18" s="1"/>
  <c r="IH18" a="1"/>
  <c r="IH18" s="1"/>
  <c r="IG18" a="1"/>
  <c r="IG18" s="1"/>
  <c r="IF18" a="1"/>
  <c r="IF18" s="1"/>
  <c r="IE18" a="1"/>
  <c r="IE18" s="1"/>
  <c r="ID18" a="1"/>
  <c r="ID18" s="1"/>
  <c r="IC18"/>
  <c r="IC18" a="1"/>
  <c r="IB18" a="1"/>
  <c r="IB18" s="1"/>
  <c r="HZ18" a="1"/>
  <c r="HZ18" s="1"/>
  <c r="HY18" a="1"/>
  <c r="HY18" s="1"/>
  <c r="HX18" a="1"/>
  <c r="HX18" s="1"/>
  <c r="HW18" a="1"/>
  <c r="HW18" s="1"/>
  <c r="HV18" a="1"/>
  <c r="HV18" s="1"/>
  <c r="HU18" a="1"/>
  <c r="HU18" s="1"/>
  <c r="HT18"/>
  <c r="HT18" a="1"/>
  <c r="HS18" a="1"/>
  <c r="HS18" s="1"/>
  <c r="HR18" a="1"/>
  <c r="HR18" s="1"/>
  <c r="HQ18" a="1"/>
  <c r="HQ18" s="1"/>
  <c r="HP18" a="1"/>
  <c r="HP18" s="1"/>
  <c r="HO18" a="1"/>
  <c r="HO18" s="1"/>
  <c r="HN18" a="1"/>
  <c r="HN18" s="1"/>
  <c r="HM18" a="1"/>
  <c r="HM18" s="1"/>
  <c r="HL18"/>
  <c r="HL18" a="1"/>
  <c r="HK18" a="1"/>
  <c r="HK18" s="1"/>
  <c r="HJ18" a="1"/>
  <c r="HJ18" s="1"/>
  <c r="HI18" a="1"/>
  <c r="HI18" s="1"/>
  <c r="HH18" a="1"/>
  <c r="HH18" s="1"/>
  <c r="HG18" a="1"/>
  <c r="HG18" s="1"/>
  <c r="HF18" a="1"/>
  <c r="HF18" s="1"/>
  <c r="HE18" a="1"/>
  <c r="HE18" s="1"/>
  <c r="HD18"/>
  <c r="HD18" a="1"/>
  <c r="HC18" a="1"/>
  <c r="HC18" s="1"/>
  <c r="HB18" a="1"/>
  <c r="HB18" s="1"/>
  <c r="HA18" a="1"/>
  <c r="HA18" s="1"/>
  <c r="GZ18" a="1"/>
  <c r="GZ18" s="1"/>
  <c r="GY18" a="1"/>
  <c r="GY18" s="1"/>
  <c r="GX18" a="1"/>
  <c r="GX18" s="1"/>
  <c r="GW18" a="1"/>
  <c r="GW18" s="1"/>
  <c r="GV18"/>
  <c r="GV18" a="1"/>
  <c r="GU18" a="1"/>
  <c r="GU18" s="1"/>
  <c r="GT18" a="1"/>
  <c r="GT18" s="1"/>
  <c r="GS18" a="1"/>
  <c r="GS18" s="1"/>
  <c r="GR18" a="1"/>
  <c r="GR18" s="1"/>
  <c r="GQ18" a="1"/>
  <c r="GQ18" s="1"/>
  <c r="GP18" a="1"/>
  <c r="GP18" s="1"/>
  <c r="GO18" a="1"/>
  <c r="GO18" s="1"/>
  <c r="GN18"/>
  <c r="GN18" a="1"/>
  <c r="GM18" a="1"/>
  <c r="GM18" s="1"/>
  <c r="GL18" a="1"/>
  <c r="GL18" s="1"/>
  <c r="GK18" a="1"/>
  <c r="GK18" s="1"/>
  <c r="GJ18" a="1"/>
  <c r="GJ18" s="1"/>
  <c r="GI18" a="1"/>
  <c r="GI18" s="1"/>
  <c r="GH18" a="1"/>
  <c r="GH18" s="1"/>
  <c r="GG18" a="1"/>
  <c r="GG18" s="1"/>
  <c r="GF18"/>
  <c r="GF18" a="1"/>
  <c r="GE18" a="1"/>
  <c r="GE18" s="1"/>
  <c r="GD18" a="1"/>
  <c r="GD18" s="1"/>
  <c r="GC18" a="1"/>
  <c r="GC18" s="1"/>
  <c r="GB18"/>
  <c r="GA18"/>
  <c r="FZ18" a="1"/>
  <c r="FZ18" s="1"/>
  <c r="FY18" a="1"/>
  <c r="FY18" s="1"/>
  <c r="FX18" a="1"/>
  <c r="FX18" s="1"/>
  <c r="FW18"/>
  <c r="FW18" a="1"/>
  <c r="FV18" a="1"/>
  <c r="FV18" s="1"/>
  <c r="FU18" a="1"/>
  <c r="FU18" s="1"/>
  <c r="FS18"/>
  <c r="IP17" a="1"/>
  <c r="IP17" s="1"/>
  <c r="IO17"/>
  <c r="IO17" a="1"/>
  <c r="IN17" a="1"/>
  <c r="IN17" s="1"/>
  <c r="IM17"/>
  <c r="IM17" a="1"/>
  <c r="IL17" a="1"/>
  <c r="IL17" s="1"/>
  <c r="IK17"/>
  <c r="IK17" a="1"/>
  <c r="IJ17" a="1"/>
  <c r="IJ17" s="1"/>
  <c r="II17"/>
  <c r="II17" a="1"/>
  <c r="IH17" a="1"/>
  <c r="IH17" s="1"/>
  <c r="IG17"/>
  <c r="IG17" a="1"/>
  <c r="IF17" a="1"/>
  <c r="IF17" s="1"/>
  <c r="IE17"/>
  <c r="IE17" a="1"/>
  <c r="ID17" a="1"/>
  <c r="ID17" s="1"/>
  <c r="IC17"/>
  <c r="IC17" a="1"/>
  <c r="IB17" a="1"/>
  <c r="IB17" s="1"/>
  <c r="HZ17"/>
  <c r="HZ17" a="1"/>
  <c r="HY17" a="1"/>
  <c r="HY17" s="1"/>
  <c r="HX17"/>
  <c r="HX17" a="1"/>
  <c r="HW17" a="1"/>
  <c r="HW17" s="1"/>
  <c r="HV17"/>
  <c r="HV17" a="1"/>
  <c r="HU17" a="1"/>
  <c r="HU17" s="1"/>
  <c r="HT17"/>
  <c r="HT17" a="1"/>
  <c r="HS17" a="1"/>
  <c r="HS17" s="1"/>
  <c r="HR17"/>
  <c r="HR17" a="1"/>
  <c r="HQ17" a="1"/>
  <c r="HQ17" s="1"/>
  <c r="HP17"/>
  <c r="HP17" a="1"/>
  <c r="HO17" a="1"/>
  <c r="HO17" s="1"/>
  <c r="HN17"/>
  <c r="HN17" a="1"/>
  <c r="HM17" a="1"/>
  <c r="HM17" s="1"/>
  <c r="HL17"/>
  <c r="HL17" a="1"/>
  <c r="HK17" a="1"/>
  <c r="HK17" s="1"/>
  <c r="HJ17"/>
  <c r="HJ17" a="1"/>
  <c r="HI17" a="1"/>
  <c r="HI17" s="1"/>
  <c r="HH17"/>
  <c r="HH17" a="1"/>
  <c r="HG17" a="1"/>
  <c r="HG17" s="1"/>
  <c r="HF17"/>
  <c r="HF17" a="1"/>
  <c r="HE17" a="1"/>
  <c r="HE17" s="1"/>
  <c r="HD17"/>
  <c r="HD17" a="1"/>
  <c r="HC17" a="1"/>
  <c r="HC17" s="1"/>
  <c r="HB17" a="1"/>
  <c r="HB17" s="1"/>
  <c r="HA17" a="1"/>
  <c r="HA17" s="1"/>
  <c r="GZ17" a="1"/>
  <c r="GZ17" s="1"/>
  <c r="GY17" a="1"/>
  <c r="GY17" s="1"/>
  <c r="GX17" a="1"/>
  <c r="GX17" s="1"/>
  <c r="GW17" a="1"/>
  <c r="GW17" s="1"/>
  <c r="GV17" a="1"/>
  <c r="GV17" s="1"/>
  <c r="GU17" a="1"/>
  <c r="GU17" s="1"/>
  <c r="GT17" a="1"/>
  <c r="GT17" s="1"/>
  <c r="GS17" a="1"/>
  <c r="GS17" s="1"/>
  <c r="GR17" a="1"/>
  <c r="GR17" s="1"/>
  <c r="GQ17" a="1"/>
  <c r="GQ17" s="1"/>
  <c r="GP17" a="1"/>
  <c r="GP17" s="1"/>
  <c r="GO17"/>
  <c r="GO17" a="1"/>
  <c r="GN17" a="1"/>
  <c r="GN17" s="1"/>
  <c r="GM17" a="1"/>
  <c r="GM17" s="1"/>
  <c r="GL17" a="1"/>
  <c r="GL17" s="1"/>
  <c r="GK17" a="1"/>
  <c r="GK17" s="1"/>
  <c r="GJ17" a="1"/>
  <c r="GJ17" s="1"/>
  <c r="GI17" a="1"/>
  <c r="GI17" s="1"/>
  <c r="GH17" a="1"/>
  <c r="GH17" s="1"/>
  <c r="GG17" a="1"/>
  <c r="GG17" s="1"/>
  <c r="GF17" a="1"/>
  <c r="GF17" s="1"/>
  <c r="GE17" a="1"/>
  <c r="GE17" s="1"/>
  <c r="GD17" a="1"/>
  <c r="GD17" s="1"/>
  <c r="GC17" a="1"/>
  <c r="GC17" s="1"/>
  <c r="GB17"/>
  <c r="GA17"/>
  <c r="FZ17" a="1"/>
  <c r="FZ17" s="1"/>
  <c r="FY17" a="1"/>
  <c r="FY17" s="1"/>
  <c r="FX17" a="1"/>
  <c r="FX17" s="1"/>
  <c r="FW17" a="1"/>
  <c r="FW17" s="1"/>
  <c r="FV17"/>
  <c r="FV17" a="1"/>
  <c r="FU17" a="1"/>
  <c r="FU17" s="1"/>
  <c r="FS17"/>
  <c r="IP16"/>
  <c r="IP16" a="1"/>
  <c r="IO16" a="1"/>
  <c r="IO16" s="1"/>
  <c r="IN16" a="1"/>
  <c r="IN16" s="1"/>
  <c r="IM16" a="1"/>
  <c r="IM16" s="1"/>
  <c r="IL16"/>
  <c r="IL16" a="1"/>
  <c r="IK16" a="1"/>
  <c r="IK16" s="1"/>
  <c r="IJ16" a="1"/>
  <c r="IJ16" s="1"/>
  <c r="II16" a="1"/>
  <c r="II16" s="1"/>
  <c r="IH16" a="1"/>
  <c r="IH16" s="1"/>
  <c r="IG16" a="1"/>
  <c r="IG16" s="1"/>
  <c r="IF16"/>
  <c r="IF16" a="1"/>
  <c r="IE16" a="1"/>
  <c r="IE16" s="1"/>
  <c r="ID16" a="1"/>
  <c r="ID16" s="1"/>
  <c r="IC16" a="1"/>
  <c r="IC16" s="1"/>
  <c r="IB16" a="1"/>
  <c r="IB16" s="1"/>
  <c r="HZ16" a="1"/>
  <c r="HZ16" s="1"/>
  <c r="HY16"/>
  <c r="HY16" a="1"/>
  <c r="HX16" a="1"/>
  <c r="HX16" s="1"/>
  <c r="HW16" a="1"/>
  <c r="HW16" s="1"/>
  <c r="HV16" a="1"/>
  <c r="HV16" s="1"/>
  <c r="HU16"/>
  <c r="HU16" a="1"/>
  <c r="HT16" a="1"/>
  <c r="HT16" s="1"/>
  <c r="HS16" a="1"/>
  <c r="HS16" s="1"/>
  <c r="HR16" a="1"/>
  <c r="HR16" s="1"/>
  <c r="HQ16" a="1"/>
  <c r="HQ16" s="1"/>
  <c r="HP16" a="1"/>
  <c r="HP16" s="1"/>
  <c r="HO16"/>
  <c r="HO16" a="1"/>
  <c r="HN16" a="1"/>
  <c r="HN16" s="1"/>
  <c r="HM16" a="1"/>
  <c r="HM16" s="1"/>
  <c r="HL16" a="1"/>
  <c r="HL16" s="1"/>
  <c r="HK16" a="1"/>
  <c r="HK16" s="1"/>
  <c r="HJ16" a="1"/>
  <c r="HJ16" s="1"/>
  <c r="HI16"/>
  <c r="HI16" a="1"/>
  <c r="HH16" a="1"/>
  <c r="HH16" s="1"/>
  <c r="HG16" a="1"/>
  <c r="HG16" s="1"/>
  <c r="HF16" a="1"/>
  <c r="HF16" s="1"/>
  <c r="HE16"/>
  <c r="HE16" a="1"/>
  <c r="HD16" a="1"/>
  <c r="HD16" s="1"/>
  <c r="HC16" a="1"/>
  <c r="HC16" s="1"/>
  <c r="HB16" a="1"/>
  <c r="HB16" s="1"/>
  <c r="HA16" a="1"/>
  <c r="HA16" s="1"/>
  <c r="GZ16" a="1"/>
  <c r="GZ16" s="1"/>
  <c r="GY16"/>
  <c r="GY16" a="1"/>
  <c r="GX16" a="1"/>
  <c r="GX16" s="1"/>
  <c r="GW16" a="1"/>
  <c r="GW16" s="1"/>
  <c r="GV16" a="1"/>
  <c r="GV16" s="1"/>
  <c r="GU16" a="1"/>
  <c r="GU16" s="1"/>
  <c r="GT16" a="1"/>
  <c r="GT16" s="1"/>
  <c r="GS16"/>
  <c r="GS16" a="1"/>
  <c r="GR16" a="1"/>
  <c r="GR16" s="1"/>
  <c r="GQ16" a="1"/>
  <c r="GQ16" s="1"/>
  <c r="GP16" a="1"/>
  <c r="GP16" s="1"/>
  <c r="GO16"/>
  <c r="GO16" a="1"/>
  <c r="GN16" a="1"/>
  <c r="GN16" s="1"/>
  <c r="GM16" a="1"/>
  <c r="GM16" s="1"/>
  <c r="GL16" a="1"/>
  <c r="GL16" s="1"/>
  <c r="GK16" a="1"/>
  <c r="GK16" s="1"/>
  <c r="GJ16" a="1"/>
  <c r="GJ16" s="1"/>
  <c r="GI16"/>
  <c r="GI16" a="1"/>
  <c r="GH16" a="1"/>
  <c r="GH16" s="1"/>
  <c r="GG16" a="1"/>
  <c r="GG16" s="1"/>
  <c r="GF16" a="1"/>
  <c r="GF16" s="1"/>
  <c r="GE16" a="1"/>
  <c r="GE16" s="1"/>
  <c r="GD16" a="1"/>
  <c r="GD16" s="1"/>
  <c r="GC16"/>
  <c r="GC16" a="1"/>
  <c r="GB16"/>
  <c r="GA16"/>
  <c r="FZ16" a="1"/>
  <c r="FZ16" s="1"/>
  <c r="FY16" a="1"/>
  <c r="FY16" s="1"/>
  <c r="FX16" a="1"/>
  <c r="FX16" s="1"/>
  <c r="FW16" a="1"/>
  <c r="FW16" s="1"/>
  <c r="FV16" a="1"/>
  <c r="FV16" s="1"/>
  <c r="FU16" a="1"/>
  <c r="FU16" s="1"/>
  <c r="FS16"/>
  <c r="IP15" a="1"/>
  <c r="IP15" s="1"/>
  <c r="IO15" a="1"/>
  <c r="IO15" s="1"/>
  <c r="IN15" a="1"/>
  <c r="IN15" s="1"/>
  <c r="IM15" a="1"/>
  <c r="IM15" s="1"/>
  <c r="IL15" a="1"/>
  <c r="IL15" s="1"/>
  <c r="IK15" a="1"/>
  <c r="IK15" s="1"/>
  <c r="IJ15" a="1"/>
  <c r="IJ15" s="1"/>
  <c r="II15" a="1"/>
  <c r="II15" s="1"/>
  <c r="IH15" a="1"/>
  <c r="IH15" s="1"/>
  <c r="IG15" a="1"/>
  <c r="IG15" s="1"/>
  <c r="IF15" a="1"/>
  <c r="IF15" s="1"/>
  <c r="IE15" a="1"/>
  <c r="IE15" s="1"/>
  <c r="ID15" a="1"/>
  <c r="ID15" s="1"/>
  <c r="IC15" a="1"/>
  <c r="IC15" s="1"/>
  <c r="IB15" a="1"/>
  <c r="IB15" s="1"/>
  <c r="HZ15" a="1"/>
  <c r="HZ15" s="1"/>
  <c r="HY15" a="1"/>
  <c r="HY15" s="1"/>
  <c r="HX15" a="1"/>
  <c r="HX15" s="1"/>
  <c r="HW15" a="1"/>
  <c r="HW15" s="1"/>
  <c r="HV15" a="1"/>
  <c r="HV15" s="1"/>
  <c r="HU15" a="1"/>
  <c r="HU15" s="1"/>
  <c r="HT15" a="1"/>
  <c r="HT15" s="1"/>
  <c r="HS15" a="1"/>
  <c r="HS15" s="1"/>
  <c r="HR15" a="1"/>
  <c r="HR15" s="1"/>
  <c r="HQ15" a="1"/>
  <c r="HQ15" s="1"/>
  <c r="HP15" a="1"/>
  <c r="HP15" s="1"/>
  <c r="HO15" a="1"/>
  <c r="HO15" s="1"/>
  <c r="HN15" a="1"/>
  <c r="HN15" s="1"/>
  <c r="HM15" a="1"/>
  <c r="HM15" s="1"/>
  <c r="HL15" a="1"/>
  <c r="HL15" s="1"/>
  <c r="HK15" a="1"/>
  <c r="HK15" s="1"/>
  <c r="HJ15" a="1"/>
  <c r="HJ15" s="1"/>
  <c r="HI15" a="1"/>
  <c r="HI15" s="1"/>
  <c r="HH15" a="1"/>
  <c r="HH15" s="1"/>
  <c r="HG15" a="1"/>
  <c r="HG15" s="1"/>
  <c r="HF15" a="1"/>
  <c r="HF15" s="1"/>
  <c r="HE15" a="1"/>
  <c r="HE15" s="1"/>
  <c r="HD15" a="1"/>
  <c r="HD15" s="1"/>
  <c r="HC15" a="1"/>
  <c r="HC15" s="1"/>
  <c r="HB15" a="1"/>
  <c r="HB15" s="1"/>
  <c r="HA15" a="1"/>
  <c r="HA15" s="1"/>
  <c r="GZ15" a="1"/>
  <c r="GZ15" s="1"/>
  <c r="GY15" a="1"/>
  <c r="GY15" s="1"/>
  <c r="GX15" a="1"/>
  <c r="GX15" s="1"/>
  <c r="GW15" a="1"/>
  <c r="GW15" s="1"/>
  <c r="GV15" a="1"/>
  <c r="GV15" s="1"/>
  <c r="GU15" a="1"/>
  <c r="GU15" s="1"/>
  <c r="GT15" a="1"/>
  <c r="GT15" s="1"/>
  <c r="GS15" a="1"/>
  <c r="GS15" s="1"/>
  <c r="GR15" a="1"/>
  <c r="GR15" s="1"/>
  <c r="GQ15" a="1"/>
  <c r="GQ15" s="1"/>
  <c r="GP15" a="1"/>
  <c r="GP15" s="1"/>
  <c r="GO15" a="1"/>
  <c r="GO15" s="1"/>
  <c r="GN15" a="1"/>
  <c r="GN15" s="1"/>
  <c r="GM15" a="1"/>
  <c r="GM15" s="1"/>
  <c r="GL15" a="1"/>
  <c r="GL15" s="1"/>
  <c r="GK15" a="1"/>
  <c r="GK15" s="1"/>
  <c r="GJ15" a="1"/>
  <c r="GJ15" s="1"/>
  <c r="GI15" a="1"/>
  <c r="GI15" s="1"/>
  <c r="GH15" a="1"/>
  <c r="GH15" s="1"/>
  <c r="GG15" a="1"/>
  <c r="GG15" s="1"/>
  <c r="GF15" a="1"/>
  <c r="GF15" s="1"/>
  <c r="GE15" a="1"/>
  <c r="GE15" s="1"/>
  <c r="GD15" a="1"/>
  <c r="GD15" s="1"/>
  <c r="GC15" a="1"/>
  <c r="GC15" s="1"/>
  <c r="GB15"/>
  <c r="GA15"/>
  <c r="FZ15" a="1"/>
  <c r="FZ15" s="1"/>
  <c r="FY15" a="1"/>
  <c r="FY15" s="1"/>
  <c r="FX15" a="1"/>
  <c r="FX15" s="1"/>
  <c r="FW15" a="1"/>
  <c r="FW15" s="1"/>
  <c r="FV15" a="1"/>
  <c r="FV15" s="1"/>
  <c r="FU15" a="1"/>
  <c r="FU15" s="1"/>
  <c r="FS15"/>
  <c r="IP14" a="1"/>
  <c r="IP14" s="1"/>
  <c r="IO14" a="1"/>
  <c r="IO14" s="1"/>
  <c r="IN14" a="1"/>
  <c r="IN14" s="1"/>
  <c r="IM14" a="1"/>
  <c r="IM14" s="1"/>
  <c r="IL14" a="1"/>
  <c r="IL14" s="1"/>
  <c r="IK14" a="1"/>
  <c r="IK14" s="1"/>
  <c r="IJ14" a="1"/>
  <c r="IJ14" s="1"/>
  <c r="II14" a="1"/>
  <c r="II14" s="1"/>
  <c r="IH14" a="1"/>
  <c r="IH14" s="1"/>
  <c r="IG14" a="1"/>
  <c r="IG14" s="1"/>
  <c r="IF14" a="1"/>
  <c r="IF14" s="1"/>
  <c r="IE14" a="1"/>
  <c r="IE14" s="1"/>
  <c r="ID14" a="1"/>
  <c r="ID14" s="1"/>
  <c r="IC14" a="1"/>
  <c r="IC14" s="1"/>
  <c r="IB14" a="1"/>
  <c r="IB14" s="1"/>
  <c r="HZ14" a="1"/>
  <c r="HZ14" s="1"/>
  <c r="HY14" a="1"/>
  <c r="HY14" s="1"/>
  <c r="HX14" a="1"/>
  <c r="HX14" s="1"/>
  <c r="HW14" a="1"/>
  <c r="HW14" s="1"/>
  <c r="HV14" a="1"/>
  <c r="HV14" s="1"/>
  <c r="HU14" a="1"/>
  <c r="HU14" s="1"/>
  <c r="HT14" a="1"/>
  <c r="HT14" s="1"/>
  <c r="HS14" a="1"/>
  <c r="HS14" s="1"/>
  <c r="HR14" a="1"/>
  <c r="HR14" s="1"/>
  <c r="HQ14" a="1"/>
  <c r="HQ14" s="1"/>
  <c r="HP14" a="1"/>
  <c r="HP14" s="1"/>
  <c r="HO14" a="1"/>
  <c r="HO14" s="1"/>
  <c r="HN14" a="1"/>
  <c r="HN14" s="1"/>
  <c r="HM14" a="1"/>
  <c r="HM14" s="1"/>
  <c r="HL14" a="1"/>
  <c r="HL14" s="1"/>
  <c r="HK14" a="1"/>
  <c r="HK14" s="1"/>
  <c r="HJ14" a="1"/>
  <c r="HJ14" s="1"/>
  <c r="HI14" a="1"/>
  <c r="HI14" s="1"/>
  <c r="HH14" a="1"/>
  <c r="HH14" s="1"/>
  <c r="HG14" a="1"/>
  <c r="HG14" s="1"/>
  <c r="HF14" a="1"/>
  <c r="HF14" s="1"/>
  <c r="HE14" a="1"/>
  <c r="HE14" s="1"/>
  <c r="HD14" a="1"/>
  <c r="HD14" s="1"/>
  <c r="HC14" a="1"/>
  <c r="HC14" s="1"/>
  <c r="HB14" a="1"/>
  <c r="HB14" s="1"/>
  <c r="HA14" a="1"/>
  <c r="HA14" s="1"/>
  <c r="GZ14" a="1"/>
  <c r="GZ14" s="1"/>
  <c r="GY14" a="1"/>
  <c r="GY14" s="1"/>
  <c r="GX14" a="1"/>
  <c r="GX14" s="1"/>
  <c r="GW14" a="1"/>
  <c r="GW14" s="1"/>
  <c r="GV14" a="1"/>
  <c r="GV14" s="1"/>
  <c r="GU14" a="1"/>
  <c r="GU14" s="1"/>
  <c r="GT14" a="1"/>
  <c r="GT14" s="1"/>
  <c r="GS14" a="1"/>
  <c r="GS14" s="1"/>
  <c r="GR14" a="1"/>
  <c r="GR14" s="1"/>
  <c r="GQ14" a="1"/>
  <c r="GQ14" s="1"/>
  <c r="GP14" a="1"/>
  <c r="GP14" s="1"/>
  <c r="GO14" a="1"/>
  <c r="GO14" s="1"/>
  <c r="GN14" a="1"/>
  <c r="GN14" s="1"/>
  <c r="GM14" a="1"/>
  <c r="GM14" s="1"/>
  <c r="GL14" a="1"/>
  <c r="GL14" s="1"/>
  <c r="GK14" a="1"/>
  <c r="GK14" s="1"/>
  <c r="GJ14" a="1"/>
  <c r="GJ14" s="1"/>
  <c r="GI14" a="1"/>
  <c r="GI14" s="1"/>
  <c r="GH14" a="1"/>
  <c r="GH14" s="1"/>
  <c r="GG14" a="1"/>
  <c r="GG14" s="1"/>
  <c r="GF14" a="1"/>
  <c r="GF14" s="1"/>
  <c r="GE14" a="1"/>
  <c r="GE14" s="1"/>
  <c r="GD14" a="1"/>
  <c r="GD14" s="1"/>
  <c r="GC14" a="1"/>
  <c r="GC14" s="1"/>
  <c r="GB14"/>
  <c r="GA14"/>
  <c r="FZ14" a="1"/>
  <c r="FZ14" s="1"/>
  <c r="FY14" a="1"/>
  <c r="FY14" s="1"/>
  <c r="FX14" a="1"/>
  <c r="FX14" s="1"/>
  <c r="FW14" a="1"/>
  <c r="FW14" s="1"/>
  <c r="FV14" a="1"/>
  <c r="FV14" s="1"/>
  <c r="FU14" a="1"/>
  <c r="FU14" s="1"/>
  <c r="FS14"/>
  <c r="IP13" a="1"/>
  <c r="IP13" s="1"/>
  <c r="IO13" a="1"/>
  <c r="IO13" s="1"/>
  <c r="IN13" a="1"/>
  <c r="IN13" s="1"/>
  <c r="IM13" a="1"/>
  <c r="IM13" s="1"/>
  <c r="IL13" a="1"/>
  <c r="IL13" s="1"/>
  <c r="IK13" a="1"/>
  <c r="IK13" s="1"/>
  <c r="IJ13" a="1"/>
  <c r="IJ13" s="1"/>
  <c r="II13" a="1"/>
  <c r="II13" s="1"/>
  <c r="IH13" a="1"/>
  <c r="IH13" s="1"/>
  <c r="IG13" a="1"/>
  <c r="IG13" s="1"/>
  <c r="IF13" a="1"/>
  <c r="IF13" s="1"/>
  <c r="IE13" a="1"/>
  <c r="IE13" s="1"/>
  <c r="ID13" a="1"/>
  <c r="ID13" s="1"/>
  <c r="IC13" a="1"/>
  <c r="IC13" s="1"/>
  <c r="IB13" a="1"/>
  <c r="IB13" s="1"/>
  <c r="HZ13" a="1"/>
  <c r="HZ13" s="1"/>
  <c r="HY13" a="1"/>
  <c r="HY13" s="1"/>
  <c r="HX13" a="1"/>
  <c r="HX13" s="1"/>
  <c r="HW13" a="1"/>
  <c r="HW13" s="1"/>
  <c r="HV13" a="1"/>
  <c r="HV13" s="1"/>
  <c r="HU13" a="1"/>
  <c r="HU13" s="1"/>
  <c r="HT13" a="1"/>
  <c r="HT13" s="1"/>
  <c r="HS13" a="1"/>
  <c r="HS13" s="1"/>
  <c r="HR13" a="1"/>
  <c r="HR13" s="1"/>
  <c r="HQ13" a="1"/>
  <c r="HQ13" s="1"/>
  <c r="HP13" a="1"/>
  <c r="HP13" s="1"/>
  <c r="HO13" a="1"/>
  <c r="HO13" s="1"/>
  <c r="HN13" a="1"/>
  <c r="HN13" s="1"/>
  <c r="HM13" a="1"/>
  <c r="HM13" s="1"/>
  <c r="HL13" a="1"/>
  <c r="HL13" s="1"/>
  <c r="HK13" a="1"/>
  <c r="HK13" s="1"/>
  <c r="HJ13" a="1"/>
  <c r="HJ13" s="1"/>
  <c r="HI13" a="1"/>
  <c r="HI13" s="1"/>
  <c r="HH13" a="1"/>
  <c r="HH13" s="1"/>
  <c r="HG13" a="1"/>
  <c r="HG13" s="1"/>
  <c r="HF13" a="1"/>
  <c r="HF13" s="1"/>
  <c r="HE13" a="1"/>
  <c r="HE13" s="1"/>
  <c r="HD13" a="1"/>
  <c r="HD13" s="1"/>
  <c r="HC13" a="1"/>
  <c r="HC13" s="1"/>
  <c r="HB13" a="1"/>
  <c r="HB13" s="1"/>
  <c r="HA13" a="1"/>
  <c r="HA13" s="1"/>
  <c r="GZ13" a="1"/>
  <c r="GZ13" s="1"/>
  <c r="GY13" a="1"/>
  <c r="GY13" s="1"/>
  <c r="GX13" a="1"/>
  <c r="GX13" s="1"/>
  <c r="GW13" a="1"/>
  <c r="GW13" s="1"/>
  <c r="GV13" a="1"/>
  <c r="GV13" s="1"/>
  <c r="GU13" a="1"/>
  <c r="GU13" s="1"/>
  <c r="GT13" a="1"/>
  <c r="GT13" s="1"/>
  <c r="GS13" a="1"/>
  <c r="GS13" s="1"/>
  <c r="GR13" a="1"/>
  <c r="GR13" s="1"/>
  <c r="GQ13" a="1"/>
  <c r="GQ13" s="1"/>
  <c r="GP13" a="1"/>
  <c r="GP13" s="1"/>
  <c r="GO13" a="1"/>
  <c r="GO13" s="1"/>
  <c r="GN13" a="1"/>
  <c r="GN13" s="1"/>
  <c r="GM13" a="1"/>
  <c r="GM13" s="1"/>
  <c r="GL13" a="1"/>
  <c r="GL13" s="1"/>
  <c r="GK13" a="1"/>
  <c r="GK13" s="1"/>
  <c r="GJ13" a="1"/>
  <c r="GJ13" s="1"/>
  <c r="GI13" a="1"/>
  <c r="GI13" s="1"/>
  <c r="GH13" a="1"/>
  <c r="GH13" s="1"/>
  <c r="GG13" a="1"/>
  <c r="GG13" s="1"/>
  <c r="GF13" a="1"/>
  <c r="GF13" s="1"/>
  <c r="GE13" a="1"/>
  <c r="GE13" s="1"/>
  <c r="GD13" a="1"/>
  <c r="GD13" s="1"/>
  <c r="GC13" a="1"/>
  <c r="GC13" s="1"/>
  <c r="GB13"/>
  <c r="GA13"/>
  <c r="FZ13" a="1"/>
  <c r="FZ13" s="1"/>
  <c r="FY13" a="1"/>
  <c r="FY13" s="1"/>
  <c r="FX13" a="1"/>
  <c r="FX13" s="1"/>
  <c r="FW13" a="1"/>
  <c r="FW13" s="1"/>
  <c r="FV13" a="1"/>
  <c r="FV13" s="1"/>
  <c r="FU13" a="1"/>
  <c r="FU13" s="1"/>
  <c r="FS13"/>
  <c r="IP12" a="1"/>
  <c r="IP12" s="1"/>
  <c r="IO12" a="1"/>
  <c r="IO12" s="1"/>
  <c r="IN12" a="1"/>
  <c r="IN12" s="1"/>
  <c r="IM12" a="1"/>
  <c r="IM12" s="1"/>
  <c r="IL12" a="1"/>
  <c r="IL12" s="1"/>
  <c r="IK12" a="1"/>
  <c r="IK12" s="1"/>
  <c r="IJ12" a="1"/>
  <c r="IJ12" s="1"/>
  <c r="II12" a="1"/>
  <c r="II12" s="1"/>
  <c r="IH12" a="1"/>
  <c r="IH12" s="1"/>
  <c r="IG12" a="1"/>
  <c r="IG12" s="1"/>
  <c r="IF12" a="1"/>
  <c r="IF12" s="1"/>
  <c r="IE12" a="1"/>
  <c r="IE12" s="1"/>
  <c r="ID12" a="1"/>
  <c r="ID12" s="1"/>
  <c r="IC12" a="1"/>
  <c r="IC12" s="1"/>
  <c r="IB12" a="1"/>
  <c r="IB12" s="1"/>
  <c r="HZ12" a="1"/>
  <c r="HZ12" s="1"/>
  <c r="HY12" a="1"/>
  <c r="HY12" s="1"/>
  <c r="HX12" a="1"/>
  <c r="HX12" s="1"/>
  <c r="HW12" a="1"/>
  <c r="HW12" s="1"/>
  <c r="HV12" a="1"/>
  <c r="HV12" s="1"/>
  <c r="HU12" a="1"/>
  <c r="HU12" s="1"/>
  <c r="HT12" a="1"/>
  <c r="HT12" s="1"/>
  <c r="HS12" a="1"/>
  <c r="HS12" s="1"/>
  <c r="HR12" a="1"/>
  <c r="HR12" s="1"/>
  <c r="HQ12" a="1"/>
  <c r="HQ12" s="1"/>
  <c r="HP12" a="1"/>
  <c r="HP12" s="1"/>
  <c r="HO12" a="1"/>
  <c r="HO12" s="1"/>
  <c r="HN12" a="1"/>
  <c r="HN12" s="1"/>
  <c r="HM12" a="1"/>
  <c r="HM12" s="1"/>
  <c r="HL12" a="1"/>
  <c r="HL12" s="1"/>
  <c r="HK12" a="1"/>
  <c r="HK12" s="1"/>
  <c r="HJ12" a="1"/>
  <c r="HJ12" s="1"/>
  <c r="HI12" a="1"/>
  <c r="HI12" s="1"/>
  <c r="HH12" a="1"/>
  <c r="HH12" s="1"/>
  <c r="HG12" a="1"/>
  <c r="HG12" s="1"/>
  <c r="HF12" a="1"/>
  <c r="HF12" s="1"/>
  <c r="HE12" a="1"/>
  <c r="HE12" s="1"/>
  <c r="HD12" a="1"/>
  <c r="HD12" s="1"/>
  <c r="HC12" a="1"/>
  <c r="HC12" s="1"/>
  <c r="HB12" a="1"/>
  <c r="HB12" s="1"/>
  <c r="HA12" a="1"/>
  <c r="HA12" s="1"/>
  <c r="GZ12" a="1"/>
  <c r="GZ12" s="1"/>
  <c r="GY12" a="1"/>
  <c r="GY12" s="1"/>
  <c r="GX12" a="1"/>
  <c r="GX12" s="1"/>
  <c r="GW12" a="1"/>
  <c r="GW12" s="1"/>
  <c r="GV12" a="1"/>
  <c r="GV12" s="1"/>
  <c r="GU12" a="1"/>
  <c r="GU12" s="1"/>
  <c r="GT12" a="1"/>
  <c r="GT12" s="1"/>
  <c r="GS12" a="1"/>
  <c r="GS12" s="1"/>
  <c r="GR12" a="1"/>
  <c r="GR12" s="1"/>
  <c r="GQ12" a="1"/>
  <c r="GQ12" s="1"/>
  <c r="GP12" a="1"/>
  <c r="GP12" s="1"/>
  <c r="GO12" a="1"/>
  <c r="GO12" s="1"/>
  <c r="GN12" a="1"/>
  <c r="GN12" s="1"/>
  <c r="GM12" a="1"/>
  <c r="GM12" s="1"/>
  <c r="GL12" a="1"/>
  <c r="GL12" s="1"/>
  <c r="GK12" a="1"/>
  <c r="GK12" s="1"/>
  <c r="GJ12" a="1"/>
  <c r="GJ12" s="1"/>
  <c r="GI12" a="1"/>
  <c r="GI12" s="1"/>
  <c r="GH12" a="1"/>
  <c r="GH12" s="1"/>
  <c r="GG12" a="1"/>
  <c r="GG12" s="1"/>
  <c r="GF12" a="1"/>
  <c r="GF12" s="1"/>
  <c r="GE12" a="1"/>
  <c r="GE12" s="1"/>
  <c r="GD12" a="1"/>
  <c r="GD12" s="1"/>
  <c r="GC12" a="1"/>
  <c r="GC12" s="1"/>
  <c r="GB12"/>
  <c r="GA12"/>
  <c r="FZ12" a="1"/>
  <c r="FZ12" s="1"/>
  <c r="FY12" a="1"/>
  <c r="FY12" s="1"/>
  <c r="FX12" a="1"/>
  <c r="FX12" s="1"/>
  <c r="FW12" a="1"/>
  <c r="FW12" s="1"/>
  <c r="FV12" a="1"/>
  <c r="FV12" s="1"/>
  <c r="FU12" a="1"/>
  <c r="FU12" s="1"/>
  <c r="FS12"/>
  <c r="IP11" a="1"/>
  <c r="IP11" s="1"/>
  <c r="IO11" a="1"/>
  <c r="IO11" s="1"/>
  <c r="IN11" a="1"/>
  <c r="IN11" s="1"/>
  <c r="IM11" a="1"/>
  <c r="IM11" s="1"/>
  <c r="IL11" a="1"/>
  <c r="IL11" s="1"/>
  <c r="IK11" a="1"/>
  <c r="IK11" s="1"/>
  <c r="IJ11" a="1"/>
  <c r="IJ11" s="1"/>
  <c r="II11" a="1"/>
  <c r="II11" s="1"/>
  <c r="IH11" a="1"/>
  <c r="IH11" s="1"/>
  <c r="IG11" a="1"/>
  <c r="IG11" s="1"/>
  <c r="IF11" a="1"/>
  <c r="IF11" s="1"/>
  <c r="IE11" a="1"/>
  <c r="IE11" s="1"/>
  <c r="ID11" a="1"/>
  <c r="ID11" s="1"/>
  <c r="IC11" a="1"/>
  <c r="IC11" s="1"/>
  <c r="IB11" a="1"/>
  <c r="IB11" s="1"/>
  <c r="HZ11" a="1"/>
  <c r="HZ11" s="1"/>
  <c r="HY11" a="1"/>
  <c r="HY11" s="1"/>
  <c r="HX11" a="1"/>
  <c r="HX11" s="1"/>
  <c r="HW11" a="1"/>
  <c r="HW11" s="1"/>
  <c r="HV11" a="1"/>
  <c r="HV11" s="1"/>
  <c r="HU11" a="1"/>
  <c r="HU11" s="1"/>
  <c r="HT11" a="1"/>
  <c r="HT11" s="1"/>
  <c r="HS11" a="1"/>
  <c r="HS11" s="1"/>
  <c r="HR11" a="1"/>
  <c r="HR11" s="1"/>
  <c r="HQ11" a="1"/>
  <c r="HQ11" s="1"/>
  <c r="HP11" a="1"/>
  <c r="HP11" s="1"/>
  <c r="HO11" a="1"/>
  <c r="HO11" s="1"/>
  <c r="HN11" a="1"/>
  <c r="HN11" s="1"/>
  <c r="HM11" a="1"/>
  <c r="HM11" s="1"/>
  <c r="HL11" a="1"/>
  <c r="HL11" s="1"/>
  <c r="HK11" a="1"/>
  <c r="HK11" s="1"/>
  <c r="HJ11" a="1"/>
  <c r="HJ11" s="1"/>
  <c r="HI11" a="1"/>
  <c r="HI11" s="1"/>
  <c r="HH11" a="1"/>
  <c r="HH11" s="1"/>
  <c r="HG11" a="1"/>
  <c r="HG11" s="1"/>
  <c r="HF11" a="1"/>
  <c r="HF11" s="1"/>
  <c r="HE11" a="1"/>
  <c r="HE11" s="1"/>
  <c r="HD11" a="1"/>
  <c r="HD11" s="1"/>
  <c r="HC11" a="1"/>
  <c r="HC11" s="1"/>
  <c r="HB11" a="1"/>
  <c r="HB11" s="1"/>
  <c r="HA11" a="1"/>
  <c r="HA11" s="1"/>
  <c r="GZ11" a="1"/>
  <c r="GZ11" s="1"/>
  <c r="GY11" a="1"/>
  <c r="GY11" s="1"/>
  <c r="GX11" a="1"/>
  <c r="GX11" s="1"/>
  <c r="GW11" a="1"/>
  <c r="GW11" s="1"/>
  <c r="GV11" a="1"/>
  <c r="GV11" s="1"/>
  <c r="GU11" a="1"/>
  <c r="GU11" s="1"/>
  <c r="GT11" a="1"/>
  <c r="GT11" s="1"/>
  <c r="GS11" a="1"/>
  <c r="GS11" s="1"/>
  <c r="GR11" a="1"/>
  <c r="GR11" s="1"/>
  <c r="GQ11" a="1"/>
  <c r="GQ11" s="1"/>
  <c r="GP11" a="1"/>
  <c r="GP11" s="1"/>
  <c r="GO11" a="1"/>
  <c r="GO11" s="1"/>
  <c r="GN11"/>
  <c r="GN11" a="1"/>
  <c r="GM11" a="1"/>
  <c r="GM11" s="1"/>
  <c r="GL11" a="1"/>
  <c r="GL11" s="1"/>
  <c r="GK11" a="1"/>
  <c r="GK11" s="1"/>
  <c r="GJ11" a="1"/>
  <c r="GJ11" s="1"/>
  <c r="GI11" a="1"/>
  <c r="GI11" s="1"/>
  <c r="GH11" a="1"/>
  <c r="GH11" s="1"/>
  <c r="GG11" a="1"/>
  <c r="GG11" s="1"/>
  <c r="GF11" a="1"/>
  <c r="GF11" s="1"/>
  <c r="GE11" a="1"/>
  <c r="GE11" s="1"/>
  <c r="GD11" a="1"/>
  <c r="GD11" s="1"/>
  <c r="GC11" a="1"/>
  <c r="GC11" s="1"/>
  <c r="GB11"/>
  <c r="GA11"/>
  <c r="FZ11" a="1"/>
  <c r="FZ11" s="1"/>
  <c r="FY11" a="1"/>
  <c r="FY11" s="1"/>
  <c r="FX11" a="1"/>
  <c r="FX11" s="1"/>
  <c r="FW11"/>
  <c r="FW11" a="1"/>
  <c r="FV11" a="1"/>
  <c r="FV11" s="1"/>
  <c r="FU11" a="1"/>
  <c r="FU11" s="1"/>
  <c r="FS11"/>
  <c r="IP10" a="1"/>
  <c r="IP10" s="1"/>
  <c r="IO10" a="1"/>
  <c r="IO10" s="1"/>
  <c r="IN10" a="1"/>
  <c r="IN10" s="1"/>
  <c r="IM10"/>
  <c r="IM10" a="1"/>
  <c r="IL10" a="1"/>
  <c r="IL10" s="1"/>
  <c r="IK10" a="1"/>
  <c r="IK10" s="1"/>
  <c r="IJ10" a="1"/>
  <c r="IJ10" s="1"/>
  <c r="II10" a="1"/>
  <c r="II10" s="1"/>
  <c r="IH10" a="1"/>
  <c r="IH10" s="1"/>
  <c r="IG10" a="1"/>
  <c r="IG10" s="1"/>
  <c r="IF10" a="1"/>
  <c r="IF10" s="1"/>
  <c r="IE10" a="1"/>
  <c r="IE10" s="1"/>
  <c r="ID10" a="1"/>
  <c r="ID10" s="1"/>
  <c r="IC10"/>
  <c r="IC10" a="1"/>
  <c r="IB10" a="1"/>
  <c r="IB10" s="1"/>
  <c r="HZ10" a="1"/>
  <c r="HZ10" s="1"/>
  <c r="HY10" a="1"/>
  <c r="HY10" s="1"/>
  <c r="HX10" a="1"/>
  <c r="HX10" s="1"/>
  <c r="HW10" a="1"/>
  <c r="HW10" s="1"/>
  <c r="HV10" a="1"/>
  <c r="HV10" s="1"/>
  <c r="HU10" a="1"/>
  <c r="HU10" s="1"/>
  <c r="HT10" a="1"/>
  <c r="HT10" s="1"/>
  <c r="HS10" a="1"/>
  <c r="HS10" s="1"/>
  <c r="HR10" a="1"/>
  <c r="HR10" s="1"/>
  <c r="HQ10" a="1"/>
  <c r="HQ10" s="1"/>
  <c r="HP10" a="1"/>
  <c r="HP10" s="1"/>
  <c r="HO10" a="1"/>
  <c r="HO10" s="1"/>
  <c r="HN10" a="1"/>
  <c r="HN10" s="1"/>
  <c r="HM10" a="1"/>
  <c r="HM10" s="1"/>
  <c r="HL10" a="1"/>
  <c r="HL10" s="1"/>
  <c r="HK10" a="1"/>
  <c r="HK10" s="1"/>
  <c r="HJ10" a="1"/>
  <c r="HJ10" s="1"/>
  <c r="HI10" a="1"/>
  <c r="HI10" s="1"/>
  <c r="HH10" a="1"/>
  <c r="HH10" s="1"/>
  <c r="HG10" a="1"/>
  <c r="HG10" s="1"/>
  <c r="HF10" a="1"/>
  <c r="HF10" s="1"/>
  <c r="HE10" a="1"/>
  <c r="HE10" s="1"/>
  <c r="HD10" a="1"/>
  <c r="HD10" s="1"/>
  <c r="HC10" a="1"/>
  <c r="HC10" s="1"/>
  <c r="HB10" a="1"/>
  <c r="HB10" s="1"/>
  <c r="HA10" a="1"/>
  <c r="HA10" s="1"/>
  <c r="GZ10" a="1"/>
  <c r="GZ10" s="1"/>
  <c r="GY10" a="1"/>
  <c r="GY10" s="1"/>
  <c r="GX10" a="1"/>
  <c r="GX10" s="1"/>
  <c r="GW10" a="1"/>
  <c r="GW10" s="1"/>
  <c r="GV10" a="1"/>
  <c r="GV10" s="1"/>
  <c r="GU10" a="1"/>
  <c r="GU10" s="1"/>
  <c r="GT10" a="1"/>
  <c r="GT10" s="1"/>
  <c r="GS10" a="1"/>
  <c r="GS10" s="1"/>
  <c r="GR10" a="1"/>
  <c r="GR10" s="1"/>
  <c r="GQ10" a="1"/>
  <c r="GQ10" s="1"/>
  <c r="GP10" a="1"/>
  <c r="GP10" s="1"/>
  <c r="GO10" a="1"/>
  <c r="GO10" s="1"/>
  <c r="GN10"/>
  <c r="GN10" a="1"/>
  <c r="GM10" a="1"/>
  <c r="GM10" s="1"/>
  <c r="GL10" a="1"/>
  <c r="GL10" s="1"/>
  <c r="GK10" a="1"/>
  <c r="GK10" s="1"/>
  <c r="GJ10" a="1"/>
  <c r="GJ10" s="1"/>
  <c r="GI10" a="1"/>
  <c r="GI10" s="1"/>
  <c r="GH10" a="1"/>
  <c r="GH10" s="1"/>
  <c r="GG10" a="1"/>
  <c r="GG10" s="1"/>
  <c r="GF10" a="1"/>
  <c r="GF10" s="1"/>
  <c r="GE10" a="1"/>
  <c r="GE10" s="1"/>
  <c r="GD10" a="1"/>
  <c r="GD10" s="1"/>
  <c r="GC10" a="1"/>
  <c r="GC10" s="1"/>
  <c r="GB10"/>
  <c r="GA10"/>
  <c r="FZ10" a="1"/>
  <c r="FZ10" s="1"/>
  <c r="FY10"/>
  <c r="FY10" a="1"/>
  <c r="FX10" a="1"/>
  <c r="FX10" s="1"/>
  <c r="FW10"/>
  <c r="FW10" a="1"/>
  <c r="FV10" a="1"/>
  <c r="FV10" s="1"/>
  <c r="FU10" a="1"/>
  <c r="FU10" s="1"/>
  <c r="FS10"/>
  <c r="IP9" a="1"/>
  <c r="IP9" s="1"/>
  <c r="IO9" a="1"/>
  <c r="IO9" s="1"/>
  <c r="IN9" a="1"/>
  <c r="IN9" s="1"/>
  <c r="IM9"/>
  <c r="IM9" a="1"/>
  <c r="IL9" a="1"/>
  <c r="IL9" s="1"/>
  <c r="IK9" a="1"/>
  <c r="IK9" s="1"/>
  <c r="IJ9" a="1"/>
  <c r="IJ9" s="1"/>
  <c r="II9" a="1"/>
  <c r="II9" s="1"/>
  <c r="IH9" a="1"/>
  <c r="IH9" s="1"/>
  <c r="IG9" a="1"/>
  <c r="IG9" s="1"/>
  <c r="IF9" a="1"/>
  <c r="IF9" s="1"/>
  <c r="IE9" a="1"/>
  <c r="IE9" s="1"/>
  <c r="ID9" a="1"/>
  <c r="ID9" s="1"/>
  <c r="IC9"/>
  <c r="IC9" a="1"/>
  <c r="IB9" a="1"/>
  <c r="IB9" s="1"/>
  <c r="HZ9" a="1"/>
  <c r="HZ9" s="1"/>
  <c r="HY9" a="1"/>
  <c r="HY9" s="1"/>
  <c r="HX9" a="1"/>
  <c r="HX9" s="1"/>
  <c r="HW9" a="1"/>
  <c r="HW9" s="1"/>
  <c r="HV9" a="1"/>
  <c r="HV9" s="1"/>
  <c r="HU9" a="1"/>
  <c r="HU9" s="1"/>
  <c r="HT9" a="1"/>
  <c r="HT9" s="1"/>
  <c r="HS9" a="1"/>
  <c r="HS9" s="1"/>
  <c r="HR9" a="1"/>
  <c r="HR9" s="1"/>
  <c r="HQ9" a="1"/>
  <c r="HQ9" s="1"/>
  <c r="HP9" a="1"/>
  <c r="HP9" s="1"/>
  <c r="HO9" a="1"/>
  <c r="HO9" s="1"/>
  <c r="HN9" a="1"/>
  <c r="HN9" s="1"/>
  <c r="HM9" a="1"/>
  <c r="HM9" s="1"/>
  <c r="HL9" a="1"/>
  <c r="HL9" s="1"/>
  <c r="HK9" a="1"/>
  <c r="HK9" s="1"/>
  <c r="HJ9" a="1"/>
  <c r="HJ9" s="1"/>
  <c r="HI9" a="1"/>
  <c r="HI9" s="1"/>
  <c r="HH9" a="1"/>
  <c r="HH9" s="1"/>
  <c r="HG9" a="1"/>
  <c r="HG9" s="1"/>
  <c r="HF9" a="1"/>
  <c r="HF9" s="1"/>
  <c r="HE9" a="1"/>
  <c r="HE9" s="1"/>
  <c r="HD9"/>
  <c r="HD9" a="1"/>
  <c r="HC9" a="1"/>
  <c r="HC9" s="1"/>
  <c r="HB9" a="1"/>
  <c r="HB9" s="1"/>
  <c r="HA9" a="1"/>
  <c r="HA9" s="1"/>
  <c r="GZ9" a="1"/>
  <c r="GZ9" s="1"/>
  <c r="GY9" a="1"/>
  <c r="GY9" s="1"/>
  <c r="GX9" a="1"/>
  <c r="GX9" s="1"/>
  <c r="GW9" a="1"/>
  <c r="GW9" s="1"/>
  <c r="GV9" a="1"/>
  <c r="GV9" s="1"/>
  <c r="GU9" a="1"/>
  <c r="GU9" s="1"/>
  <c r="GT9" a="1"/>
  <c r="GT9" s="1"/>
  <c r="GS9" a="1"/>
  <c r="GS9" s="1"/>
  <c r="GR9" a="1"/>
  <c r="GR9" s="1"/>
  <c r="GQ9" a="1"/>
  <c r="GQ9" s="1"/>
  <c r="GP9"/>
  <c r="GP9" a="1"/>
  <c r="GO9" a="1"/>
  <c r="GO9" s="1"/>
  <c r="GN9"/>
  <c r="GN9" a="1"/>
  <c r="GM9" a="1"/>
  <c r="GM9" s="1"/>
  <c r="GL9" a="1"/>
  <c r="GL9" s="1"/>
  <c r="GK9" a="1"/>
  <c r="GK9" s="1"/>
  <c r="GJ9" a="1"/>
  <c r="GJ9" s="1"/>
  <c r="GI9" a="1"/>
  <c r="GI9" s="1"/>
  <c r="GH9" a="1"/>
  <c r="GH9" s="1"/>
  <c r="GG9" a="1"/>
  <c r="GG9" s="1"/>
  <c r="GF9"/>
  <c r="GF9" a="1"/>
  <c r="GE9" a="1"/>
  <c r="GE9" s="1"/>
  <c r="GD9" a="1"/>
  <c r="GD9" s="1"/>
  <c r="GC9" a="1"/>
  <c r="GC9" s="1"/>
  <c r="GB9"/>
  <c r="GA9"/>
  <c r="FZ9" a="1"/>
  <c r="FZ9" s="1"/>
  <c r="FY9"/>
  <c r="FY9" a="1"/>
  <c r="FX9" a="1"/>
  <c r="FX9" s="1"/>
  <c r="FW9"/>
  <c r="FW9" a="1"/>
  <c r="FV9" a="1"/>
  <c r="FV9" s="1"/>
  <c r="FU9" a="1"/>
  <c r="FU9" s="1"/>
  <c r="FS9"/>
  <c r="IP8" a="1"/>
  <c r="IP8" s="1"/>
  <c r="IO8" a="1"/>
  <c r="IO8" s="1"/>
  <c r="IN8" a="1"/>
  <c r="IN8" s="1"/>
  <c r="IM8"/>
  <c r="IM8" a="1"/>
  <c r="IL8" a="1"/>
  <c r="IL8" s="1"/>
  <c r="IK8" a="1"/>
  <c r="IK8" s="1"/>
  <c r="IJ8" a="1"/>
  <c r="IJ8" s="1"/>
  <c r="II8" a="1"/>
  <c r="II8" s="1"/>
  <c r="IH8" a="1"/>
  <c r="IH8" s="1"/>
  <c r="IG8" a="1"/>
  <c r="IG8" s="1"/>
  <c r="IF8" a="1"/>
  <c r="IF8" s="1"/>
  <c r="IE8" a="1"/>
  <c r="IE8" s="1"/>
  <c r="ID8" a="1"/>
  <c r="ID8" s="1"/>
  <c r="IC8"/>
  <c r="IC8" a="1"/>
  <c r="IB8" a="1"/>
  <c r="IB8" s="1"/>
  <c r="HZ8" a="1"/>
  <c r="HZ8" s="1"/>
  <c r="HY8" a="1"/>
  <c r="HY8" s="1"/>
  <c r="HX8" a="1"/>
  <c r="HX8" s="1"/>
  <c r="HW8" a="1"/>
  <c r="HW8" s="1"/>
  <c r="HV8" a="1"/>
  <c r="HV8" s="1"/>
  <c r="HU8" a="1"/>
  <c r="HU8" s="1"/>
  <c r="HT8" a="1"/>
  <c r="HT8" s="1"/>
  <c r="HS8" a="1"/>
  <c r="HS8" s="1"/>
  <c r="HR8" a="1"/>
  <c r="HR8" s="1"/>
  <c r="HQ8" a="1"/>
  <c r="HQ8" s="1"/>
  <c r="HP8" a="1"/>
  <c r="HP8" s="1"/>
  <c r="HO8" a="1"/>
  <c r="HO8" s="1"/>
  <c r="HN8" a="1"/>
  <c r="HN8" s="1"/>
  <c r="HM8" a="1"/>
  <c r="HM8" s="1"/>
  <c r="HL8" a="1"/>
  <c r="HL8" s="1"/>
  <c r="HK8" a="1"/>
  <c r="HK8" s="1"/>
  <c r="HJ8" a="1"/>
  <c r="HJ8" s="1"/>
  <c r="HI8" a="1"/>
  <c r="HI8" s="1"/>
  <c r="HH8" a="1"/>
  <c r="HH8" s="1"/>
  <c r="HG8" a="1"/>
  <c r="HG8" s="1"/>
  <c r="HF8" a="1"/>
  <c r="HF8" s="1"/>
  <c r="HE8" a="1"/>
  <c r="HE8" s="1"/>
  <c r="HD8"/>
  <c r="HD8" a="1"/>
  <c r="HC8" a="1"/>
  <c r="HC8" s="1"/>
  <c r="HB8" a="1"/>
  <c r="HB8" s="1"/>
  <c r="HA8" a="1"/>
  <c r="HA8" s="1"/>
  <c r="GZ8" a="1"/>
  <c r="GZ8" s="1"/>
  <c r="GY8" a="1"/>
  <c r="GY8" s="1"/>
  <c r="GX8" a="1"/>
  <c r="GX8" s="1"/>
  <c r="GW8" a="1"/>
  <c r="GW8" s="1"/>
  <c r="GV8" a="1"/>
  <c r="GV8" s="1"/>
  <c r="GU8" a="1"/>
  <c r="GU8" s="1"/>
  <c r="GT8" a="1"/>
  <c r="GT8" s="1"/>
  <c r="GS8" a="1"/>
  <c r="GS8" s="1"/>
  <c r="GR8" a="1"/>
  <c r="GR8" s="1"/>
  <c r="GQ8" a="1"/>
  <c r="GQ8" s="1"/>
  <c r="GP8"/>
  <c r="GP8" a="1"/>
  <c r="GO8" a="1"/>
  <c r="GO8" s="1"/>
  <c r="GN8"/>
  <c r="GN8" a="1"/>
  <c r="GM8" a="1"/>
  <c r="GM8" s="1"/>
  <c r="GL8" a="1"/>
  <c r="GL8" s="1"/>
  <c r="GK8" a="1"/>
  <c r="GK8" s="1"/>
  <c r="GJ8" a="1"/>
  <c r="GJ8" s="1"/>
  <c r="GI8" a="1"/>
  <c r="GI8" s="1"/>
  <c r="GH8" a="1"/>
  <c r="GH8" s="1"/>
  <c r="GG8" a="1"/>
  <c r="GG8" s="1"/>
  <c r="GF8"/>
  <c r="GF8" a="1"/>
  <c r="GE8" a="1"/>
  <c r="GE8" s="1"/>
  <c r="GD8" a="1"/>
  <c r="GD8" s="1"/>
  <c r="GC8" a="1"/>
  <c r="GC8" s="1"/>
  <c r="GB8"/>
  <c r="GA8"/>
  <c r="FZ8" a="1"/>
  <c r="FZ8" s="1"/>
  <c r="FY8"/>
  <c r="FY8" a="1"/>
  <c r="FX8" a="1"/>
  <c r="FX8" s="1"/>
  <c r="FW8"/>
  <c r="FW8" a="1"/>
  <c r="FV8" a="1"/>
  <c r="FV8" s="1"/>
  <c r="FU8" a="1"/>
  <c r="FU8" s="1"/>
  <c r="FS8"/>
  <c r="IP7" a="1"/>
  <c r="IP7" s="1"/>
  <c r="IO7" a="1"/>
  <c r="IO7" s="1"/>
  <c r="IN7" a="1"/>
  <c r="IN7" s="1"/>
  <c r="IM7"/>
  <c r="IM7" a="1"/>
  <c r="IL7" a="1"/>
  <c r="IL7" s="1"/>
  <c r="IK7" a="1"/>
  <c r="IK7" s="1"/>
  <c r="IJ7" a="1"/>
  <c r="IJ7" s="1"/>
  <c r="II7" a="1"/>
  <c r="II7" s="1"/>
  <c r="IH7" a="1"/>
  <c r="IH7" s="1"/>
  <c r="IG7" a="1"/>
  <c r="IG7" s="1"/>
  <c r="IF7" a="1"/>
  <c r="IF7" s="1"/>
  <c r="IE7" a="1"/>
  <c r="IE7" s="1"/>
  <c r="ID7" a="1"/>
  <c r="ID7" s="1"/>
  <c r="IC7"/>
  <c r="IC7" a="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c r="HD7" a="1"/>
  <c r="HC7" a="1"/>
  <c r="HC7" s="1"/>
  <c r="HB7" a="1"/>
  <c r="HB7" s="1"/>
  <c r="HA7" a="1"/>
  <c r="HA7" s="1"/>
  <c r="GZ7" a="1"/>
  <c r="GZ7" s="1"/>
  <c r="GY7" a="1"/>
  <c r="GY7" s="1"/>
  <c r="GX7" a="1"/>
  <c r="GX7" s="1"/>
  <c r="GW7" a="1"/>
  <c r="GW7" s="1"/>
  <c r="GV7" a="1"/>
  <c r="GV7" s="1"/>
  <c r="GU7" a="1"/>
  <c r="GU7" s="1"/>
  <c r="GT7" a="1"/>
  <c r="GT7" s="1"/>
  <c r="GS7" a="1"/>
  <c r="GS7" s="1"/>
  <c r="GR7" a="1"/>
  <c r="GR7" s="1"/>
  <c r="GQ7" a="1"/>
  <c r="GQ7" s="1"/>
  <c r="GP7"/>
  <c r="GP7" a="1"/>
  <c r="GO7" a="1"/>
  <c r="GO7" s="1"/>
  <c r="GN7"/>
  <c r="GN7" a="1"/>
  <c r="GM7" a="1"/>
  <c r="GM7" s="1"/>
  <c r="GL7" a="1"/>
  <c r="GL7" s="1"/>
  <c r="GK7" a="1"/>
  <c r="GK7" s="1"/>
  <c r="GJ7" a="1"/>
  <c r="GJ7" s="1"/>
  <c r="GI7" a="1"/>
  <c r="GI7" s="1"/>
  <c r="GH7" a="1"/>
  <c r="GH7" s="1"/>
  <c r="GG7" a="1"/>
  <c r="GG7" s="1"/>
  <c r="GF7"/>
  <c r="GF7" a="1"/>
  <c r="GE7" a="1"/>
  <c r="GE7" s="1"/>
  <c r="GD7" a="1"/>
  <c r="GD7" s="1"/>
  <c r="GC7" a="1"/>
  <c r="GC7" s="1"/>
  <c r="GB7"/>
  <c r="GA7"/>
  <c r="FZ7" a="1"/>
  <c r="FZ7" s="1"/>
  <c r="FY7"/>
  <c r="FY7" a="1"/>
  <c r="FX7" a="1"/>
  <c r="FX7" s="1"/>
  <c r="FW7"/>
  <c r="FW7" a="1"/>
  <c r="FV7" a="1"/>
  <c r="FV7" s="1"/>
  <c r="FU7" a="1"/>
  <c r="FU7" s="1"/>
  <c r="FS7"/>
  <c r="FX5"/>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FW5"/>
  <c r="FV5"/>
  <c r="C4"/>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Q13" l="1" a="1"/>
  <c r="FQ13" s="1"/>
  <c r="FQ54" a="1"/>
  <c r="FQ54" s="1"/>
  <c r="FR21"/>
  <c r="FQ15" a="1"/>
  <c r="FQ15" s="1"/>
  <c r="FQ14" a="1"/>
  <c r="FQ14" s="1"/>
  <c r="FR20"/>
  <c r="FQ52" a="1"/>
  <c r="FQ52" s="1"/>
  <c r="FQ53" a="1"/>
  <c r="FQ53" s="1"/>
  <c r="FR12"/>
  <c r="FQ12" a="1"/>
  <c r="FQ12" s="1"/>
  <c r="FR14"/>
  <c r="FR16"/>
  <c r="FQ49" a="1"/>
  <c r="FQ49" s="1"/>
  <c r="FR19"/>
  <c r="FR50"/>
  <c r="FR18"/>
  <c r="FR22"/>
  <c r="FR23"/>
  <c r="FR13"/>
  <c r="FQ55" a="1"/>
  <c r="FQ55" s="1"/>
  <c r="FQ61" a="1"/>
  <c r="FQ61" s="1"/>
  <c r="FQ58" a="1"/>
  <c r="FQ58" s="1"/>
  <c r="FR49"/>
  <c r="FQ57" a="1"/>
  <c r="FQ57" s="1"/>
  <c r="FQ63" a="1"/>
  <c r="FQ63" s="1"/>
  <c r="FQ56" a="1"/>
  <c r="FQ56" s="1"/>
  <c r="FQ59" a="1"/>
  <c r="FQ59" s="1"/>
  <c r="FQ65" a="1"/>
  <c r="FQ65" s="1"/>
  <c r="FQ67" a="1"/>
  <c r="FQ67" s="1"/>
  <c r="FQ7" a="1"/>
  <c r="FQ7" s="1"/>
  <c r="FR7"/>
  <c r="FR8"/>
  <c r="FQ8" a="1"/>
  <c r="FQ8" s="1"/>
  <c r="FR9"/>
  <c r="FQ9" a="1"/>
  <c r="FQ9" s="1"/>
  <c r="FR10"/>
  <c r="FQ10" a="1"/>
  <c r="FQ10" s="1"/>
  <c r="FR11"/>
  <c r="FQ11" a="1"/>
  <c r="FQ11" s="1"/>
  <c r="FQ24" a="1"/>
  <c r="FQ24" s="1"/>
  <c r="FR24"/>
  <c r="FQ28" a="1"/>
  <c r="FQ28" s="1"/>
  <c r="FR28"/>
  <c r="FQ32" a="1"/>
  <c r="FQ32" s="1"/>
  <c r="FR32"/>
  <c r="FQ36" a="1"/>
  <c r="FQ36" s="1"/>
  <c r="FR36"/>
  <c r="FQ40" a="1"/>
  <c r="FQ40" s="1"/>
  <c r="FR40"/>
  <c r="FQ44" a="1"/>
  <c r="FQ44" s="1"/>
  <c r="FR44"/>
  <c r="FQ45" a="1"/>
  <c r="FQ45" s="1"/>
  <c r="FR45"/>
  <c r="FQ46" a="1"/>
  <c r="FQ46" s="1"/>
  <c r="FR46"/>
  <c r="FQ47" a="1"/>
  <c r="FQ47" s="1"/>
  <c r="FR47"/>
  <c r="FQ48" a="1"/>
  <c r="FQ48" s="1"/>
  <c r="FR48"/>
  <c r="FR17"/>
  <c r="FQ25" a="1"/>
  <c r="FQ25" s="1"/>
  <c r="FR25"/>
  <c r="FQ29" a="1"/>
  <c r="FQ29" s="1"/>
  <c r="FR29"/>
  <c r="FQ33" a="1"/>
  <c r="FQ33" s="1"/>
  <c r="FR33"/>
  <c r="FQ37" a="1"/>
  <c r="FQ37" s="1"/>
  <c r="FR37"/>
  <c r="FQ41" a="1"/>
  <c r="FQ41" s="1"/>
  <c r="FR41"/>
  <c r="FQ26" a="1"/>
  <c r="FQ26" s="1"/>
  <c r="FR26"/>
  <c r="FQ30" a="1"/>
  <c r="FQ30" s="1"/>
  <c r="FR30"/>
  <c r="FQ34" a="1"/>
  <c r="FQ34" s="1"/>
  <c r="FR34"/>
  <c r="FQ38" a="1"/>
  <c r="FQ38" s="1"/>
  <c r="FR38"/>
  <c r="FQ42" a="1"/>
  <c r="FQ42" s="1"/>
  <c r="FR42"/>
  <c r="FQ16" a="1"/>
  <c r="FQ16" s="1"/>
  <c r="FQ17" a="1"/>
  <c r="FQ17" s="1"/>
  <c r="FQ27" a="1"/>
  <c r="FQ27" s="1"/>
  <c r="FR27"/>
  <c r="FQ31" a="1"/>
  <c r="FQ31" s="1"/>
  <c r="FR31"/>
  <c r="FQ35" a="1"/>
  <c r="FQ35" s="1"/>
  <c r="FR35"/>
  <c r="FQ39" a="1"/>
  <c r="FQ39" s="1"/>
  <c r="FR39"/>
  <c r="FQ43" a="1"/>
  <c r="FQ43" s="1"/>
  <c r="FR43"/>
  <c r="FR15"/>
  <c r="FQ18" a="1"/>
  <c r="FQ18" s="1"/>
  <c r="FQ20" a="1"/>
  <c r="FQ20" s="1"/>
  <c r="FQ21" a="1"/>
  <c r="FQ21" s="1"/>
  <c r="FQ22" a="1"/>
  <c r="FQ22" s="1"/>
  <c r="FQ23" a="1"/>
  <c r="FQ23" s="1"/>
  <c r="FQ19" a="1"/>
  <c r="FQ19" s="1"/>
  <c r="FQ50" a="1"/>
  <c r="FQ50" s="1"/>
  <c r="FQ51" a="1"/>
  <c r="FQ51" s="1"/>
  <c r="FR51"/>
  <c r="FQ60" a="1"/>
  <c r="FQ60" s="1"/>
  <c r="FQ62" a="1"/>
  <c r="FQ62" s="1"/>
  <c r="FR52"/>
  <c r="FR53"/>
  <c r="FQ64" a="1"/>
  <c r="FQ64" s="1"/>
  <c r="FR64"/>
  <c r="FR55"/>
  <c r="FR57"/>
  <c r="FR59"/>
  <c r="FR61"/>
  <c r="FR63"/>
  <c r="FQ66" a="1"/>
  <c r="FQ66" s="1"/>
  <c r="FR54"/>
  <c r="FR56"/>
  <c r="FR58"/>
  <c r="FR60"/>
  <c r="FR62"/>
  <c r="FQ69" a="1"/>
  <c r="FQ69" s="1"/>
  <c r="FR69"/>
  <c r="FQ73" a="1"/>
  <c r="FQ73" s="1"/>
  <c r="FR73"/>
  <c r="FQ68" a="1"/>
  <c r="FQ68" s="1"/>
  <c r="FR68"/>
  <c r="FQ72" a="1"/>
  <c r="FQ72" s="1"/>
  <c r="FR72"/>
  <c r="FR65"/>
  <c r="FR66"/>
  <c r="FR67"/>
  <c r="FQ71" a="1"/>
  <c r="FQ71" s="1"/>
  <c r="FR71"/>
  <c r="FQ70" a="1"/>
  <c r="FQ70" s="1"/>
  <c r="FR70"/>
  <c r="FQ74" a="1"/>
  <c r="FQ74" s="1"/>
  <c r="FR74"/>
</calcChain>
</file>

<file path=xl/sharedStrings.xml><?xml version="1.0" encoding="utf-8"?>
<sst xmlns="http://schemas.openxmlformats.org/spreadsheetml/2006/main" count="1454" uniqueCount="396">
  <si>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</si>
  <si>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</si>
  <si>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</si>
  <si>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</si>
  <si>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</si>
  <si>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</si>
  <si>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</si>
  <si>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</si>
  <si>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</si>
  <si>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</si>
  <si>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</si>
  <si>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</si>
  <si>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</si>
  <si>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</si>
  <si>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</si>
  <si>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</si>
  <si>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</si>
  <si>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</si>
  <si>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</si>
  <si>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</si>
  <si>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</si>
  <si>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</si>
  <si>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</si>
  <si>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</si>
  <si>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</si>
  <si>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</si>
  <si>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</si>
  <si>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</si>
  <si>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</si>
  <si>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</si>
  <si>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</si>
  <si>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</si>
  <si>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</si>
  <si>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</si>
  <si>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</si>
  <si>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</si>
  <si>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</si>
  <si>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</si>
  <si>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</si>
  <si>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</si>
  <si>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</si>
  <si>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</si>
  <si>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</si>
  <si>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</si>
  <si>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</si>
  <si>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</si>
  <si>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</si>
  <si>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</si>
  <si>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</si>
  <si>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</si>
  <si>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</si>
  <si>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</si>
  <si>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</si>
  <si>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</si>
  <si>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</si>
  <si>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</si>
  <si>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</si>
  <si>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</si>
  <si>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</si>
  <si>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</si>
  <si>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</si>
  <si>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</si>
  <si>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</si>
  <si>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</si>
  <si>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</si>
  <si>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</si>
  <si>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</si>
  <si>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</si>
  <si>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</si>
  <si>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</si>
  <si>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</si>
  <si>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</si>
  <si>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</si>
  <si>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</si>
  <si>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</si>
  <si>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</si>
  <si>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</si>
  <si>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</si>
  <si>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</si>
  <si>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</si>
  <si>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</si>
  <si>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</si>
  <si>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</si>
  <si>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</si>
  <si>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</si>
  <si>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</si>
  <si>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</si>
  <si>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</si>
  <si>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</si>
  <si>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</si>
  <si>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</si>
  <si>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</si>
  <si>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</si>
  <si>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</si>
  <si>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</si>
  <si>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</si>
  <si>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</si>
  <si>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</si>
  <si>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</si>
  <si>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</si>
  <si>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</si>
  <si>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</si>
  <si>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</si>
  <si>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</si>
  <si>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</si>
  <si>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</si>
  <si>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</si>
  <si>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</si>
  <si>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</si>
  <si>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</si>
  <si>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</si>
  <si>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</si>
  <si>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</si>
  <si>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</si>
  <si>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</si>
  <si>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</si>
  <si>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</si>
  <si>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</si>
  <si>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</si>
  <si>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</si>
  <si>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</si>
  <si>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</si>
  <si>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</si>
  <si>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</si>
  <si>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</si>
  <si>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</si>
  <si>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</si>
  <si>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</si>
  <si>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</si>
  <si>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</si>
  <si>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</si>
  <si>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</si>
  <si>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</si>
  <si>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</si>
  <si>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</si>
  <si>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</si>
  <si>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</si>
  <si>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</si>
  <si>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</si>
  <si>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</si>
  <si>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</si>
  <si>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</si>
  <si>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</si>
  <si>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</si>
  <si>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</si>
  <si>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</si>
  <si>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</si>
  <si>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</si>
  <si>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</si>
  <si>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</si>
  <si>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</si>
  <si>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</si>
  <si>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</si>
  <si>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</si>
  <si>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</si>
  <si>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</si>
  <si>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</si>
  <si>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</si>
  <si>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</si>
  <si>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</si>
  <si>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</si>
  <si>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</si>
  <si>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</si>
  <si>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</si>
  <si>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</si>
  <si>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</si>
  <si>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</si>
  <si>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</si>
  <si>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</si>
  <si>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</si>
  <si>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</si>
  <si>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</si>
  <si>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</si>
  <si>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</si>
  <si>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</si>
  <si>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</si>
  <si>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</si>
  <si>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</si>
  <si>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</si>
  <si>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</si>
  <si>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</si>
  <si>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</si>
  <si>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</si>
  <si>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</si>
  <si>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</si>
  <si>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</si>
  <si>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</si>
  <si>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</si>
  <si>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</si>
  <si>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</si>
  <si>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</si>
  <si>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</si>
  <si>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</si>
  <si>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</si>
  <si>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</si>
  <si>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</si>
  <si>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</si>
  <si>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</si>
  <si>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</si>
  <si>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</si>
  <si>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</si>
  <si>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</si>
  <si>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</si>
  <si>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</si>
  <si>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</si>
  <si>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</si>
  <si>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</si>
  <si>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</si>
  <si>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</si>
  <si>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</si>
  <si>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</si>
  <si>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</si>
  <si>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</si>
  <si>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</si>
  <si>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</si>
  <si>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</si>
  <si>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</si>
  <si>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</si>
  <si>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</si>
  <si>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</si>
  <si>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</si>
  <si>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</si>
  <si>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</si>
  <si>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</si>
  <si>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</si>
  <si>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</si>
  <si>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</si>
  <si>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</si>
  <si>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</si>
  <si>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</si>
  <si>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</si>
  <si>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</si>
  <si>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</si>
  <si>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</si>
  <si>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</si>
  <si>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</si>
  <si>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</si>
  <si>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</si>
  <si>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</si>
  <si>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</si>
  <si>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</si>
  <si>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</si>
  <si>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</si>
  <si>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</si>
  <si>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</si>
  <si>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</si>
  <si>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 xml:space="preserve">UNIQA Real Estate AG </t>
  </si>
  <si>
    <t>No</t>
  </si>
  <si>
    <t>Real estate &amp; Construction</t>
  </si>
  <si>
    <t xml:space="preserve"> in relation to forward purchase transactions concerning the purchase of an office building in Wrocław</t>
  </si>
  <si>
    <t>Poland</t>
  </si>
  <si>
    <t>Non contentious</t>
  </si>
  <si>
    <t>Dziurzynska - Leipert, Lidia</t>
  </si>
  <si>
    <t>CMS CMcK (UK &amp; CEE)</t>
  </si>
  <si>
    <t>Firm</t>
  </si>
  <si>
    <t>Investment sale and purchase</t>
  </si>
  <si>
    <t>on the purchase of an office building in Warsaw</t>
  </si>
  <si>
    <t>on the purchase of an office building in Poznań</t>
  </si>
  <si>
    <t>Invesco Real Estate</t>
  </si>
  <si>
    <t>on the refinancing of 4 warehouse and office buildings</t>
  </si>
  <si>
    <t xml:space="preserve">Futureal </t>
  </si>
  <si>
    <r>
      <t>on a joint-venture</t>
    </r>
    <r>
      <rPr>
        <i/>
        <sz val="8"/>
        <rFont val="Arial"/>
        <family val="2"/>
        <charset val="238"/>
      </rPr>
      <t xml:space="preserve"> </t>
    </r>
    <r>
      <rPr>
        <sz val="8"/>
        <rFont val="Arial"/>
        <family val="2"/>
        <charset val="238"/>
      </rPr>
      <t>to construct and operate a commercial complex in Poland which included conducting real estate legal due diligence</t>
    </r>
  </si>
  <si>
    <t>Szybkowski, Wojciech</t>
  </si>
  <si>
    <t xml:space="preserve">Mosaic Property </t>
  </si>
  <si>
    <t>on the financing of an office building acquisition</t>
  </si>
  <si>
    <t>Carpathian Asset Management Ltd</t>
  </si>
  <si>
    <t>on the sale of commercial premises in 4 shopping centres in Poland, including conducting real estate legal due diligence</t>
  </si>
  <si>
    <t>PZU Asset Management</t>
  </si>
  <si>
    <t>FIS Insurance</t>
  </si>
  <si>
    <r>
      <t>on the acquisition of a logistics park (shares in SPV companies) in Silesia, including through forward</t>
    </r>
    <r>
      <rPr>
        <i/>
        <sz val="8"/>
        <rFont val="Arial"/>
        <family val="2"/>
        <charset val="238"/>
      </rPr>
      <t xml:space="preserve"> </t>
    </r>
    <r>
      <rPr>
        <sz val="8"/>
        <rFont val="Arial"/>
        <family val="2"/>
        <charset val="238"/>
      </rPr>
      <t>purchase contracts and real estate due diligence</t>
    </r>
  </si>
  <si>
    <t xml:space="preserve">PZU Asset Management </t>
  </si>
  <si>
    <t>on the acquisition of an office park in Warsaw, including real estate legal due diligence</t>
  </si>
  <si>
    <t>on the acquisition of a warehouse in the vicinity of Warsaw</t>
  </si>
  <si>
    <t>on the acquisition of a shopping centre in Pabianice, including conducting real estate legal due diligence</t>
  </si>
  <si>
    <t>Standard Life Investments</t>
  </si>
  <si>
    <r>
      <t>on forward purchase</t>
    </r>
    <r>
      <rPr>
        <i/>
        <sz val="8"/>
        <rFont val="Arial"/>
        <family val="2"/>
        <charset val="238"/>
      </rPr>
      <t xml:space="preserve"> </t>
    </r>
    <r>
      <rPr>
        <sz val="8"/>
        <rFont val="Arial"/>
        <family val="2"/>
        <charset val="238"/>
      </rPr>
      <t>transactions</t>
    </r>
    <r>
      <rPr>
        <i/>
        <sz val="8"/>
        <rFont val="Arial"/>
        <family val="2"/>
        <charset val="238"/>
      </rPr>
      <t xml:space="preserve"> </t>
    </r>
    <r>
      <rPr>
        <sz val="8"/>
        <rFont val="Arial"/>
        <family val="2"/>
        <charset val="238"/>
      </rPr>
      <t>in relation to the acquisition of several warehouse facilities built by Panattoni Polska including real estate legal due diligence</t>
    </r>
  </si>
  <si>
    <t>on a joint venture to develop warehouse projects (4 locations)</t>
  </si>
  <si>
    <t>on forward purchase transactions involving the construction and acquisition of a shopping centre in Opole including real estate legal due diligence</t>
  </si>
  <si>
    <t>on the sale of SPV companies with warehouse properties</t>
  </si>
  <si>
    <t>RREEF</t>
  </si>
  <si>
    <t>on the acquisition of the Grunwaldzki Center, a prime office building in Wrocław which included conducting a real estate legal due diligence analysis</t>
  </si>
  <si>
    <t>on the purchase of a Focus office building in Warsaw which included conducting a real estate legal due diligence analysis. Transaction amounted to EUR 117 mn</t>
  </si>
  <si>
    <t xml:space="preserve">Metropolis Inmobiliarias y Restauraciones S.L. </t>
  </si>
  <si>
    <t>on the acquisition of an office building in Poznań</t>
  </si>
  <si>
    <t xml:space="preserve">Pramerica Investors </t>
  </si>
  <si>
    <t>on several joint venture transactions to develop warehouse projects</t>
  </si>
  <si>
    <t xml:space="preserve">Orco Property Group </t>
  </si>
  <si>
    <t>on the acquisition and financing of a warehouse and retail complex</t>
  </si>
  <si>
    <t>on the financing and acquisition of an industrial property</t>
  </si>
  <si>
    <t xml:space="preserve">TMW Pramerica </t>
  </si>
  <si>
    <t>on the sale and leaseback of warehouses from a logistics company</t>
  </si>
  <si>
    <t>Deka Immobilien Investment GmbH</t>
  </si>
  <si>
    <t>on the acquisition of an office building in Warsaw</t>
  </si>
  <si>
    <t>on the sale of an office building in Warsaw</t>
  </si>
  <si>
    <t xml:space="preserve">on its purchase from the Von Der Heyden Group of a mixed-use project, including the Andersia Hotel, Poznań
</t>
  </si>
  <si>
    <t>on the acquisition of a shopping centre in Gliwice</t>
  </si>
  <si>
    <t xml:space="preserve">Starman International </t>
  </si>
  <si>
    <t>on the acquisition of the listed Hotel Bristol building in Warsaw from Orbis S.A.; including conducting real estate legal due diligence analysis; transaction value: EUR 19.5 million</t>
  </si>
  <si>
    <t>on a number of joint-venture transactions relating to warehouse development projects, including real estate due diligence</t>
  </si>
  <si>
    <t>SONNTAG Baugesellschaft mbH &amp; Co. KG</t>
  </si>
  <si>
    <t>on the construction of transmission systems for the “Czajka” sewage treatment plant in Warsaw based on the FIDIC “build” contract template) and for sewage treatment plants in Poznań and in Wrocław</t>
  </si>
  <si>
    <t>Development</t>
  </si>
  <si>
    <t xml:space="preserve">Van Oord Dredging and Marine Contractors BV </t>
  </si>
  <si>
    <t>on construction and dispute resolution issues in relation to a tender for the development of a breakwater for the sea port in Świnoujście</t>
  </si>
  <si>
    <t>Both</t>
  </si>
  <si>
    <t>Alpine Construction Polska Sp. z o.o.</t>
  </si>
  <si>
    <t>on a number of construction projects, including public procurement projects in Gdańsk and in Warsaw (general construction works contracts, contracts with subcontractors, public procurement law advice)</t>
  </si>
  <si>
    <t>Alpine Bau Deutschland AG, Alpine Bau GmbH, Alpine Construction Polska Sp. z o.o., Hydrobudowa S.A. i PBG S.A.</t>
  </si>
  <si>
    <t>assisted with all legal aspects relating to the construction of the National Stadium in Warsaw, one of the arenas for the UEFA EURO 2012 championship, encompassing issues regarding the legal relationship between the general contractor and the employer (the Treasury, in whose name the National Sports Centre Sp. z o.o. operates), handling court proceedings, negotiating agreements and settlements related to the master contract, and advising on relationships with subcontractors</t>
  </si>
  <si>
    <t>Ulogis Group</t>
  </si>
  <si>
    <t>in respect of 8 real estate industrial development projects in Poland</t>
  </si>
  <si>
    <t xml:space="preserve">Corpus Sireo Group </t>
  </si>
  <si>
    <t>on property management-related issues with respect to two office buildings in Warsaw</t>
  </si>
  <si>
    <t xml:space="preserve">Budimex Nieruchomości Sp. z o.o. </t>
  </si>
  <si>
    <t>on legal issues on a number of development projects</t>
  </si>
  <si>
    <t>AFI Europe</t>
  </si>
  <si>
    <t>on acquisition of residential development projects</t>
  </si>
  <si>
    <t>on planning issues regarding the Warsaw Wilanów project</t>
  </si>
  <si>
    <t>CDI</t>
  </si>
  <si>
    <t>on the redevelopment of a commercial building in Poznań</t>
  </si>
  <si>
    <t xml:space="preserve">St. Martins Europe BV </t>
  </si>
  <si>
    <t>Not known</t>
  </si>
  <si>
    <t>on construction related matters and  the acquisition of a shopping centre</t>
  </si>
  <si>
    <t>Babcock &amp; Brown</t>
  </si>
  <si>
    <t>on a joint venture for the construction of a residential building and real property management</t>
  </si>
  <si>
    <t>Joint ventures</t>
  </si>
  <si>
    <t xml:space="preserve">Alstom </t>
  </si>
  <si>
    <t>on the reconstruction of the tram line system in Katowice-Chorzów agglomeration and the delivery of tram rolling stock</t>
  </si>
  <si>
    <t>Vattenfall Heat Poland</t>
  </si>
  <si>
    <t>Energy &amp; Utilities</t>
  </si>
  <si>
    <t>on the construction of a new power unit in a power plant in Warsaw</t>
  </si>
  <si>
    <r>
      <t>Lech Poznań S.A.</t>
    </r>
    <r>
      <rPr>
        <sz val="11"/>
        <rFont val="Times New Roman"/>
        <family val="1"/>
        <charset val="238"/>
      </rPr>
      <t xml:space="preserve"> </t>
    </r>
  </si>
  <si>
    <r>
      <t>on a long-term lease of the City Stadium in Poznań as well as on design and construction matters relating to the stadium</t>
    </r>
    <r>
      <rPr>
        <b/>
        <sz val="8"/>
        <rFont val="Arial"/>
        <family val="2"/>
        <charset val="238"/>
      </rPr>
      <t xml:space="preserve">
</t>
    </r>
  </si>
  <si>
    <t>on-going legal advice to Dorain Sp. z o.o. in relation to lease agreements</t>
  </si>
  <si>
    <t>Ulogis Belgium B.V.</t>
  </si>
  <si>
    <t>on providing on-going legal advice to a real estate holding company in connection with its restructuring</t>
  </si>
  <si>
    <t xml:space="preserve">Standard Life Investments </t>
  </si>
  <si>
    <t>on a joint venture to develop warehouse projects in Poland (4 sites)</t>
  </si>
  <si>
    <t xml:space="preserve">Dipservice w Warszawie S.A. </t>
  </si>
  <si>
    <t>on a joint venture concerning a real estate project</t>
  </si>
  <si>
    <t xml:space="preserve">Deka Immobilien Investment </t>
  </si>
  <si>
    <t>on a lease agreement relating to Andersia Hotel, Poznań</t>
  </si>
  <si>
    <t>Bank BPH S.A.</t>
  </si>
  <si>
    <t>Yes</t>
  </si>
  <si>
    <t>A bank</t>
  </si>
  <si>
    <t>FIS Banks</t>
  </si>
  <si>
    <t>on the sale of real estate in Warsaw. Transaction amounted to EUR 20 m</t>
  </si>
  <si>
    <t xml:space="preserve">Garrick </t>
  </si>
  <si>
    <t>on the conclusion of lease agreements with lessees and amendment of the lease agreements and on on-going matters and proceedings regarding  the leased premises</t>
  </si>
  <si>
    <t xml:space="preserve"> representing the Client in all matters related to the conclusion of lease agreements with lessees and amending lease agreements
</t>
  </si>
  <si>
    <t xml:space="preserve"> representing the Client in current actions and procedures regarding leased premises 
</t>
  </si>
  <si>
    <t xml:space="preserve">Pharmaceutical Research Associates Sp. z o.o. </t>
  </si>
  <si>
    <t>Lifesciences - Biotech</t>
  </si>
  <si>
    <t>lease agreement of office space in Warsaw  - acting for the tenant</t>
  </si>
  <si>
    <t>Property letting and management: Tenant</t>
  </si>
  <si>
    <t xml:space="preserve">Vestas Poland sp. Z o.o. </t>
  </si>
  <si>
    <t>Diageo Polska sp. z o.o.</t>
  </si>
  <si>
    <t>Consumer products</t>
  </si>
  <si>
    <t>Metro Asset Management</t>
  </si>
  <si>
    <t xml:space="preserve">representing the Client in all matters related to the restructuring of portfolio lease agreements in Poland and negotiating of new long-term lease agreements, annexes thereto
</t>
  </si>
  <si>
    <t xml:space="preserve">Black &amp; Decker Limited S.à.r.l </t>
  </si>
  <si>
    <t>A global leader in manufacturing power tools</t>
  </si>
  <si>
    <t>Manufacturing</t>
  </si>
  <si>
    <t> lease agreement of office space in Warsaw for headquarters (2011) - acting for the tenant</t>
  </si>
  <si>
    <t>Property letting and management - Tenant</t>
  </si>
  <si>
    <t xml:space="preserve">lease agreement of warehouse premises near Gliwice (2008) - acting for the tenant
</t>
  </si>
  <si>
    <t>Grant Thornton Frąckowiak</t>
  </si>
  <si>
    <t>Professional services</t>
  </si>
  <si>
    <t>comprehensive lease agreement of large office space in Poznań (2010) -acting for the tenant</t>
  </si>
  <si>
    <t xml:space="preserve">Leading IT service provider - </t>
  </si>
  <si>
    <t>A leading IT service provider</t>
  </si>
  <si>
    <t>Technology  Media &amp; Telecoms</t>
  </si>
  <si>
    <t>lease agreement of office space in Cracow for a call centre and other information technology outsourcing purposes (2011) - acting for the tenant</t>
  </si>
  <si>
    <t xml:space="preserve">Leading German Property Fund </t>
  </si>
  <si>
    <t>A leading German Property Fund</t>
  </si>
  <si>
    <t>comprehensive and on-going legal assistance with the lease agreements for office space in the office building complex located in Warszawa - Mokotów - ongoing advice for the landlord</t>
  </si>
  <si>
    <t>Property letting and management - Landlord</t>
  </si>
  <si>
    <t xml:space="preserve">A leading German Property Fund </t>
  </si>
  <si>
    <t>comprehensive and on-going legal assistance with the lease agreements for office space in two office buildings located in Warszawa - Wola - ongoing advice for the landlord</t>
  </si>
  <si>
    <t xml:space="preserve"> Leading Spanish Property Fund </t>
  </si>
  <si>
    <t xml:space="preserve">A leading Spanish Property Fund </t>
  </si>
  <si>
    <t>comprehensive and on-going legal assistance with the lease agreements for office space in the office building in located in Poznań - ongoing advice for the landlord</t>
  </si>
  <si>
    <t xml:space="preserve">Leading developer of industrial premises in Poland </t>
  </si>
  <si>
    <t xml:space="preserve">A leading developer of industrial premises in Poland </t>
  </si>
  <si>
    <t>comprehensive and on-going legal assistance, from preparing lease templates through negotiations and assistance in the execution of the lease agreements for the developer (landlord) in respect of all leases of industrial premises in Poland (pre-leases, BTS leases, leases for vacant premises and appendices to existing leases) - ongoing advice for the landlord</t>
  </si>
  <si>
    <t>Polish Bank</t>
  </si>
  <si>
    <t>A Polish Bank</t>
  </si>
  <si>
    <t>lease agreement of three buildings as the headquarter of the bank in Northern Poland (BTS project) (first quarter of 2012) - acting for the tenant</t>
  </si>
  <si>
    <t>Landlord of an office building in Wroclaw:</t>
  </si>
  <si>
    <t>The landlord of an office building in Wroclaw</t>
  </si>
  <si>
    <t xml:space="preserve">
 retail space lease agreements in many locations in Poland and in the scope of amending and terminating lease agreements - acting for the tenant
</t>
  </si>
  <si>
    <t xml:space="preserve">
 assistance in respect of all matters related to the conclusion of lease agreements and lease management - acting for the landlord
</t>
  </si>
  <si>
    <t xml:space="preserve">Polish Bank </t>
  </si>
  <si>
    <t xml:space="preserve">A Polish Bank </t>
  </si>
  <si>
    <t>lease agreement for office space in Warsaw for headquarters- acting for the tenant</t>
  </si>
  <si>
    <t>Koczara, Wojciech</t>
  </si>
</sst>
</file>

<file path=xl/styles.xml><?xml version="1.0" encoding="utf-8"?>
<styleSheet xmlns="http://schemas.openxmlformats.org/spreadsheetml/2006/main">
  <fonts count="11">
    <font>
      <sz val="10"/>
      <name val="Arial"/>
    </font>
    <font>
      <sz val="11"/>
      <color theme="1"/>
      <name val="Calibri"/>
      <family val="2"/>
      <scheme val="minor"/>
    </font>
    <font>
      <sz val="10"/>
      <name val="Arial"/>
    </font>
    <font>
      <sz val="10"/>
      <name val="Arial"/>
      <family val="2"/>
    </font>
    <font>
      <b/>
      <sz val="10"/>
      <name val="Arial"/>
      <family val="2"/>
    </font>
    <font>
      <sz val="8"/>
      <name val="Arial"/>
      <family val="2"/>
      <charset val="238"/>
    </font>
    <font>
      <sz val="8"/>
      <color indexed="8"/>
      <name val="Arial"/>
      <family val="2"/>
      <charset val="238"/>
    </font>
    <font>
      <b/>
      <sz val="8"/>
      <name val="Arial"/>
      <family val="2"/>
      <charset val="238"/>
    </font>
    <font>
      <i/>
      <sz val="8"/>
      <name val="Arial"/>
      <family val="2"/>
      <charset val="238"/>
    </font>
    <font>
      <sz val="11"/>
      <name val="Times New Roman"/>
      <family val="1"/>
      <charset val="238"/>
    </font>
    <font>
      <sz val="11"/>
      <color indexed="8"/>
      <name val="Calibri"/>
      <family val="2"/>
    </font>
  </fonts>
  <fills count="12">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s>
  <cellStyleXfs count="9">
    <xf numFmtId="0" fontId="0" fillId="0" borderId="0"/>
    <xf numFmtId="0" fontId="2" fillId="0" borderId="0"/>
    <xf numFmtId="0" fontId="3" fillId="0" borderId="0"/>
    <xf numFmtId="0" fontId="10" fillId="0" borderId="0"/>
    <xf numFmtId="0" fontId="3" fillId="0" borderId="0"/>
    <xf numFmtId="0" fontId="3" fillId="0" borderId="0"/>
    <xf numFmtId="0" fontId="3" fillId="0" borderId="0"/>
    <xf numFmtId="0" fontId="3" fillId="0" borderId="0"/>
    <xf numFmtId="0" fontId="1" fillId="0" borderId="0"/>
  </cellStyleXfs>
  <cellXfs count="55">
    <xf numFmtId="0" fontId="0" fillId="0" borderId="0" xfId="0"/>
    <xf numFmtId="0" fontId="3" fillId="0" borderId="0" xfId="1" applyFont="1" applyAlignment="1">
      <alignment wrapText="1"/>
    </xf>
    <xf numFmtId="0" fontId="3" fillId="0" borderId="0" xfId="1" applyFont="1" applyAlignment="1">
      <alignment horizontal="center" wrapText="1"/>
    </xf>
    <xf numFmtId="0" fontId="3" fillId="0" borderId="1" xfId="1" applyFont="1" applyBorder="1" applyAlignment="1">
      <alignment wrapText="1"/>
    </xf>
    <xf numFmtId="0" fontId="4" fillId="2" borderId="1" xfId="2" applyFont="1" applyFill="1" applyBorder="1" applyAlignment="1">
      <alignment horizontal="center" wrapText="1"/>
    </xf>
    <xf numFmtId="0" fontId="4" fillId="3" borderId="1" xfId="2" applyFont="1" applyFill="1" applyBorder="1" applyAlignment="1">
      <alignment horizontal="center" wrapText="1"/>
    </xf>
    <xf numFmtId="0" fontId="4" fillId="4" borderId="1" xfId="2" applyFont="1" applyFill="1" applyBorder="1" applyAlignment="1">
      <alignment horizontal="center" wrapText="1"/>
    </xf>
    <xf numFmtId="0" fontId="4" fillId="5" borderId="1" xfId="2" applyFont="1" applyFill="1" applyBorder="1" applyAlignment="1">
      <alignment horizontal="center" wrapText="1"/>
    </xf>
    <xf numFmtId="0" fontId="4" fillId="5" borderId="1" xfId="2" applyFont="1" applyFill="1" applyBorder="1" applyAlignment="1">
      <alignment wrapText="1"/>
    </xf>
    <xf numFmtId="0" fontId="4" fillId="6" borderId="1" xfId="2" applyFont="1" applyFill="1" applyBorder="1" applyAlignment="1">
      <alignment horizontal="center" wrapText="1"/>
    </xf>
    <xf numFmtId="0" fontId="4" fillId="7" borderId="1" xfId="2" applyFont="1" applyFill="1" applyBorder="1" applyAlignment="1">
      <alignment horizontal="center" wrapText="1"/>
    </xf>
    <xf numFmtId="0" fontId="4" fillId="8" borderId="1" xfId="2" applyFont="1" applyFill="1" applyBorder="1" applyAlignment="1">
      <alignment horizontal="center" wrapText="1"/>
    </xf>
    <xf numFmtId="0" fontId="4" fillId="9" borderId="1" xfId="2" applyFont="1" applyFill="1" applyBorder="1" applyAlignment="1">
      <alignment horizontal="center" wrapText="1"/>
    </xf>
    <xf numFmtId="0" fontId="4" fillId="10" borderId="1" xfId="2" applyFont="1" applyFill="1" applyBorder="1" applyAlignment="1">
      <alignment wrapText="1"/>
    </xf>
    <xf numFmtId="0" fontId="4" fillId="10" borderId="2" xfId="2" applyFont="1" applyFill="1" applyBorder="1" applyAlignment="1">
      <alignment wrapText="1"/>
    </xf>
    <xf numFmtId="0" fontId="3" fillId="0" borderId="2" xfId="1" applyFont="1" applyBorder="1" applyAlignment="1">
      <alignment wrapText="1"/>
    </xf>
    <xf numFmtId="0" fontId="4" fillId="11" borderId="1" xfId="2" applyFont="1" applyFill="1" applyBorder="1"/>
    <xf numFmtId="0" fontId="4" fillId="11" borderId="1" xfId="2" applyFont="1" applyFill="1" applyBorder="1" applyAlignment="1">
      <alignment wrapText="1"/>
    </xf>
    <xf numFmtId="0" fontId="4" fillId="11" borderId="1" xfId="2" applyFont="1" applyFill="1" applyBorder="1" applyAlignment="1">
      <alignment horizontal="center"/>
    </xf>
    <xf numFmtId="0" fontId="4" fillId="2" borderId="1" xfId="2" applyFont="1" applyFill="1" applyBorder="1" applyAlignment="1">
      <alignment wrapText="1"/>
    </xf>
    <xf numFmtId="0" fontId="4" fillId="3" borderId="1" xfId="2" applyFont="1" applyFill="1" applyBorder="1" applyAlignment="1">
      <alignment wrapText="1"/>
    </xf>
    <xf numFmtId="0" fontId="4" fillId="4" borderId="1" xfId="2" applyFont="1" applyFill="1" applyBorder="1" applyAlignment="1">
      <alignment wrapText="1"/>
    </xf>
    <xf numFmtId="0" fontId="4" fillId="6" borderId="1" xfId="2" applyFont="1" applyFill="1" applyBorder="1" applyAlignment="1">
      <alignment wrapText="1"/>
    </xf>
    <xf numFmtId="0" fontId="4" fillId="7" borderId="1" xfId="2" applyFont="1" applyFill="1" applyBorder="1" applyAlignment="1">
      <alignment wrapText="1"/>
    </xf>
    <xf numFmtId="0" fontId="4" fillId="8" borderId="1" xfId="2" applyFont="1" applyFill="1" applyBorder="1" applyAlignment="1">
      <alignment wrapText="1"/>
    </xf>
    <xf numFmtId="0" fontId="4" fillId="9" borderId="1" xfId="2" applyFont="1" applyFill="1" applyBorder="1" applyAlignment="1">
      <alignment wrapText="1"/>
    </xf>
    <xf numFmtId="0" fontId="4" fillId="3" borderId="1" xfId="1" applyFont="1" applyFill="1" applyBorder="1" applyAlignment="1">
      <alignment textRotation="90" wrapText="1"/>
    </xf>
    <xf numFmtId="0" fontId="4" fillId="6" borderId="1" xfId="1" applyFont="1" applyFill="1" applyBorder="1" applyAlignment="1">
      <alignment textRotation="90" wrapText="1"/>
    </xf>
    <xf numFmtId="0" fontId="4" fillId="10" borderId="1" xfId="1" applyFont="1" applyFill="1" applyBorder="1" applyAlignment="1">
      <alignment textRotation="90" wrapText="1"/>
    </xf>
    <xf numFmtId="0" fontId="4" fillId="3" borderId="2" xfId="1" applyFont="1" applyFill="1" applyBorder="1" applyAlignment="1">
      <alignment textRotation="90" wrapText="1"/>
    </xf>
    <xf numFmtId="0" fontId="4" fillId="3" borderId="3" xfId="1" applyFont="1" applyFill="1" applyBorder="1" applyAlignment="1">
      <alignment textRotation="90" wrapText="1"/>
    </xf>
    <xf numFmtId="0" fontId="4" fillId="3" borderId="4" xfId="1" applyFont="1" applyFill="1" applyBorder="1" applyAlignment="1">
      <alignment textRotation="90" wrapText="1"/>
    </xf>
    <xf numFmtId="0" fontId="4" fillId="3" borderId="5" xfId="1" applyFont="1" applyFill="1" applyBorder="1" applyAlignment="1">
      <alignment textRotation="90" wrapText="1"/>
    </xf>
    <xf numFmtId="0" fontId="4" fillId="3" borderId="6" xfId="1" applyFont="1" applyFill="1" applyBorder="1" applyAlignment="1">
      <alignment textRotation="90" wrapText="1"/>
    </xf>
    <xf numFmtId="0" fontId="3" fillId="0" borderId="1" xfId="1" applyFont="1" applyFill="1" applyBorder="1" applyAlignment="1">
      <alignment wrapText="1"/>
    </xf>
    <xf numFmtId="0" fontId="5" fillId="0" borderId="1" xfId="0" applyFont="1" applyBorder="1" applyAlignment="1">
      <alignment horizontal="left" vertical="center" wrapText="1"/>
    </xf>
    <xf numFmtId="0" fontId="6" fillId="0" borderId="1" xfId="0" applyFont="1" applyBorder="1" applyAlignment="1">
      <alignment wrapText="1"/>
    </xf>
    <xf numFmtId="0" fontId="6" fillId="0" borderId="0" xfId="0" applyFont="1"/>
    <xf numFmtId="14" fontId="5" fillId="0" borderId="1" xfId="0" applyNumberFormat="1" applyFont="1" applyBorder="1" applyAlignment="1">
      <alignment horizontal="left" vertical="center" wrapText="1"/>
    </xf>
    <xf numFmtId="0" fontId="6" fillId="0" borderId="1" xfId="0" applyFont="1" applyBorder="1"/>
    <xf numFmtId="0" fontId="7" fillId="0" borderId="1" xfId="0" applyFont="1" applyBorder="1" applyAlignment="1">
      <alignment horizontal="left" vertical="center" wrapText="1"/>
    </xf>
    <xf numFmtId="0" fontId="6" fillId="0" borderId="1" xfId="0" applyFont="1" applyFill="1" applyBorder="1" applyAlignment="1">
      <alignment wrapText="1"/>
    </xf>
    <xf numFmtId="0" fontId="0" fillId="0" borderId="0" xfId="0" applyAlignment="1">
      <alignment wrapText="1"/>
    </xf>
    <xf numFmtId="14" fontId="5" fillId="0" borderId="1" xfId="0" applyNumberFormat="1" applyFont="1" applyBorder="1" applyAlignment="1">
      <alignment horizontal="left" vertical="center"/>
    </xf>
    <xf numFmtId="14" fontId="5" fillId="0" borderId="1" xfId="0" applyNumberFormat="1" applyFont="1" applyFill="1" applyBorder="1" applyAlignment="1">
      <alignment horizontal="left" vertical="center" wrapText="1"/>
    </xf>
    <xf numFmtId="0" fontId="6" fillId="0" borderId="1" xfId="0" applyFont="1" applyFill="1" applyBorder="1"/>
    <xf numFmtId="0" fontId="5" fillId="0" borderId="1" xfId="0" applyFont="1" applyFill="1" applyBorder="1" applyAlignment="1">
      <alignment horizontal="left" vertical="center" wrapText="1"/>
    </xf>
    <xf numFmtId="0" fontId="5" fillId="10" borderId="1" xfId="0" applyFont="1" applyFill="1" applyBorder="1" applyAlignment="1">
      <alignment horizontal="left" vertical="center" wrapText="1"/>
    </xf>
    <xf numFmtId="14" fontId="5" fillId="0" borderId="1" xfId="0" applyNumberFormat="1" applyFont="1" applyFill="1" applyBorder="1" applyAlignment="1">
      <alignment horizontal="left" vertical="center"/>
    </xf>
    <xf numFmtId="0" fontId="0" fillId="0" borderId="0" xfId="0" applyFill="1"/>
    <xf numFmtId="0" fontId="0" fillId="0" borderId="0" xfId="0" applyFill="1" applyAlignment="1">
      <alignment wrapText="1"/>
    </xf>
    <xf numFmtId="0" fontId="5" fillId="0" borderId="1" xfId="0" applyFont="1" applyFill="1" applyBorder="1" applyAlignment="1">
      <alignment horizontal="left" vertical="center"/>
    </xf>
    <xf numFmtId="0" fontId="5" fillId="0" borderId="7" xfId="0" applyFont="1" applyBorder="1" applyAlignment="1">
      <alignment horizontal="left" vertical="center" wrapText="1"/>
    </xf>
    <xf numFmtId="14" fontId="5" fillId="0" borderId="8" xfId="0" applyNumberFormat="1" applyFont="1" applyFill="1" applyBorder="1" applyAlignment="1">
      <alignment horizontal="left" vertical="center"/>
    </xf>
    <xf numFmtId="0" fontId="3" fillId="0" borderId="1" xfId="1" applyFont="1" applyBorder="1" applyAlignment="1">
      <alignment horizontal="center" wrapText="1"/>
    </xf>
  </cellXfs>
  <cellStyles count="9">
    <cellStyle name="%" xfId="1"/>
    <cellStyle name="% 2" xfId="3"/>
    <cellStyle name="Excel Built-in Normal" xfId="4"/>
    <cellStyle name="Normal" xfId="0" builtinId="0"/>
    <cellStyle name="Normal 2" xfId="5"/>
    <cellStyle name="Normal 2 2" xfId="6"/>
    <cellStyle name="Normal 3" xfId="2"/>
    <cellStyle name="Normal 3 2" xfId="7"/>
    <cellStyle name="Normal 4" xfId="8"/>
  </cellStyles>
  <dxfs count="7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EENA/Desktop_New/Import%20sheets/ReadyToMigrateWarsawRealEstateandConstruction%20(75463330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Template"/>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Automotive</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FIS Banks</v>
          </cell>
        </row>
        <row r="10">
          <cell r="A10" t="str">
            <v>core</v>
          </cell>
          <cell r="B10" t="str">
            <v>Client sector group</v>
          </cell>
          <cell r="C10" t="str">
            <v>FIS Insurance</v>
          </cell>
        </row>
        <row r="11">
          <cell r="A11" t="str">
            <v>core</v>
          </cell>
          <cell r="B11" t="str">
            <v>Client sector group</v>
          </cell>
          <cell r="C11" t="str">
            <v>FIS Investment businesses</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v>
          </cell>
        </row>
        <row r="18">
          <cell r="A18" t="str">
            <v>core</v>
          </cell>
          <cell r="B18" t="str">
            <v>Client sector group</v>
          </cell>
          <cell r="C18" t="str">
            <v>Lifesciences - Biotech</v>
          </cell>
        </row>
        <row r="19">
          <cell r="A19" t="str">
            <v>core</v>
          </cell>
          <cell r="B19" t="str">
            <v>Client sector group</v>
          </cell>
          <cell r="C19" t="str">
            <v>Lifesciences - Healthcare</v>
          </cell>
        </row>
        <row r="20">
          <cell r="A20" t="str">
            <v>core</v>
          </cell>
          <cell r="B20" t="str">
            <v>Client sector group</v>
          </cell>
          <cell r="C20" t="str">
            <v>Lifesciences - Medical devices</v>
          </cell>
        </row>
        <row r="21">
          <cell r="A21" t="str">
            <v>core</v>
          </cell>
          <cell r="B21" t="str">
            <v>Client sector group</v>
          </cell>
          <cell r="C21" t="str">
            <v>Lifesciences - Other</v>
          </cell>
        </row>
        <row r="22">
          <cell r="A22" t="str">
            <v>core</v>
          </cell>
          <cell r="B22" t="str">
            <v>Client sector group</v>
          </cell>
          <cell r="C22" t="str">
            <v>Lifesciences - Pharma</v>
          </cell>
        </row>
        <row r="23">
          <cell r="A23" t="str">
            <v>core</v>
          </cell>
          <cell r="B23" t="str">
            <v>Client sector group</v>
          </cell>
          <cell r="C23" t="str">
            <v>Manufacturing</v>
          </cell>
        </row>
        <row r="24">
          <cell r="A24" t="str">
            <v>core</v>
          </cell>
          <cell r="B24" t="str">
            <v>Client sector group</v>
          </cell>
          <cell r="C24" t="str">
            <v>Not known</v>
          </cell>
        </row>
        <row r="25">
          <cell r="A25" t="str">
            <v>core</v>
          </cell>
          <cell r="B25" t="str">
            <v>Client sector group</v>
          </cell>
          <cell r="C25" t="str">
            <v>Other</v>
          </cell>
        </row>
        <row r="26">
          <cell r="A26" t="str">
            <v>core</v>
          </cell>
          <cell r="B26" t="str">
            <v>Client sector group</v>
          </cell>
          <cell r="C26" t="str">
            <v>Professional services</v>
          </cell>
        </row>
        <row r="27">
          <cell r="A27" t="str">
            <v>core</v>
          </cell>
          <cell r="B27" t="str">
            <v>Client sector group</v>
          </cell>
          <cell r="C27" t="str">
            <v>Public sector</v>
          </cell>
        </row>
        <row r="28">
          <cell r="A28" t="str">
            <v>core</v>
          </cell>
          <cell r="B28" t="str">
            <v>Client sector group</v>
          </cell>
          <cell r="C28" t="str">
            <v>Real Estate &amp; Construction</v>
          </cell>
        </row>
        <row r="29">
          <cell r="A29" t="str">
            <v>core</v>
          </cell>
          <cell r="B29" t="str">
            <v>Client sector group</v>
          </cell>
          <cell r="C29" t="str">
            <v>Technology  Media &amp; Telecoms</v>
          </cell>
        </row>
        <row r="30">
          <cell r="A30" t="str">
            <v>core</v>
          </cell>
          <cell r="B30" t="str">
            <v>Client sub-sector group</v>
          </cell>
          <cell r="C30" t="str">
            <v xml:space="preserve">Accountancy </v>
          </cell>
        </row>
        <row r="31">
          <cell r="A31" t="str">
            <v>core</v>
          </cell>
          <cell r="B31" t="str">
            <v>Client sub-sector group</v>
          </cell>
          <cell r="C31" t="str">
            <v>Actuaries</v>
          </cell>
        </row>
        <row r="32">
          <cell r="A32" t="str">
            <v>core</v>
          </cell>
          <cell r="B32" t="str">
            <v>Client sub-sector group</v>
          </cell>
          <cell r="C32" t="str">
            <v>Advertising/PR/Marketing</v>
          </cell>
        </row>
        <row r="33">
          <cell r="A33" t="str">
            <v>core</v>
          </cell>
          <cell r="B33" t="str">
            <v>Client sub-sector group</v>
          </cell>
          <cell r="C33" t="str">
            <v xml:space="preserve">Aerospace </v>
          </cell>
        </row>
        <row r="34">
          <cell r="A34" t="str">
            <v>core</v>
          </cell>
          <cell r="B34" t="str">
            <v>Client sub-sector group</v>
          </cell>
          <cell r="C34" t="str">
            <v xml:space="preserve">Agricultural </v>
          </cell>
        </row>
        <row r="35">
          <cell r="A35" t="str">
            <v>core</v>
          </cell>
          <cell r="B35" t="str">
            <v>Client sub-sector group</v>
          </cell>
          <cell r="C35" t="str">
            <v>Architect/Surveyor</v>
          </cell>
        </row>
        <row r="36">
          <cell r="A36" t="str">
            <v>core</v>
          </cell>
          <cell r="B36" t="str">
            <v>Client sub-sector group</v>
          </cell>
          <cell r="C36" t="str">
            <v>Art/Museums/Theatres</v>
          </cell>
        </row>
        <row r="37">
          <cell r="A37" t="str">
            <v>core</v>
          </cell>
          <cell r="B37" t="str">
            <v>Client sub-sector group</v>
          </cell>
          <cell r="C37" t="str">
            <v>Asset management</v>
          </cell>
        </row>
        <row r="38">
          <cell r="A38" t="str">
            <v>core</v>
          </cell>
          <cell r="B38" t="str">
            <v>Client sub-sector group</v>
          </cell>
          <cell r="C38" t="str">
            <v xml:space="preserve">Automotive </v>
          </cell>
        </row>
        <row r="39">
          <cell r="A39" t="str">
            <v>core</v>
          </cell>
          <cell r="B39" t="str">
            <v>Client sub-sector group</v>
          </cell>
          <cell r="C39" t="str">
            <v>Bars/Pubs/Restaurants</v>
          </cell>
        </row>
        <row r="40">
          <cell r="A40" t="str">
            <v>core</v>
          </cell>
          <cell r="B40" t="str">
            <v>Client sub-sector group</v>
          </cell>
          <cell r="C40" t="str">
            <v>Bars/Restaurants</v>
          </cell>
        </row>
        <row r="41">
          <cell r="A41" t="str">
            <v>core</v>
          </cell>
          <cell r="B41" t="str">
            <v>Client sub-sector group</v>
          </cell>
          <cell r="C41" t="str">
            <v>Biotech</v>
          </cell>
        </row>
        <row r="42">
          <cell r="A42" t="str">
            <v>core</v>
          </cell>
          <cell r="B42" t="str">
            <v>Client sub-sector group</v>
          </cell>
          <cell r="C42" t="str">
            <v>Brokers/Traders</v>
          </cell>
        </row>
        <row r="43">
          <cell r="A43" t="str">
            <v>core</v>
          </cell>
          <cell r="B43" t="str">
            <v>Client sub-sector group</v>
          </cell>
          <cell r="C43" t="str">
            <v>Building society</v>
          </cell>
        </row>
        <row r="44">
          <cell r="A44" t="str">
            <v>core</v>
          </cell>
          <cell r="B44" t="str">
            <v>Client sub-sector group</v>
          </cell>
          <cell r="C44" t="str">
            <v>Central/Local government sector</v>
          </cell>
        </row>
        <row r="45">
          <cell r="A45" t="str">
            <v>core</v>
          </cell>
          <cell r="B45" t="str">
            <v>Client sub-sector group</v>
          </cell>
          <cell r="C45" t="str">
            <v>Charities and not for profit</v>
          </cell>
        </row>
        <row r="46">
          <cell r="A46" t="str">
            <v>core</v>
          </cell>
          <cell r="B46" t="str">
            <v>Client sub-sector group</v>
          </cell>
          <cell r="C46" t="str">
            <v xml:space="preserve">Chemical </v>
          </cell>
        </row>
        <row r="47">
          <cell r="A47" t="str">
            <v>core</v>
          </cell>
          <cell r="B47" t="str">
            <v>Client sub-sector group</v>
          </cell>
          <cell r="C47" t="str">
            <v>Clean energy - Biomass</v>
          </cell>
        </row>
        <row r="48">
          <cell r="A48" t="str">
            <v>core</v>
          </cell>
          <cell r="B48" t="str">
            <v>Client sub-sector group</v>
          </cell>
          <cell r="C48" t="str">
            <v>Clean energy - Nuclear</v>
          </cell>
        </row>
        <row r="49">
          <cell r="A49" t="str">
            <v>core</v>
          </cell>
          <cell r="B49" t="str">
            <v>Client sub-sector group</v>
          </cell>
          <cell r="C49" t="str">
            <v>Clean energy - Other</v>
          </cell>
        </row>
        <row r="50">
          <cell r="A50" t="str">
            <v>core</v>
          </cell>
          <cell r="B50" t="str">
            <v>Client sub-sector group</v>
          </cell>
          <cell r="C50" t="str">
            <v>Clean energy - Solar</v>
          </cell>
        </row>
        <row r="51">
          <cell r="A51" t="str">
            <v>core</v>
          </cell>
          <cell r="B51" t="str">
            <v>Client sub-sector group</v>
          </cell>
          <cell r="C51" t="str">
            <v>Clean energy - Wind</v>
          </cell>
        </row>
        <row r="52">
          <cell r="A52" t="str">
            <v>core</v>
          </cell>
          <cell r="B52" t="str">
            <v>Client sub-sector group</v>
          </cell>
          <cell r="C52" t="str">
            <v>Clothing/Textiles</v>
          </cell>
        </row>
        <row r="53">
          <cell r="A53" t="str">
            <v>core</v>
          </cell>
          <cell r="B53" t="str">
            <v>Client sub-sector group</v>
          </cell>
          <cell r="C53" t="str">
            <v>Communications/Telecoms</v>
          </cell>
        </row>
        <row r="54">
          <cell r="A54" t="str">
            <v>core</v>
          </cell>
          <cell r="B54" t="str">
            <v>Client sub-sector group</v>
          </cell>
          <cell r="C54" t="str">
            <v>Components</v>
          </cell>
        </row>
        <row r="55">
          <cell r="A55" t="str">
            <v>core</v>
          </cell>
          <cell r="B55" t="str">
            <v>Client sub-sector group</v>
          </cell>
          <cell r="C55" t="str">
            <v>Computer services</v>
          </cell>
        </row>
        <row r="56">
          <cell r="A56" t="str">
            <v>core</v>
          </cell>
          <cell r="B56" t="str">
            <v>Client sub-sector group</v>
          </cell>
          <cell r="C56" t="str">
            <v>Construction/Development</v>
          </cell>
        </row>
        <row r="57">
          <cell r="A57" t="str">
            <v>core</v>
          </cell>
          <cell r="B57" t="str">
            <v>Client sub-sector group</v>
          </cell>
          <cell r="C57" t="str">
            <v>Consumer finance</v>
          </cell>
        </row>
        <row r="58">
          <cell r="A58" t="str">
            <v>core</v>
          </cell>
          <cell r="B58" t="str">
            <v>Client sub-sector group</v>
          </cell>
          <cell r="C58" t="str">
            <v>Conventional power/Coal</v>
          </cell>
        </row>
        <row r="59">
          <cell r="A59" t="str">
            <v>core</v>
          </cell>
          <cell r="B59" t="str">
            <v>Client sub-sector group</v>
          </cell>
          <cell r="C59" t="str">
            <v xml:space="preserve">Defence </v>
          </cell>
        </row>
        <row r="60">
          <cell r="A60" t="str">
            <v>core</v>
          </cell>
          <cell r="B60" t="str">
            <v>Client sub-sector group</v>
          </cell>
          <cell r="C60" t="str">
            <v>Ecommerce</v>
          </cell>
        </row>
        <row r="61">
          <cell r="A61" t="str">
            <v>core</v>
          </cell>
          <cell r="B61" t="str">
            <v>Client sub-sector group</v>
          </cell>
          <cell r="C61" t="str">
            <v>Education</v>
          </cell>
        </row>
        <row r="62">
          <cell r="A62" t="str">
            <v>core</v>
          </cell>
          <cell r="B62" t="str">
            <v>Client sub-sector group</v>
          </cell>
          <cell r="C62" t="str">
            <v>Electricity - Commercial/Regulatory</v>
          </cell>
        </row>
        <row r="63">
          <cell r="A63" t="str">
            <v>core</v>
          </cell>
          <cell r="B63" t="str">
            <v>Client sub-sector group</v>
          </cell>
          <cell r="C63" t="str">
            <v>Electricity generation - Thermal</v>
          </cell>
        </row>
        <row r="64">
          <cell r="A64" t="str">
            <v>core</v>
          </cell>
          <cell r="B64" t="str">
            <v>Client sub-sector group</v>
          </cell>
          <cell r="C64" t="str">
            <v>Electricity/Gas networks</v>
          </cell>
        </row>
        <row r="65">
          <cell r="A65" t="str">
            <v>core</v>
          </cell>
          <cell r="B65" t="str">
            <v>Client sub-sector group</v>
          </cell>
          <cell r="C65" t="str">
            <v>Electronics</v>
          </cell>
        </row>
        <row r="66">
          <cell r="A66" t="str">
            <v>core</v>
          </cell>
          <cell r="B66" t="str">
            <v>Client sub-sector group</v>
          </cell>
          <cell r="C66" t="str">
            <v>Energy/Utilities</v>
          </cell>
        </row>
        <row r="67">
          <cell r="A67" t="str">
            <v>core</v>
          </cell>
          <cell r="B67" t="str">
            <v>Client sub-sector group</v>
          </cell>
          <cell r="C67" t="str">
            <v>Engineering</v>
          </cell>
        </row>
        <row r="68">
          <cell r="A68" t="str">
            <v>core</v>
          </cell>
          <cell r="B68" t="str">
            <v>Client sub-sector group</v>
          </cell>
          <cell r="C68" t="str">
            <v xml:space="preserve">Entertainment </v>
          </cell>
        </row>
        <row r="69">
          <cell r="A69" t="str">
            <v>core</v>
          </cell>
          <cell r="B69" t="str">
            <v>Client sub-sector group</v>
          </cell>
          <cell r="C69" t="str">
            <v xml:space="preserve">Environmental </v>
          </cell>
        </row>
        <row r="70">
          <cell r="A70" t="str">
            <v>core</v>
          </cell>
          <cell r="B70" t="str">
            <v>Client sub-sector group</v>
          </cell>
          <cell r="C70" t="str">
            <v>Facilities management</v>
          </cell>
        </row>
        <row r="71">
          <cell r="A71" t="str">
            <v>core</v>
          </cell>
          <cell r="B71" t="str">
            <v>Client sub-sector group</v>
          </cell>
          <cell r="C71" t="str">
            <v>Fashion</v>
          </cell>
        </row>
        <row r="72">
          <cell r="A72" t="str">
            <v>core</v>
          </cell>
          <cell r="B72" t="str">
            <v>Client sub-sector group</v>
          </cell>
          <cell r="C72" t="str">
            <v>Financial institutions</v>
          </cell>
        </row>
        <row r="73">
          <cell r="A73" t="str">
            <v>core</v>
          </cell>
          <cell r="B73" t="str">
            <v>Client sub-sector group</v>
          </cell>
          <cell r="C73" t="str">
            <v>Food/Drink</v>
          </cell>
        </row>
        <row r="74">
          <cell r="A74" t="str">
            <v>core</v>
          </cell>
          <cell r="B74" t="str">
            <v>Client sub-sector group</v>
          </cell>
          <cell r="C74" t="str">
            <v>Freight/Warehouse/Logistics</v>
          </cell>
        </row>
        <row r="75">
          <cell r="A75" t="str">
            <v>core</v>
          </cell>
          <cell r="B75" t="str">
            <v>Client sub-sector group</v>
          </cell>
          <cell r="C75" t="str">
            <v>Friendly society</v>
          </cell>
        </row>
        <row r="76">
          <cell r="A76" t="str">
            <v>core</v>
          </cell>
          <cell r="B76" t="str">
            <v>Client sub-sector group</v>
          </cell>
          <cell r="C76" t="str">
            <v>Gas - LNG</v>
          </cell>
        </row>
        <row r="77">
          <cell r="A77" t="str">
            <v>core</v>
          </cell>
          <cell r="B77" t="str">
            <v>Client sub-sector group</v>
          </cell>
          <cell r="C77" t="str">
            <v>Gas - Shale gas/Other unconventional gas</v>
          </cell>
        </row>
        <row r="78">
          <cell r="A78" t="str">
            <v>core</v>
          </cell>
          <cell r="B78" t="str">
            <v>Client sub-sector group</v>
          </cell>
          <cell r="C78" t="str">
            <v>Health &amp; Beauty</v>
          </cell>
        </row>
        <row r="79">
          <cell r="A79" t="str">
            <v>core</v>
          </cell>
          <cell r="B79" t="str">
            <v>Client sub-sector group</v>
          </cell>
          <cell r="C79" t="str">
            <v>Health services</v>
          </cell>
        </row>
        <row r="80">
          <cell r="A80" t="str">
            <v>core</v>
          </cell>
          <cell r="B80" t="str">
            <v>Client sub-sector group</v>
          </cell>
          <cell r="C80" t="str">
            <v>Hospitals</v>
          </cell>
        </row>
        <row r="81">
          <cell r="A81" t="str">
            <v>core</v>
          </cell>
          <cell r="B81" t="str">
            <v>Client sub-sector group</v>
          </cell>
          <cell r="C81" t="str">
            <v xml:space="preserve">Hotels </v>
          </cell>
        </row>
        <row r="82">
          <cell r="A82" t="str">
            <v>core</v>
          </cell>
          <cell r="B82" t="str">
            <v>Client sub-sector group</v>
          </cell>
          <cell r="C82" t="str">
            <v>Household goods</v>
          </cell>
        </row>
        <row r="83">
          <cell r="A83" t="str">
            <v>core</v>
          </cell>
          <cell r="B83" t="str">
            <v>Client sub-sector group</v>
          </cell>
          <cell r="C83" t="str">
            <v>Insurance/Re-Insurance/Life/General insurance</v>
          </cell>
        </row>
        <row r="84">
          <cell r="A84" t="str">
            <v>core</v>
          </cell>
          <cell r="B84" t="str">
            <v>Client sub-sector group</v>
          </cell>
          <cell r="C84" t="str">
            <v>Investment bank</v>
          </cell>
        </row>
        <row r="85">
          <cell r="A85" t="str">
            <v>core</v>
          </cell>
          <cell r="B85" t="str">
            <v>Client sub-sector group</v>
          </cell>
          <cell r="C85" t="str">
            <v xml:space="preserve">Investment management </v>
          </cell>
        </row>
        <row r="86">
          <cell r="A86" t="str">
            <v>core</v>
          </cell>
          <cell r="B86" t="str">
            <v>Client sub-sector group</v>
          </cell>
          <cell r="C86" t="str">
            <v>Legal</v>
          </cell>
        </row>
        <row r="87">
          <cell r="A87" t="str">
            <v>core</v>
          </cell>
          <cell r="B87" t="str">
            <v>Client sub-sector group</v>
          </cell>
          <cell r="C87" t="str">
            <v xml:space="preserve">Leisure </v>
          </cell>
        </row>
        <row r="88">
          <cell r="A88" t="str">
            <v>core</v>
          </cell>
          <cell r="B88" t="str">
            <v>Client sub-sector group</v>
          </cell>
          <cell r="C88" t="str">
            <v>Lloyd's/London market/Broker</v>
          </cell>
        </row>
        <row r="89">
          <cell r="A89" t="str">
            <v>core</v>
          </cell>
          <cell r="B89" t="str">
            <v>Client sub-sector group</v>
          </cell>
          <cell r="C89" t="str">
            <v>Lotteries/Gaming</v>
          </cell>
        </row>
        <row r="90">
          <cell r="A90" t="str">
            <v>core</v>
          </cell>
          <cell r="B90" t="str">
            <v>Client sub-sector group</v>
          </cell>
          <cell r="C90" t="str">
            <v>Manufacturing</v>
          </cell>
        </row>
        <row r="91">
          <cell r="A91" t="str">
            <v>core</v>
          </cell>
          <cell r="B91" t="str">
            <v>Client sub-sector group</v>
          </cell>
          <cell r="C91" t="str">
            <v>Media</v>
          </cell>
        </row>
        <row r="92">
          <cell r="A92" t="str">
            <v>core</v>
          </cell>
          <cell r="B92" t="str">
            <v>Client sub-sector group</v>
          </cell>
          <cell r="C92" t="str">
            <v>Medical devices</v>
          </cell>
        </row>
        <row r="93">
          <cell r="A93" t="str">
            <v>core</v>
          </cell>
          <cell r="B93" t="str">
            <v>Client sub-sector group</v>
          </cell>
          <cell r="C93" t="str">
            <v>Mining/Quarrying</v>
          </cell>
        </row>
        <row r="94">
          <cell r="A94" t="str">
            <v>core</v>
          </cell>
          <cell r="B94" t="str">
            <v>Client sub-sector group</v>
          </cell>
          <cell r="C94" t="str">
            <v>Mobile communications</v>
          </cell>
        </row>
        <row r="95">
          <cell r="A95" t="str">
            <v>core</v>
          </cell>
          <cell r="B95" t="str">
            <v>Client sub-sector group</v>
          </cell>
          <cell r="C95" t="str">
            <v>Not known</v>
          </cell>
        </row>
        <row r="96">
          <cell r="A96" t="str">
            <v>core</v>
          </cell>
          <cell r="B96" t="str">
            <v>Client sub-sector group</v>
          </cell>
          <cell r="C96" t="str">
            <v>Offices</v>
          </cell>
        </row>
        <row r="97">
          <cell r="A97" t="str">
            <v>core</v>
          </cell>
          <cell r="B97" t="str">
            <v>Client sub-sector group</v>
          </cell>
          <cell r="C97" t="str">
            <v xml:space="preserve">Oil &amp; Gas </v>
          </cell>
        </row>
        <row r="98">
          <cell r="A98" t="str">
            <v>core</v>
          </cell>
          <cell r="B98" t="str">
            <v>Client sub-sector group</v>
          </cell>
          <cell r="C98" t="str">
            <v>Other London market underwriter/MGA</v>
          </cell>
        </row>
        <row r="99">
          <cell r="A99" t="str">
            <v>core</v>
          </cell>
          <cell r="B99" t="str">
            <v>Client sub-sector group</v>
          </cell>
          <cell r="C99" t="str">
            <v>Other: (please specify)</v>
          </cell>
        </row>
        <row r="100">
          <cell r="A100" t="str">
            <v>core</v>
          </cell>
          <cell r="B100" t="str">
            <v>Client sub-sector group</v>
          </cell>
          <cell r="C100" t="str">
            <v>Outsourcing provider</v>
          </cell>
        </row>
        <row r="101">
          <cell r="A101" t="str">
            <v>core</v>
          </cell>
          <cell r="B101" t="str">
            <v>Client sub-sector group</v>
          </cell>
          <cell r="C101" t="str">
            <v xml:space="preserve">Pensions </v>
          </cell>
        </row>
        <row r="102">
          <cell r="A102" t="str">
            <v>core</v>
          </cell>
          <cell r="B102" t="str">
            <v>Client sub-sector group</v>
          </cell>
          <cell r="C102" t="str">
            <v>Personal care</v>
          </cell>
        </row>
        <row r="103">
          <cell r="A103" t="str">
            <v>core</v>
          </cell>
          <cell r="B103" t="str">
            <v>Client sub-sector group</v>
          </cell>
          <cell r="C103" t="str">
            <v>Pharmaceuticals</v>
          </cell>
        </row>
        <row r="104">
          <cell r="A104" t="str">
            <v>core</v>
          </cell>
          <cell r="B104" t="str">
            <v>Client sub-sector group</v>
          </cell>
          <cell r="C104" t="str">
            <v>Postal services</v>
          </cell>
        </row>
        <row r="105">
          <cell r="A105" t="str">
            <v>core</v>
          </cell>
          <cell r="B105" t="str">
            <v>Client sub-sector group</v>
          </cell>
          <cell r="C105" t="str">
            <v>Private bank</v>
          </cell>
        </row>
        <row r="106">
          <cell r="A106" t="str">
            <v>core</v>
          </cell>
          <cell r="B106" t="str">
            <v>Client sub-sector group</v>
          </cell>
          <cell r="C106" t="str">
            <v>Property development sector</v>
          </cell>
        </row>
        <row r="107">
          <cell r="A107" t="str">
            <v>core</v>
          </cell>
          <cell r="B107" t="str">
            <v>Client sub-sector group</v>
          </cell>
          <cell r="C107" t="str">
            <v xml:space="preserve">Publishing </v>
          </cell>
        </row>
        <row r="108">
          <cell r="A108" t="str">
            <v>core</v>
          </cell>
          <cell r="B108" t="str">
            <v>Client sub-sector group</v>
          </cell>
          <cell r="C108" t="str">
            <v>Radio</v>
          </cell>
        </row>
        <row r="109">
          <cell r="A109" t="str">
            <v>core</v>
          </cell>
          <cell r="B109" t="str">
            <v>Client sub-sector group</v>
          </cell>
          <cell r="C109" t="str">
            <v>Regulators</v>
          </cell>
        </row>
        <row r="110">
          <cell r="A110" t="str">
            <v>core</v>
          </cell>
          <cell r="B110" t="str">
            <v>Client sub-sector group</v>
          </cell>
          <cell r="C110" t="str">
            <v>Residential</v>
          </cell>
        </row>
        <row r="111">
          <cell r="A111" t="str">
            <v>core</v>
          </cell>
          <cell r="B111" t="str">
            <v>Client sub-sector group</v>
          </cell>
          <cell r="C111" t="str">
            <v>Retail bank</v>
          </cell>
        </row>
        <row r="112">
          <cell r="A112" t="str">
            <v>core</v>
          </cell>
          <cell r="B112" t="str">
            <v>Client sub-sector group</v>
          </cell>
          <cell r="C112" t="str">
            <v>Retailers/Wholesalers</v>
          </cell>
        </row>
        <row r="113">
          <cell r="A113" t="str">
            <v>core</v>
          </cell>
          <cell r="B113" t="str">
            <v>Client sub-sector group</v>
          </cell>
          <cell r="C113" t="str">
            <v>Satellites</v>
          </cell>
        </row>
        <row r="114">
          <cell r="A114" t="str">
            <v>core</v>
          </cell>
          <cell r="B114" t="str">
            <v>Client sub-sector group</v>
          </cell>
          <cell r="C114" t="str">
            <v>Secure accommodation/Prisons/Youth offender institutions</v>
          </cell>
        </row>
        <row r="115">
          <cell r="A115" t="str">
            <v>core</v>
          </cell>
          <cell r="B115" t="str">
            <v>Client sub-sector group</v>
          </cell>
          <cell r="C115" t="str">
            <v>Securities/Derivatives trader</v>
          </cell>
        </row>
        <row r="116">
          <cell r="A116" t="str">
            <v>core</v>
          </cell>
          <cell r="B116" t="str">
            <v>Client sub-sector group</v>
          </cell>
          <cell r="C116" t="str">
            <v>Social accommodation - Blue light</v>
          </cell>
        </row>
        <row r="117">
          <cell r="A117" t="str">
            <v>core</v>
          </cell>
          <cell r="B117" t="str">
            <v>Client sub-sector group</v>
          </cell>
          <cell r="C117" t="str">
            <v>Social accommodation - Other</v>
          </cell>
        </row>
        <row r="118">
          <cell r="A118" t="str">
            <v>core</v>
          </cell>
          <cell r="B118" t="str">
            <v>Client sub-sector group</v>
          </cell>
          <cell r="C118" t="str">
            <v>Social accommodation - Social housing</v>
          </cell>
        </row>
        <row r="119">
          <cell r="A119" t="str">
            <v>core</v>
          </cell>
          <cell r="B119" t="str">
            <v>Client sub-sector group</v>
          </cell>
          <cell r="C119" t="str">
            <v xml:space="preserve">Sports </v>
          </cell>
        </row>
        <row r="120">
          <cell r="A120" t="str">
            <v>core</v>
          </cell>
          <cell r="B120" t="str">
            <v>Client sub-sector group</v>
          </cell>
          <cell r="C120" t="str">
            <v>Steel/Metals</v>
          </cell>
        </row>
        <row r="121">
          <cell r="A121" t="str">
            <v>core</v>
          </cell>
          <cell r="B121" t="str">
            <v>Client sub-sector group</v>
          </cell>
          <cell r="C121" t="str">
            <v>Technology/Software</v>
          </cell>
        </row>
        <row r="122">
          <cell r="A122" t="str">
            <v>core</v>
          </cell>
          <cell r="B122" t="str">
            <v>Client sub-sector group</v>
          </cell>
          <cell r="C122" t="str">
            <v xml:space="preserve">Tobacco </v>
          </cell>
        </row>
        <row r="123">
          <cell r="A123" t="str">
            <v>core</v>
          </cell>
          <cell r="B123" t="str">
            <v>Client sub-sector group</v>
          </cell>
          <cell r="C123" t="str">
            <v>Transport - Airports/Aviation</v>
          </cell>
        </row>
        <row r="124">
          <cell r="A124" t="str">
            <v>core</v>
          </cell>
          <cell r="B124" t="str">
            <v>Client sub-sector group</v>
          </cell>
          <cell r="C124" t="str">
            <v>Transport - Bridges</v>
          </cell>
        </row>
        <row r="125">
          <cell r="A125" t="str">
            <v>core</v>
          </cell>
          <cell r="B125" t="str">
            <v>Client sub-sector group</v>
          </cell>
          <cell r="C125" t="str">
            <v>Transport - Other</v>
          </cell>
        </row>
        <row r="126">
          <cell r="A126" t="str">
            <v>core</v>
          </cell>
          <cell r="B126" t="str">
            <v>Client sub-sector group</v>
          </cell>
          <cell r="C126" t="str">
            <v>Transport - Ports/Waterways</v>
          </cell>
        </row>
        <row r="127">
          <cell r="A127" t="str">
            <v>core</v>
          </cell>
          <cell r="B127" t="str">
            <v>Client sub-sector group</v>
          </cell>
          <cell r="C127" t="str">
            <v>Transport - Rail/Metro</v>
          </cell>
        </row>
        <row r="128">
          <cell r="A128" t="str">
            <v>core</v>
          </cell>
          <cell r="B128" t="str">
            <v>Client sub-sector group</v>
          </cell>
          <cell r="C128" t="str">
            <v>Transport - Roads</v>
          </cell>
        </row>
        <row r="129">
          <cell r="A129" t="str">
            <v>core</v>
          </cell>
          <cell r="B129" t="str">
            <v>Client sub-sector group</v>
          </cell>
          <cell r="C129" t="str">
            <v>Transport - Shipping/Maritime</v>
          </cell>
        </row>
        <row r="130">
          <cell r="A130" t="str">
            <v>core</v>
          </cell>
          <cell r="B130" t="str">
            <v>Client sub-sector group</v>
          </cell>
          <cell r="C130" t="str">
            <v xml:space="preserve">Travel </v>
          </cell>
        </row>
        <row r="131">
          <cell r="A131" t="str">
            <v>core</v>
          </cell>
          <cell r="B131" t="str">
            <v>Client sub-sector group</v>
          </cell>
          <cell r="C131" t="str">
            <v>Venture capital/Private equity</v>
          </cell>
        </row>
        <row r="132">
          <cell r="A132" t="str">
            <v>core</v>
          </cell>
          <cell r="B132" t="str">
            <v>Client sub-sector group</v>
          </cell>
          <cell r="C132" t="str">
            <v xml:space="preserve">Waste </v>
          </cell>
        </row>
        <row r="133">
          <cell r="A133" t="str">
            <v>core</v>
          </cell>
          <cell r="B133" t="str">
            <v>Client sub-sector group</v>
          </cell>
          <cell r="C133" t="str">
            <v>Water</v>
          </cell>
        </row>
        <row r="134">
          <cell r="A134" t="str">
            <v>core</v>
          </cell>
          <cell r="B134" t="str">
            <v>Predominant country of client</v>
          </cell>
          <cell r="C134" t="str">
            <v>Albania</v>
          </cell>
        </row>
        <row r="135">
          <cell r="A135" t="str">
            <v>core</v>
          </cell>
          <cell r="B135" t="str">
            <v>Predominant country of client</v>
          </cell>
          <cell r="C135" t="str">
            <v>Algeria</v>
          </cell>
        </row>
        <row r="136">
          <cell r="A136" t="str">
            <v>core</v>
          </cell>
          <cell r="B136" t="str">
            <v>Predominant country of client</v>
          </cell>
          <cell r="C136" t="str">
            <v>Angola</v>
          </cell>
        </row>
        <row r="137">
          <cell r="A137" t="str">
            <v>core</v>
          </cell>
          <cell r="B137" t="str">
            <v>Predominant country of client</v>
          </cell>
          <cell r="C137" t="str">
            <v>Argentina</v>
          </cell>
        </row>
        <row r="138">
          <cell r="A138" t="str">
            <v>core</v>
          </cell>
          <cell r="B138" t="str">
            <v>Predominant country of client</v>
          </cell>
          <cell r="C138" t="str">
            <v>Armenia</v>
          </cell>
        </row>
        <row r="139">
          <cell r="A139" t="str">
            <v>core</v>
          </cell>
          <cell r="B139" t="str">
            <v>Predominant country of client</v>
          </cell>
          <cell r="C139" t="str">
            <v>Australia</v>
          </cell>
        </row>
        <row r="140">
          <cell r="A140" t="str">
            <v>core</v>
          </cell>
          <cell r="B140" t="str">
            <v>Predominant country of client</v>
          </cell>
          <cell r="C140" t="str">
            <v>Austria</v>
          </cell>
        </row>
        <row r="141">
          <cell r="A141" t="str">
            <v>core</v>
          </cell>
          <cell r="B141" t="str">
            <v>Predominant country of client</v>
          </cell>
          <cell r="C141" t="str">
            <v>Azerbaijan</v>
          </cell>
        </row>
        <row r="142">
          <cell r="A142" t="str">
            <v>core</v>
          </cell>
          <cell r="B142" t="str">
            <v>Predominant country of client</v>
          </cell>
          <cell r="C142" t="str">
            <v>Baltic States</v>
          </cell>
        </row>
        <row r="143">
          <cell r="A143" t="str">
            <v>core</v>
          </cell>
          <cell r="B143" t="str">
            <v>Predominant country of client</v>
          </cell>
          <cell r="C143" t="str">
            <v>Bangladesh</v>
          </cell>
        </row>
        <row r="144">
          <cell r="A144" t="str">
            <v>core</v>
          </cell>
          <cell r="B144" t="str">
            <v>Predominant country of client</v>
          </cell>
          <cell r="C144" t="str">
            <v>Barbados</v>
          </cell>
        </row>
        <row r="145">
          <cell r="A145" t="str">
            <v>core</v>
          </cell>
          <cell r="B145" t="str">
            <v>Predominant country of client</v>
          </cell>
          <cell r="C145" t="str">
            <v>Belgium</v>
          </cell>
        </row>
        <row r="146">
          <cell r="A146" t="str">
            <v>core</v>
          </cell>
          <cell r="B146" t="str">
            <v>Predominant country of client</v>
          </cell>
          <cell r="C146" t="str">
            <v>Belize</v>
          </cell>
        </row>
        <row r="147">
          <cell r="A147" t="str">
            <v>core</v>
          </cell>
          <cell r="B147" t="str">
            <v>Predominant country of client</v>
          </cell>
          <cell r="C147" t="str">
            <v>Benin</v>
          </cell>
        </row>
        <row r="148">
          <cell r="A148" t="str">
            <v>core</v>
          </cell>
          <cell r="B148" t="str">
            <v>Predominant country of client</v>
          </cell>
          <cell r="C148" t="str">
            <v>Bermuda</v>
          </cell>
        </row>
        <row r="149">
          <cell r="A149" t="str">
            <v>core</v>
          </cell>
          <cell r="B149" t="str">
            <v>Predominant country of client</v>
          </cell>
          <cell r="C149" t="str">
            <v>Bhutan</v>
          </cell>
        </row>
        <row r="150">
          <cell r="A150" t="str">
            <v>core</v>
          </cell>
          <cell r="B150" t="str">
            <v>Predominant country of client</v>
          </cell>
          <cell r="C150" t="str">
            <v>Bolivia</v>
          </cell>
        </row>
        <row r="151">
          <cell r="A151" t="str">
            <v>core</v>
          </cell>
          <cell r="B151" t="str">
            <v>Predominant country of client</v>
          </cell>
          <cell r="C151" t="str">
            <v>Bosnia &amp; Herzegovina</v>
          </cell>
        </row>
        <row r="152">
          <cell r="A152" t="str">
            <v>core</v>
          </cell>
          <cell r="B152" t="str">
            <v>Predominant country of client</v>
          </cell>
          <cell r="C152" t="str">
            <v>Botswana</v>
          </cell>
        </row>
        <row r="153">
          <cell r="A153" t="str">
            <v>core</v>
          </cell>
          <cell r="B153" t="str">
            <v>Predominant country of client</v>
          </cell>
          <cell r="C153" t="str">
            <v>Brazil</v>
          </cell>
        </row>
        <row r="154">
          <cell r="A154" t="str">
            <v>core</v>
          </cell>
          <cell r="B154" t="str">
            <v>Predominant country of client</v>
          </cell>
          <cell r="C154" t="str">
            <v>Brunei</v>
          </cell>
        </row>
        <row r="155">
          <cell r="A155" t="str">
            <v>core</v>
          </cell>
          <cell r="B155" t="str">
            <v>Predominant country of client</v>
          </cell>
          <cell r="C155" t="str">
            <v>Bulgaria</v>
          </cell>
        </row>
        <row r="156">
          <cell r="A156" t="str">
            <v>core</v>
          </cell>
          <cell r="B156" t="str">
            <v>Predominant country of client</v>
          </cell>
          <cell r="C156" t="str">
            <v>Burma</v>
          </cell>
        </row>
        <row r="157">
          <cell r="A157" t="str">
            <v>core</v>
          </cell>
          <cell r="B157" t="str">
            <v>Predominant country of client</v>
          </cell>
          <cell r="C157" t="str">
            <v>Cambodia</v>
          </cell>
        </row>
        <row r="158">
          <cell r="A158" t="str">
            <v>core</v>
          </cell>
          <cell r="B158" t="str">
            <v>Predominant country of client</v>
          </cell>
          <cell r="C158" t="str">
            <v>Cameroon</v>
          </cell>
        </row>
        <row r="159">
          <cell r="A159" t="str">
            <v>core</v>
          </cell>
          <cell r="B159" t="str">
            <v>Predominant country of client</v>
          </cell>
          <cell r="C159" t="str">
            <v>Canada</v>
          </cell>
        </row>
        <row r="160">
          <cell r="A160" t="str">
            <v>core</v>
          </cell>
          <cell r="B160" t="str">
            <v>Predominant country of client</v>
          </cell>
          <cell r="C160" t="str">
            <v>Canary Islands</v>
          </cell>
        </row>
        <row r="161">
          <cell r="A161" t="str">
            <v>core</v>
          </cell>
          <cell r="B161" t="str">
            <v>Predominant country of client</v>
          </cell>
          <cell r="C161" t="str">
            <v>Caribbean</v>
          </cell>
        </row>
        <row r="162">
          <cell r="A162" t="str">
            <v>core</v>
          </cell>
          <cell r="B162" t="str">
            <v>Predominant country of client</v>
          </cell>
          <cell r="C162" t="str">
            <v>Cayman Islands</v>
          </cell>
        </row>
        <row r="163">
          <cell r="A163" t="str">
            <v>core</v>
          </cell>
          <cell r="B163" t="str">
            <v>Predominant country of client</v>
          </cell>
          <cell r="C163" t="str">
            <v>Chile</v>
          </cell>
        </row>
        <row r="164">
          <cell r="A164" t="str">
            <v>core</v>
          </cell>
          <cell r="B164" t="str">
            <v>Predominant country of client</v>
          </cell>
          <cell r="C164" t="str">
            <v>China</v>
          </cell>
        </row>
        <row r="165">
          <cell r="A165" t="str">
            <v>core</v>
          </cell>
          <cell r="B165" t="str">
            <v>Predominant country of client</v>
          </cell>
          <cell r="C165" t="str">
            <v>Colombia</v>
          </cell>
        </row>
        <row r="166">
          <cell r="A166" t="str">
            <v>core</v>
          </cell>
          <cell r="B166" t="str">
            <v>Predominant country of client</v>
          </cell>
          <cell r="C166" t="str">
            <v>Costa Rica</v>
          </cell>
        </row>
        <row r="167">
          <cell r="A167" t="str">
            <v>core</v>
          </cell>
          <cell r="B167" t="str">
            <v>Predominant country of client</v>
          </cell>
          <cell r="C167" t="str">
            <v xml:space="preserve">Côte d’Ivoire  </v>
          </cell>
        </row>
        <row r="168">
          <cell r="A168" t="str">
            <v>core</v>
          </cell>
          <cell r="B168" t="str">
            <v>Predominant country of client</v>
          </cell>
          <cell r="C168" t="str">
            <v>Croatia</v>
          </cell>
        </row>
        <row r="169">
          <cell r="A169" t="str">
            <v>core</v>
          </cell>
          <cell r="B169" t="str">
            <v>Predominant country of client</v>
          </cell>
          <cell r="C169" t="str">
            <v>Cuba</v>
          </cell>
        </row>
        <row r="170">
          <cell r="A170" t="str">
            <v>core</v>
          </cell>
          <cell r="B170" t="str">
            <v>Predominant country of client</v>
          </cell>
          <cell r="C170" t="str">
            <v>Cyprus</v>
          </cell>
        </row>
        <row r="171">
          <cell r="A171" t="str">
            <v>core</v>
          </cell>
          <cell r="B171" t="str">
            <v>Predominant country of client</v>
          </cell>
          <cell r="C171" t="str">
            <v>Czech Republic</v>
          </cell>
        </row>
        <row r="172">
          <cell r="A172" t="str">
            <v>core</v>
          </cell>
          <cell r="B172" t="str">
            <v>Predominant country of client</v>
          </cell>
          <cell r="C172" t="str">
            <v>Democratic Republic of the Congo</v>
          </cell>
        </row>
        <row r="173">
          <cell r="A173" t="str">
            <v>core</v>
          </cell>
          <cell r="B173" t="str">
            <v>Predominant country of client</v>
          </cell>
          <cell r="C173" t="str">
            <v>Denmark</v>
          </cell>
        </row>
        <row r="174">
          <cell r="A174" t="str">
            <v>core</v>
          </cell>
          <cell r="B174" t="str">
            <v>Predominant country of client</v>
          </cell>
          <cell r="C174" t="str">
            <v>Dominican Republic</v>
          </cell>
        </row>
        <row r="175">
          <cell r="A175" t="str">
            <v>core</v>
          </cell>
          <cell r="B175" t="str">
            <v>Predominant country of client</v>
          </cell>
          <cell r="C175" t="str">
            <v>Dubai</v>
          </cell>
        </row>
        <row r="176">
          <cell r="A176" t="str">
            <v>core</v>
          </cell>
          <cell r="B176" t="str">
            <v>Predominant country of client</v>
          </cell>
          <cell r="C176" t="str">
            <v>Ecuador</v>
          </cell>
        </row>
        <row r="177">
          <cell r="A177" t="str">
            <v>core</v>
          </cell>
          <cell r="B177" t="str">
            <v>Predominant country of client</v>
          </cell>
          <cell r="C177" t="str">
            <v>Egypt</v>
          </cell>
        </row>
        <row r="178">
          <cell r="A178" t="str">
            <v>core</v>
          </cell>
          <cell r="B178" t="str">
            <v>Predominant country of client</v>
          </cell>
          <cell r="C178" t="str">
            <v>El Salvador</v>
          </cell>
        </row>
        <row r="179">
          <cell r="A179" t="str">
            <v>core</v>
          </cell>
          <cell r="B179" t="str">
            <v>Predominant country of client</v>
          </cell>
          <cell r="C179" t="str">
            <v>England</v>
          </cell>
        </row>
        <row r="180">
          <cell r="A180" t="str">
            <v>core</v>
          </cell>
          <cell r="B180" t="str">
            <v>Predominant country of client</v>
          </cell>
          <cell r="C180" t="str">
            <v>Eritrea</v>
          </cell>
        </row>
        <row r="181">
          <cell r="A181" t="str">
            <v>core</v>
          </cell>
          <cell r="B181" t="str">
            <v>Predominant country of client</v>
          </cell>
          <cell r="C181" t="str">
            <v>Estonia</v>
          </cell>
        </row>
        <row r="182">
          <cell r="A182" t="str">
            <v>core</v>
          </cell>
          <cell r="B182" t="str">
            <v>Predominant country of client</v>
          </cell>
          <cell r="C182" t="str">
            <v>Ethiopia</v>
          </cell>
        </row>
        <row r="183">
          <cell r="A183" t="str">
            <v>core</v>
          </cell>
          <cell r="B183" t="str">
            <v>Predominant country of client</v>
          </cell>
          <cell r="C183" t="str">
            <v>Falkland Islands</v>
          </cell>
        </row>
        <row r="184">
          <cell r="A184" t="str">
            <v>core</v>
          </cell>
          <cell r="B184" t="str">
            <v>Predominant country of client</v>
          </cell>
          <cell r="C184" t="str">
            <v>Faroes</v>
          </cell>
        </row>
        <row r="185">
          <cell r="A185" t="str">
            <v>core</v>
          </cell>
          <cell r="B185" t="str">
            <v>Predominant country of client</v>
          </cell>
          <cell r="C185" t="str">
            <v>Fed Rep Yugoslavia</v>
          </cell>
        </row>
        <row r="186">
          <cell r="A186" t="str">
            <v>core</v>
          </cell>
          <cell r="B186" t="str">
            <v>Predominant country of client</v>
          </cell>
          <cell r="C186" t="str">
            <v>Fiji</v>
          </cell>
        </row>
        <row r="187">
          <cell r="A187" t="str">
            <v>core</v>
          </cell>
          <cell r="B187" t="str">
            <v>Predominant country of client</v>
          </cell>
          <cell r="C187" t="str">
            <v>Finland</v>
          </cell>
        </row>
        <row r="188">
          <cell r="A188" t="str">
            <v>core</v>
          </cell>
          <cell r="B188" t="str">
            <v>Predominant country of client</v>
          </cell>
          <cell r="C188" t="str">
            <v>Former Yugoslavia</v>
          </cell>
        </row>
        <row r="189">
          <cell r="A189" t="str">
            <v>core</v>
          </cell>
          <cell r="B189" t="str">
            <v>Predominant country of client</v>
          </cell>
          <cell r="C189" t="str">
            <v>France</v>
          </cell>
        </row>
        <row r="190">
          <cell r="A190" t="str">
            <v>core</v>
          </cell>
          <cell r="B190" t="str">
            <v>Predominant country of client</v>
          </cell>
          <cell r="C190" t="str">
            <v>Gambia</v>
          </cell>
        </row>
        <row r="191">
          <cell r="A191" t="str">
            <v>core</v>
          </cell>
          <cell r="B191" t="str">
            <v>Predominant country of client</v>
          </cell>
          <cell r="C191" t="str">
            <v>Gaza Strip</v>
          </cell>
        </row>
        <row r="192">
          <cell r="A192" t="str">
            <v>core</v>
          </cell>
          <cell r="B192" t="str">
            <v>Predominant country of client</v>
          </cell>
          <cell r="C192" t="str">
            <v>Georgia</v>
          </cell>
        </row>
        <row r="193">
          <cell r="A193" t="str">
            <v>core</v>
          </cell>
          <cell r="B193" t="str">
            <v>Predominant country of client</v>
          </cell>
          <cell r="C193" t="str">
            <v>Germany</v>
          </cell>
        </row>
        <row r="194">
          <cell r="A194" t="str">
            <v>core</v>
          </cell>
          <cell r="B194" t="str">
            <v>Predominant country of client</v>
          </cell>
          <cell r="C194" t="str">
            <v>Ghana</v>
          </cell>
        </row>
        <row r="195">
          <cell r="A195" t="str">
            <v>core</v>
          </cell>
          <cell r="B195" t="str">
            <v>Predominant country of client</v>
          </cell>
          <cell r="C195" t="str">
            <v>Gibraltar</v>
          </cell>
        </row>
        <row r="196">
          <cell r="A196" t="str">
            <v>core</v>
          </cell>
          <cell r="B196" t="str">
            <v>Predominant country of client</v>
          </cell>
          <cell r="C196" t="str">
            <v>Greece</v>
          </cell>
        </row>
        <row r="197">
          <cell r="A197" t="str">
            <v>core</v>
          </cell>
          <cell r="B197" t="str">
            <v>Predominant country of client</v>
          </cell>
          <cell r="C197" t="str">
            <v>Greenland</v>
          </cell>
        </row>
        <row r="198">
          <cell r="A198" t="str">
            <v>core</v>
          </cell>
          <cell r="B198" t="str">
            <v>Predominant country of client</v>
          </cell>
          <cell r="C198" t="str">
            <v>Guam</v>
          </cell>
        </row>
        <row r="199">
          <cell r="A199" t="str">
            <v>core</v>
          </cell>
          <cell r="B199" t="str">
            <v>Predominant country of client</v>
          </cell>
          <cell r="C199" t="str">
            <v>Guatemala</v>
          </cell>
        </row>
        <row r="200">
          <cell r="A200" t="str">
            <v>core</v>
          </cell>
          <cell r="B200" t="str">
            <v>Predominant country of client</v>
          </cell>
          <cell r="C200" t="str">
            <v>Guernsey</v>
          </cell>
        </row>
        <row r="201">
          <cell r="A201" t="str">
            <v>core</v>
          </cell>
          <cell r="B201" t="str">
            <v>Predominant country of client</v>
          </cell>
          <cell r="C201" t="str">
            <v>Guinea</v>
          </cell>
        </row>
        <row r="202">
          <cell r="A202" t="str">
            <v>core</v>
          </cell>
          <cell r="B202" t="str">
            <v>Predominant country of client</v>
          </cell>
          <cell r="C202" t="str">
            <v xml:space="preserve">Guinea Bissau  </v>
          </cell>
        </row>
        <row r="203">
          <cell r="A203" t="str">
            <v>core</v>
          </cell>
          <cell r="B203" t="str">
            <v>Predominant country of client</v>
          </cell>
          <cell r="C203" t="str">
            <v>Holland</v>
          </cell>
        </row>
        <row r="204">
          <cell r="A204" t="str">
            <v>core</v>
          </cell>
          <cell r="B204" t="str">
            <v>Predominant country of client</v>
          </cell>
          <cell r="C204" t="str">
            <v>Honduras</v>
          </cell>
        </row>
        <row r="205">
          <cell r="A205" t="str">
            <v>core</v>
          </cell>
          <cell r="B205" t="str">
            <v>Predominant country of client</v>
          </cell>
          <cell r="C205" t="str">
            <v>Hong Kong</v>
          </cell>
        </row>
        <row r="206">
          <cell r="A206" t="str">
            <v>core</v>
          </cell>
          <cell r="B206" t="str">
            <v>Predominant country of client</v>
          </cell>
          <cell r="C206" t="str">
            <v>Hungary</v>
          </cell>
        </row>
        <row r="207">
          <cell r="A207" t="str">
            <v>core</v>
          </cell>
          <cell r="B207" t="str">
            <v>Predominant country of client</v>
          </cell>
          <cell r="C207" t="str">
            <v>Iceland</v>
          </cell>
        </row>
        <row r="208">
          <cell r="A208" t="str">
            <v>core</v>
          </cell>
          <cell r="B208" t="str">
            <v>Predominant country of client</v>
          </cell>
          <cell r="C208" t="str">
            <v>India</v>
          </cell>
        </row>
        <row r="209">
          <cell r="A209" t="str">
            <v>core</v>
          </cell>
          <cell r="B209" t="str">
            <v>Predominant country of client</v>
          </cell>
          <cell r="C209" t="str">
            <v>Indonesia</v>
          </cell>
        </row>
        <row r="210">
          <cell r="A210" t="str">
            <v>core</v>
          </cell>
          <cell r="B210" t="str">
            <v>Predominant country of client</v>
          </cell>
          <cell r="C210" t="str">
            <v>Iran</v>
          </cell>
        </row>
        <row r="211">
          <cell r="A211" t="str">
            <v>core</v>
          </cell>
          <cell r="B211" t="str">
            <v>Predominant country of client</v>
          </cell>
          <cell r="C211" t="str">
            <v>Iraq</v>
          </cell>
        </row>
        <row r="212">
          <cell r="A212" t="str">
            <v>core</v>
          </cell>
          <cell r="B212" t="str">
            <v>Predominant country of client</v>
          </cell>
          <cell r="C212" t="str">
            <v>Ireland</v>
          </cell>
        </row>
        <row r="213">
          <cell r="A213" t="str">
            <v>core</v>
          </cell>
          <cell r="B213" t="str">
            <v>Predominant country of client</v>
          </cell>
          <cell r="C213" t="str">
            <v>Isle Of Man</v>
          </cell>
        </row>
        <row r="214">
          <cell r="A214" t="str">
            <v>core</v>
          </cell>
          <cell r="B214" t="str">
            <v>Predominant country of client</v>
          </cell>
          <cell r="C214" t="str">
            <v>Israel</v>
          </cell>
        </row>
        <row r="215">
          <cell r="A215" t="str">
            <v>core</v>
          </cell>
          <cell r="B215" t="str">
            <v>Predominant country of client</v>
          </cell>
          <cell r="C215" t="str">
            <v>Italy</v>
          </cell>
        </row>
        <row r="216">
          <cell r="A216" t="str">
            <v>core</v>
          </cell>
          <cell r="B216" t="str">
            <v>Predominant country of client</v>
          </cell>
          <cell r="C216" t="str">
            <v>Ivory Coast</v>
          </cell>
        </row>
        <row r="217">
          <cell r="A217" t="str">
            <v>core</v>
          </cell>
          <cell r="B217" t="str">
            <v>Predominant country of client</v>
          </cell>
          <cell r="C217" t="str">
            <v>Jamaica</v>
          </cell>
        </row>
        <row r="218">
          <cell r="A218" t="str">
            <v>core</v>
          </cell>
          <cell r="B218" t="str">
            <v>Predominant country of client</v>
          </cell>
          <cell r="C218" t="str">
            <v>Japan</v>
          </cell>
        </row>
        <row r="219">
          <cell r="A219" t="str">
            <v>core</v>
          </cell>
          <cell r="B219" t="str">
            <v>Predominant country of client</v>
          </cell>
          <cell r="C219" t="str">
            <v>Jersey</v>
          </cell>
        </row>
        <row r="220">
          <cell r="A220" t="str">
            <v>core</v>
          </cell>
          <cell r="B220" t="str">
            <v>Predominant country of client</v>
          </cell>
          <cell r="C220" t="str">
            <v>Jordan</v>
          </cell>
        </row>
        <row r="221">
          <cell r="A221" t="str">
            <v>core</v>
          </cell>
          <cell r="B221" t="str">
            <v>Predominant country of client</v>
          </cell>
          <cell r="C221" t="str">
            <v>Kazakhstan</v>
          </cell>
        </row>
        <row r="222">
          <cell r="A222" t="str">
            <v>core</v>
          </cell>
          <cell r="B222" t="str">
            <v>Predominant country of client</v>
          </cell>
          <cell r="C222" t="str">
            <v>Kenya</v>
          </cell>
        </row>
        <row r="223">
          <cell r="A223" t="str">
            <v>core</v>
          </cell>
          <cell r="B223" t="str">
            <v>Predominant country of client</v>
          </cell>
          <cell r="C223" t="str">
            <v>Kosovo</v>
          </cell>
        </row>
        <row r="224">
          <cell r="A224" t="str">
            <v>core</v>
          </cell>
          <cell r="B224" t="str">
            <v>Predominant country of client</v>
          </cell>
          <cell r="C224" t="str">
            <v>Kuwait</v>
          </cell>
        </row>
        <row r="225">
          <cell r="A225" t="str">
            <v>core</v>
          </cell>
          <cell r="B225" t="str">
            <v>Predominant country of client</v>
          </cell>
          <cell r="C225" t="str">
            <v>Kyrgyzstan</v>
          </cell>
        </row>
        <row r="226">
          <cell r="A226" t="str">
            <v>core</v>
          </cell>
          <cell r="B226" t="str">
            <v>Predominant country of client</v>
          </cell>
          <cell r="C226" t="str">
            <v>Lao PDR</v>
          </cell>
        </row>
        <row r="227">
          <cell r="A227" t="str">
            <v>core</v>
          </cell>
          <cell r="B227" t="str">
            <v>Predominant country of client</v>
          </cell>
          <cell r="C227" t="str">
            <v>Latvia</v>
          </cell>
        </row>
        <row r="228">
          <cell r="A228" t="str">
            <v>core</v>
          </cell>
          <cell r="B228" t="str">
            <v>Predominant country of client</v>
          </cell>
          <cell r="C228" t="str">
            <v>Lebanon</v>
          </cell>
        </row>
        <row r="229">
          <cell r="A229" t="str">
            <v>core</v>
          </cell>
          <cell r="B229" t="str">
            <v>Predominant country of client</v>
          </cell>
          <cell r="C229" t="str">
            <v>Lesotho</v>
          </cell>
        </row>
        <row r="230">
          <cell r="A230" t="str">
            <v>core</v>
          </cell>
          <cell r="B230" t="str">
            <v>Predominant country of client</v>
          </cell>
          <cell r="C230" t="str">
            <v>Liberia</v>
          </cell>
        </row>
        <row r="231">
          <cell r="A231" t="str">
            <v>core</v>
          </cell>
          <cell r="B231" t="str">
            <v>Predominant country of client</v>
          </cell>
          <cell r="C231" t="str">
            <v>Libya</v>
          </cell>
        </row>
        <row r="232">
          <cell r="A232" t="str">
            <v>core</v>
          </cell>
          <cell r="B232" t="str">
            <v>Predominant country of client</v>
          </cell>
          <cell r="C232" t="str">
            <v>Liechtenstein</v>
          </cell>
        </row>
        <row r="233">
          <cell r="A233" t="str">
            <v>core</v>
          </cell>
          <cell r="B233" t="str">
            <v>Predominant country of client</v>
          </cell>
          <cell r="C233" t="str">
            <v>Lithuania</v>
          </cell>
        </row>
        <row r="234">
          <cell r="A234" t="str">
            <v>core</v>
          </cell>
          <cell r="B234" t="str">
            <v>Predominant country of client</v>
          </cell>
          <cell r="C234" t="str">
            <v>Luxembourg</v>
          </cell>
        </row>
        <row r="235">
          <cell r="A235" t="str">
            <v>core</v>
          </cell>
          <cell r="B235" t="str">
            <v>Predominant country of client</v>
          </cell>
          <cell r="C235" t="str">
            <v>Macedonia</v>
          </cell>
        </row>
        <row r="236">
          <cell r="A236" t="str">
            <v>core</v>
          </cell>
          <cell r="B236" t="str">
            <v>Predominant country of client</v>
          </cell>
          <cell r="C236" t="str">
            <v>Madagascar</v>
          </cell>
        </row>
        <row r="237">
          <cell r="A237" t="str">
            <v>core</v>
          </cell>
          <cell r="B237" t="str">
            <v>Predominant country of client</v>
          </cell>
          <cell r="C237" t="str">
            <v>Majorca</v>
          </cell>
        </row>
        <row r="238">
          <cell r="A238" t="str">
            <v>core</v>
          </cell>
          <cell r="B238" t="str">
            <v>Predominant country of client</v>
          </cell>
          <cell r="C238" t="str">
            <v>Malawi</v>
          </cell>
        </row>
        <row r="239">
          <cell r="A239" t="str">
            <v>core</v>
          </cell>
          <cell r="B239" t="str">
            <v>Predominant country of client</v>
          </cell>
          <cell r="C239" t="str">
            <v>Malaysia</v>
          </cell>
        </row>
        <row r="240">
          <cell r="A240" t="str">
            <v>core</v>
          </cell>
          <cell r="B240" t="str">
            <v>Predominant country of client</v>
          </cell>
          <cell r="C240" t="str">
            <v>Mali</v>
          </cell>
        </row>
        <row r="241">
          <cell r="A241" t="str">
            <v>core</v>
          </cell>
          <cell r="B241" t="str">
            <v>Predominant country of client</v>
          </cell>
          <cell r="C241" t="str">
            <v>Malta</v>
          </cell>
        </row>
        <row r="242">
          <cell r="A242" t="str">
            <v>core</v>
          </cell>
          <cell r="B242" t="str">
            <v>Predominant country of client</v>
          </cell>
          <cell r="C242" t="str">
            <v>Marshall Islands</v>
          </cell>
        </row>
        <row r="243">
          <cell r="A243" t="str">
            <v>core</v>
          </cell>
          <cell r="B243" t="str">
            <v>Predominant country of client</v>
          </cell>
          <cell r="C243" t="str">
            <v>Mauritania</v>
          </cell>
        </row>
        <row r="244">
          <cell r="A244" t="str">
            <v>core</v>
          </cell>
          <cell r="B244" t="str">
            <v>Predominant country of client</v>
          </cell>
          <cell r="C244" t="str">
            <v>Mauritius</v>
          </cell>
        </row>
        <row r="245">
          <cell r="A245" t="str">
            <v>core</v>
          </cell>
          <cell r="B245" t="str">
            <v>Predominant country of client</v>
          </cell>
          <cell r="C245" t="str">
            <v>Mexico</v>
          </cell>
        </row>
        <row r="246">
          <cell r="A246" t="str">
            <v>core</v>
          </cell>
          <cell r="B246" t="str">
            <v>Predominant country of client</v>
          </cell>
          <cell r="C246" t="str">
            <v>Moldova</v>
          </cell>
        </row>
        <row r="247">
          <cell r="A247" t="str">
            <v>core</v>
          </cell>
          <cell r="B247" t="str">
            <v>Predominant country of client</v>
          </cell>
          <cell r="C247" t="str">
            <v>Monaco</v>
          </cell>
        </row>
        <row r="248">
          <cell r="A248" t="str">
            <v>core</v>
          </cell>
          <cell r="B248" t="str">
            <v>Predominant country of client</v>
          </cell>
          <cell r="C248" t="str">
            <v>Morocco</v>
          </cell>
        </row>
        <row r="249">
          <cell r="A249" t="str">
            <v>core</v>
          </cell>
          <cell r="B249" t="str">
            <v>Predominant country of client</v>
          </cell>
          <cell r="C249" t="str">
            <v>Mozambique</v>
          </cell>
        </row>
        <row r="250">
          <cell r="A250" t="str">
            <v>core</v>
          </cell>
          <cell r="B250" t="str">
            <v>Predominant country of client</v>
          </cell>
          <cell r="C250" t="str">
            <v>Namibia</v>
          </cell>
        </row>
        <row r="251">
          <cell r="A251" t="str">
            <v>core</v>
          </cell>
          <cell r="B251" t="str">
            <v>Predominant country of client</v>
          </cell>
          <cell r="C251" t="str">
            <v>Nepal</v>
          </cell>
        </row>
        <row r="252">
          <cell r="A252" t="str">
            <v>core</v>
          </cell>
          <cell r="B252" t="str">
            <v>Predominant country of client</v>
          </cell>
          <cell r="C252" t="str">
            <v>Netherlands</v>
          </cell>
        </row>
        <row r="253">
          <cell r="A253" t="str">
            <v>core</v>
          </cell>
          <cell r="B253" t="str">
            <v>Predominant country of client</v>
          </cell>
          <cell r="C253" t="str">
            <v>New Zealand</v>
          </cell>
        </row>
        <row r="254">
          <cell r="A254" t="str">
            <v>core</v>
          </cell>
          <cell r="B254" t="str">
            <v>Predominant country of client</v>
          </cell>
          <cell r="C254" t="str">
            <v>Niger</v>
          </cell>
        </row>
        <row r="255">
          <cell r="A255" t="str">
            <v>core</v>
          </cell>
          <cell r="B255" t="str">
            <v>Predominant country of client</v>
          </cell>
          <cell r="C255" t="str">
            <v>Nigeria</v>
          </cell>
        </row>
        <row r="256">
          <cell r="A256" t="str">
            <v>core</v>
          </cell>
          <cell r="B256" t="str">
            <v>Predominant country of client</v>
          </cell>
          <cell r="C256" t="str">
            <v>North Korea</v>
          </cell>
        </row>
        <row r="257">
          <cell r="A257" t="str">
            <v>core</v>
          </cell>
          <cell r="B257" t="str">
            <v>Predominant country of client</v>
          </cell>
          <cell r="C257" t="str">
            <v>Northern Cyprus TRNC</v>
          </cell>
        </row>
        <row r="258">
          <cell r="A258" t="str">
            <v>core</v>
          </cell>
          <cell r="B258" t="str">
            <v>Predominant country of client</v>
          </cell>
          <cell r="C258" t="str">
            <v>Northern Ireland</v>
          </cell>
        </row>
        <row r="259">
          <cell r="A259" t="str">
            <v>core</v>
          </cell>
          <cell r="B259" t="str">
            <v>Predominant country of client</v>
          </cell>
          <cell r="C259" t="str">
            <v>Norway</v>
          </cell>
        </row>
        <row r="260">
          <cell r="A260" t="str">
            <v>core</v>
          </cell>
          <cell r="B260" t="str">
            <v>Predominant country of client</v>
          </cell>
          <cell r="C260" t="str">
            <v>Not Known</v>
          </cell>
        </row>
        <row r="261">
          <cell r="A261" t="str">
            <v>core</v>
          </cell>
          <cell r="B261" t="str">
            <v>Predominant country of client</v>
          </cell>
          <cell r="C261" t="str">
            <v>Oman</v>
          </cell>
        </row>
        <row r="262">
          <cell r="A262" t="str">
            <v>core</v>
          </cell>
          <cell r="B262" t="str">
            <v>Predominant country of client</v>
          </cell>
          <cell r="C262" t="str">
            <v>Pakistan</v>
          </cell>
        </row>
        <row r="263">
          <cell r="A263" t="str">
            <v>core</v>
          </cell>
          <cell r="B263" t="str">
            <v>Predominant country of client</v>
          </cell>
          <cell r="C263" t="str">
            <v>Panama</v>
          </cell>
        </row>
        <row r="264">
          <cell r="A264" t="str">
            <v>core</v>
          </cell>
          <cell r="B264" t="str">
            <v>Predominant country of client</v>
          </cell>
          <cell r="C264" t="str">
            <v>Papua New Guinea</v>
          </cell>
        </row>
        <row r="265">
          <cell r="A265" t="str">
            <v>core</v>
          </cell>
          <cell r="B265" t="str">
            <v>Predominant country of client</v>
          </cell>
          <cell r="C265" t="str">
            <v>Paraguay</v>
          </cell>
        </row>
        <row r="266">
          <cell r="A266" t="str">
            <v>core</v>
          </cell>
          <cell r="B266" t="str">
            <v>Predominant country of client</v>
          </cell>
          <cell r="C266" t="str">
            <v>Peoples Rep Of Yemen</v>
          </cell>
        </row>
        <row r="267">
          <cell r="A267" t="str">
            <v>core</v>
          </cell>
          <cell r="B267" t="str">
            <v>Predominant country of client</v>
          </cell>
          <cell r="C267" t="str">
            <v>Peru</v>
          </cell>
        </row>
        <row r="268">
          <cell r="A268" t="str">
            <v>core</v>
          </cell>
          <cell r="B268" t="str">
            <v>Predominant country of client</v>
          </cell>
          <cell r="C268" t="str">
            <v>Philippines</v>
          </cell>
        </row>
        <row r="269">
          <cell r="A269" t="str">
            <v>core</v>
          </cell>
          <cell r="B269" t="str">
            <v>Predominant country of client</v>
          </cell>
          <cell r="C269" t="str">
            <v>Poland</v>
          </cell>
        </row>
        <row r="270">
          <cell r="A270" t="str">
            <v>core</v>
          </cell>
          <cell r="B270" t="str">
            <v>Predominant country of client</v>
          </cell>
          <cell r="C270" t="str">
            <v>Portugal</v>
          </cell>
        </row>
        <row r="271">
          <cell r="A271" t="str">
            <v>core</v>
          </cell>
          <cell r="B271" t="str">
            <v>Predominant country of client</v>
          </cell>
          <cell r="C271" t="str">
            <v>Puerto Rico</v>
          </cell>
        </row>
        <row r="272">
          <cell r="A272" t="str">
            <v>core</v>
          </cell>
          <cell r="B272" t="str">
            <v>Predominant country of client</v>
          </cell>
          <cell r="C272" t="str">
            <v>Qatar</v>
          </cell>
        </row>
        <row r="273">
          <cell r="A273" t="str">
            <v>core</v>
          </cell>
          <cell r="B273" t="str">
            <v>Predominant country of client</v>
          </cell>
          <cell r="C273" t="str">
            <v>Romania</v>
          </cell>
        </row>
        <row r="274">
          <cell r="A274" t="str">
            <v>core</v>
          </cell>
          <cell r="B274" t="str">
            <v>Predominant country of client</v>
          </cell>
          <cell r="C274" t="str">
            <v>Russia</v>
          </cell>
        </row>
        <row r="275">
          <cell r="A275" t="str">
            <v>core</v>
          </cell>
          <cell r="B275" t="str">
            <v>Predominant country of client</v>
          </cell>
          <cell r="C275" t="str">
            <v>Saudi Arabia</v>
          </cell>
        </row>
        <row r="276">
          <cell r="A276" t="str">
            <v>core</v>
          </cell>
          <cell r="B276" t="str">
            <v>Predominant country of client</v>
          </cell>
          <cell r="C276" t="str">
            <v>Scotland</v>
          </cell>
        </row>
        <row r="277">
          <cell r="A277" t="str">
            <v>core</v>
          </cell>
          <cell r="B277" t="str">
            <v>Predominant country of client</v>
          </cell>
          <cell r="C277" t="str">
            <v>Senegal</v>
          </cell>
        </row>
        <row r="278">
          <cell r="A278" t="str">
            <v>core</v>
          </cell>
          <cell r="B278" t="str">
            <v>Predominant country of client</v>
          </cell>
          <cell r="C278" t="str">
            <v>Serbia</v>
          </cell>
        </row>
        <row r="279">
          <cell r="A279" t="str">
            <v>core</v>
          </cell>
          <cell r="B279" t="str">
            <v>Predominant country of client</v>
          </cell>
          <cell r="C279" t="str">
            <v>Singapore</v>
          </cell>
        </row>
        <row r="280">
          <cell r="A280" t="str">
            <v>core</v>
          </cell>
          <cell r="B280" t="str">
            <v>Predominant country of client</v>
          </cell>
          <cell r="C280" t="str">
            <v>Slovakia</v>
          </cell>
        </row>
        <row r="281">
          <cell r="A281" t="str">
            <v>core</v>
          </cell>
          <cell r="B281" t="str">
            <v>Predominant country of client</v>
          </cell>
          <cell r="C281" t="str">
            <v>Slovenia</v>
          </cell>
        </row>
        <row r="282">
          <cell r="A282" t="str">
            <v>core</v>
          </cell>
          <cell r="B282" t="str">
            <v>Predominant country of client</v>
          </cell>
          <cell r="C282" t="str">
            <v>South Africa</v>
          </cell>
        </row>
        <row r="283">
          <cell r="A283" t="str">
            <v>core</v>
          </cell>
          <cell r="B283" t="str">
            <v>Predominant country of client</v>
          </cell>
          <cell r="C283" t="str">
            <v>South Korea</v>
          </cell>
        </row>
        <row r="284">
          <cell r="A284" t="str">
            <v>core</v>
          </cell>
          <cell r="B284" t="str">
            <v>Predominant country of client</v>
          </cell>
          <cell r="C284" t="str">
            <v>Spain</v>
          </cell>
        </row>
        <row r="285">
          <cell r="A285" t="str">
            <v>core</v>
          </cell>
          <cell r="B285" t="str">
            <v>Predominant country of client</v>
          </cell>
          <cell r="C285" t="str">
            <v>Sri Lanka</v>
          </cell>
        </row>
        <row r="286">
          <cell r="A286" t="str">
            <v>core</v>
          </cell>
          <cell r="B286" t="str">
            <v>Predominant country of client</v>
          </cell>
          <cell r="C286" t="str">
            <v>Sudan</v>
          </cell>
        </row>
        <row r="287">
          <cell r="A287" t="str">
            <v>core</v>
          </cell>
          <cell r="B287" t="str">
            <v>Predominant country of client</v>
          </cell>
          <cell r="C287" t="str">
            <v>Swaziland</v>
          </cell>
        </row>
        <row r="288">
          <cell r="A288" t="str">
            <v>core</v>
          </cell>
          <cell r="B288" t="str">
            <v>Predominant country of client</v>
          </cell>
          <cell r="C288" t="str">
            <v>Sweden</v>
          </cell>
        </row>
        <row r="289">
          <cell r="A289" t="str">
            <v>core</v>
          </cell>
          <cell r="B289" t="str">
            <v>Predominant country of client</v>
          </cell>
          <cell r="C289" t="str">
            <v>Switzerland</v>
          </cell>
        </row>
        <row r="290">
          <cell r="A290" t="str">
            <v>core</v>
          </cell>
          <cell r="B290" t="str">
            <v>Predominant country of client</v>
          </cell>
          <cell r="C290" t="str">
            <v>Syria</v>
          </cell>
        </row>
        <row r="291">
          <cell r="A291" t="str">
            <v>core</v>
          </cell>
          <cell r="B291" t="str">
            <v>Predominant country of client</v>
          </cell>
          <cell r="C291" t="str">
            <v>Taiwan</v>
          </cell>
        </row>
        <row r="292">
          <cell r="A292" t="str">
            <v>core</v>
          </cell>
          <cell r="B292" t="str">
            <v>Predominant country of client</v>
          </cell>
          <cell r="C292" t="str">
            <v>Tajikistan</v>
          </cell>
        </row>
        <row r="293">
          <cell r="A293" t="str">
            <v>core</v>
          </cell>
          <cell r="B293" t="str">
            <v>Predominant country of client</v>
          </cell>
          <cell r="C293" t="str">
            <v>Tanzania</v>
          </cell>
        </row>
        <row r="294">
          <cell r="A294" t="str">
            <v>core</v>
          </cell>
          <cell r="B294" t="str">
            <v>Predominant country of client</v>
          </cell>
          <cell r="C294" t="str">
            <v>Thailand</v>
          </cell>
        </row>
        <row r="295">
          <cell r="A295" t="str">
            <v>core</v>
          </cell>
          <cell r="B295" t="str">
            <v>Predominant country of client</v>
          </cell>
          <cell r="C295" t="str">
            <v>Togo</v>
          </cell>
        </row>
        <row r="296">
          <cell r="A296" t="str">
            <v>core</v>
          </cell>
          <cell r="B296" t="str">
            <v>Predominant country of client</v>
          </cell>
          <cell r="C296" t="str">
            <v>Tonga</v>
          </cell>
        </row>
        <row r="297">
          <cell r="A297" t="str">
            <v>core</v>
          </cell>
          <cell r="B297" t="str">
            <v>Predominant country of client</v>
          </cell>
          <cell r="C297" t="str">
            <v>Trinidad</v>
          </cell>
        </row>
        <row r="298">
          <cell r="A298" t="str">
            <v>core</v>
          </cell>
          <cell r="B298" t="str">
            <v>Predominant country of client</v>
          </cell>
          <cell r="C298" t="str">
            <v>Tunisia</v>
          </cell>
        </row>
        <row r="299">
          <cell r="A299" t="str">
            <v>core</v>
          </cell>
          <cell r="B299" t="str">
            <v>Predominant country of client</v>
          </cell>
          <cell r="C299" t="str">
            <v>Turkey</v>
          </cell>
        </row>
        <row r="300">
          <cell r="A300" t="str">
            <v>core</v>
          </cell>
          <cell r="B300" t="str">
            <v>Predominant country of client</v>
          </cell>
          <cell r="C300" t="str">
            <v>Turkmenistan</v>
          </cell>
        </row>
        <row r="301">
          <cell r="A301" t="str">
            <v>core</v>
          </cell>
          <cell r="B301" t="str">
            <v>Predominant country of client</v>
          </cell>
          <cell r="C301" t="str">
            <v>Uganda</v>
          </cell>
        </row>
        <row r="302">
          <cell r="A302" t="str">
            <v>core</v>
          </cell>
          <cell r="B302" t="str">
            <v>Predominant country of client</v>
          </cell>
          <cell r="C302" t="str">
            <v>Ukraine</v>
          </cell>
        </row>
        <row r="303">
          <cell r="A303" t="str">
            <v>core</v>
          </cell>
          <cell r="B303" t="str">
            <v>Predominant country of client</v>
          </cell>
          <cell r="C303" t="str">
            <v>United Arab Emirates</v>
          </cell>
        </row>
        <row r="304">
          <cell r="A304" t="str">
            <v>core</v>
          </cell>
          <cell r="B304" t="str">
            <v>Predominant country of client</v>
          </cell>
          <cell r="C304" t="str">
            <v>United Kingdom</v>
          </cell>
        </row>
        <row r="305">
          <cell r="A305" t="str">
            <v>core</v>
          </cell>
          <cell r="B305" t="str">
            <v>Predominant country of client</v>
          </cell>
          <cell r="C305" t="str">
            <v>United States</v>
          </cell>
        </row>
        <row r="306">
          <cell r="A306" t="str">
            <v>core</v>
          </cell>
          <cell r="B306" t="str">
            <v>Predominant country of client</v>
          </cell>
          <cell r="C306" t="str">
            <v>Uruguay</v>
          </cell>
        </row>
        <row r="307">
          <cell r="A307" t="str">
            <v>core</v>
          </cell>
          <cell r="B307" t="str">
            <v>Predominant country of client</v>
          </cell>
          <cell r="C307" t="str">
            <v>Uzbekistan</v>
          </cell>
        </row>
        <row r="308">
          <cell r="A308" t="str">
            <v>core</v>
          </cell>
          <cell r="B308" t="str">
            <v>Predominant country of client</v>
          </cell>
          <cell r="C308" t="str">
            <v>Venezuela</v>
          </cell>
        </row>
        <row r="309">
          <cell r="A309" t="str">
            <v>core</v>
          </cell>
          <cell r="B309" t="str">
            <v>Predominant country of client</v>
          </cell>
          <cell r="C309" t="str">
            <v>Vietnam</v>
          </cell>
        </row>
        <row r="310">
          <cell r="A310" t="str">
            <v>core</v>
          </cell>
          <cell r="B310" t="str">
            <v>Predominant country of client</v>
          </cell>
          <cell r="C310" t="str">
            <v>Wales</v>
          </cell>
        </row>
        <row r="311">
          <cell r="A311" t="str">
            <v>core</v>
          </cell>
          <cell r="B311" t="str">
            <v>Predominant country of client</v>
          </cell>
          <cell r="C311" t="str">
            <v>Yemen</v>
          </cell>
        </row>
        <row r="312">
          <cell r="A312" t="str">
            <v>core</v>
          </cell>
          <cell r="B312" t="str">
            <v>Predominant country of client</v>
          </cell>
          <cell r="C312" t="str">
            <v>Zaire</v>
          </cell>
        </row>
        <row r="313">
          <cell r="A313" t="str">
            <v>core</v>
          </cell>
          <cell r="B313" t="str">
            <v>Predominant country of client</v>
          </cell>
          <cell r="C313" t="str">
            <v>Zambia</v>
          </cell>
        </row>
        <row r="314">
          <cell r="A314" t="str">
            <v>core</v>
          </cell>
          <cell r="B314" t="str">
            <v>Predominant country of client</v>
          </cell>
          <cell r="C314" t="str">
            <v>Zimbabwe</v>
          </cell>
        </row>
        <row r="315">
          <cell r="A315" t="str">
            <v>core</v>
          </cell>
          <cell r="B315" t="str">
            <v>Main practice group</v>
          </cell>
          <cell r="C315" t="str">
            <v>BAIF</v>
          </cell>
        </row>
        <row r="316">
          <cell r="A316" t="str">
            <v>core</v>
          </cell>
          <cell r="B316" t="str">
            <v>Main practice group</v>
          </cell>
          <cell r="C316" t="str">
            <v>Corporate</v>
          </cell>
        </row>
        <row r="317">
          <cell r="A317" t="str">
            <v>core</v>
          </cell>
          <cell r="B317" t="str">
            <v>Main practice group</v>
          </cell>
          <cell r="C317" t="str">
            <v>Corporate Tax</v>
          </cell>
        </row>
        <row r="318">
          <cell r="A318" t="str">
            <v>core</v>
          </cell>
          <cell r="B318" t="str">
            <v>Main practice group</v>
          </cell>
          <cell r="C318" t="str">
            <v>CRD</v>
          </cell>
        </row>
        <row r="319">
          <cell r="A319" t="str">
            <v>core</v>
          </cell>
          <cell r="B319" t="str">
            <v>Main practice group</v>
          </cell>
          <cell r="C319" t="str">
            <v>EPC Construction</v>
          </cell>
        </row>
        <row r="320">
          <cell r="A320" t="str">
            <v>core</v>
          </cell>
          <cell r="B320" t="str">
            <v>Main practice group</v>
          </cell>
          <cell r="C320" t="str">
            <v>EPC Energy</v>
          </cell>
        </row>
        <row r="321">
          <cell r="A321" t="str">
            <v>core</v>
          </cell>
          <cell r="B321" t="str">
            <v>Main practice group</v>
          </cell>
          <cell r="C321" t="str">
            <v>EPC Projects</v>
          </cell>
        </row>
        <row r="322">
          <cell r="A322" t="str">
            <v>core</v>
          </cell>
          <cell r="B322" t="str">
            <v>Main practice group</v>
          </cell>
          <cell r="C322" t="str">
            <v>Human Capital</v>
          </cell>
        </row>
        <row r="323">
          <cell r="A323" t="str">
            <v>core</v>
          </cell>
          <cell r="B323" t="str">
            <v>Main practice group</v>
          </cell>
          <cell r="C323" t="str">
            <v>Real Estate</v>
          </cell>
        </row>
        <row r="324">
          <cell r="A324" t="str">
            <v>core</v>
          </cell>
          <cell r="B324" t="str">
            <v>Date matter completed</v>
          </cell>
          <cell r="C324" t="str">
            <v>dd/mm/yyyy</v>
          </cell>
        </row>
        <row r="325">
          <cell r="A325" t="str">
            <v>core</v>
          </cell>
          <cell r="B325" t="str">
            <v>Date matter completed</v>
          </cell>
          <cell r="C325" t="str">
            <v>Ongoing</v>
          </cell>
        </row>
        <row r="326">
          <cell r="A326" t="str">
            <v>core</v>
          </cell>
          <cell r="B326" t="str">
            <v>Date matter completed</v>
          </cell>
          <cell r="C326" t="str">
            <v>Not known</v>
          </cell>
        </row>
        <row r="327">
          <cell r="A327" t="str">
            <v>core</v>
          </cell>
          <cell r="B327" t="str">
            <v>Matter sector group</v>
          </cell>
          <cell r="C327" t="str">
            <v>Automotive</v>
          </cell>
        </row>
        <row r="328">
          <cell r="A328" t="str">
            <v>core</v>
          </cell>
          <cell r="B328" t="str">
            <v>Matter sector group</v>
          </cell>
          <cell r="C328" t="str">
            <v>Consumer products</v>
          </cell>
        </row>
        <row r="329">
          <cell r="A329" t="str">
            <v>core</v>
          </cell>
          <cell r="B329" t="str">
            <v>Matter sector group</v>
          </cell>
          <cell r="C329" t="str">
            <v>Energy &amp; Utilities</v>
          </cell>
        </row>
        <row r="330">
          <cell r="A330" t="str">
            <v>core</v>
          </cell>
          <cell r="B330" t="str">
            <v>Matter sector group</v>
          </cell>
          <cell r="C330" t="str">
            <v>FIS Banks</v>
          </cell>
        </row>
        <row r="331">
          <cell r="A331" t="str">
            <v>core</v>
          </cell>
          <cell r="B331" t="str">
            <v>Matter sector group</v>
          </cell>
          <cell r="C331" t="str">
            <v>FIS Insurance</v>
          </cell>
        </row>
        <row r="332">
          <cell r="A332" t="str">
            <v>core</v>
          </cell>
          <cell r="B332" t="str">
            <v>Matter sector group</v>
          </cell>
          <cell r="C332" t="str">
            <v>FIS Investment businesses</v>
          </cell>
        </row>
        <row r="333">
          <cell r="A333" t="str">
            <v>core</v>
          </cell>
          <cell r="B333" t="str">
            <v>Matter sector group</v>
          </cell>
          <cell r="C333" t="str">
            <v>FIS Other (Consumer finance)</v>
          </cell>
        </row>
        <row r="334">
          <cell r="A334" t="str">
            <v>core</v>
          </cell>
          <cell r="B334" t="str">
            <v>Matter sector group</v>
          </cell>
          <cell r="C334" t="str">
            <v>FIS Other (Pensions)</v>
          </cell>
        </row>
        <row r="335">
          <cell r="A335" t="str">
            <v>core</v>
          </cell>
          <cell r="B335" t="str">
            <v>Matter sector group</v>
          </cell>
          <cell r="C335" t="str">
            <v>FIS Other (Private equity)</v>
          </cell>
        </row>
        <row r="336">
          <cell r="A336" t="str">
            <v>core</v>
          </cell>
          <cell r="B336" t="str">
            <v>Matter sector group</v>
          </cell>
          <cell r="C336" t="str">
            <v>Hotels &amp; Leisure</v>
          </cell>
        </row>
        <row r="337">
          <cell r="A337" t="str">
            <v>core</v>
          </cell>
          <cell r="B337" t="str">
            <v>Matter sector group</v>
          </cell>
          <cell r="C337" t="str">
            <v>Infrastructure &amp; Project finance</v>
          </cell>
        </row>
        <row r="338">
          <cell r="A338" t="str">
            <v>core</v>
          </cell>
          <cell r="B338" t="str">
            <v>Matter sector group</v>
          </cell>
          <cell r="C338" t="str">
            <v>Lifesciences</v>
          </cell>
        </row>
        <row r="339">
          <cell r="A339" t="str">
            <v>core</v>
          </cell>
          <cell r="B339" t="str">
            <v>Matter sector group</v>
          </cell>
          <cell r="C339" t="str">
            <v>Lifesciences - Biotech</v>
          </cell>
        </row>
        <row r="340">
          <cell r="A340" t="str">
            <v>core</v>
          </cell>
          <cell r="B340" t="str">
            <v>Matter sector group</v>
          </cell>
          <cell r="C340" t="str">
            <v>Lifesciences - Healthcare</v>
          </cell>
        </row>
        <row r="341">
          <cell r="A341" t="str">
            <v>core</v>
          </cell>
          <cell r="B341" t="str">
            <v>Matter sector group</v>
          </cell>
          <cell r="C341" t="str">
            <v>Lifesciences - Medical devices</v>
          </cell>
        </row>
        <row r="342">
          <cell r="A342" t="str">
            <v>core</v>
          </cell>
          <cell r="B342" t="str">
            <v>Matter sector group</v>
          </cell>
          <cell r="C342" t="str">
            <v>Lifesciences - Other</v>
          </cell>
        </row>
        <row r="343">
          <cell r="A343" t="str">
            <v>core</v>
          </cell>
          <cell r="B343" t="str">
            <v>Matter sector group</v>
          </cell>
          <cell r="C343" t="str">
            <v>Lifesciences - Pharma</v>
          </cell>
        </row>
        <row r="344">
          <cell r="A344" t="str">
            <v>core</v>
          </cell>
          <cell r="B344" t="str">
            <v>Matter sector group</v>
          </cell>
          <cell r="C344" t="str">
            <v>Manufacturing</v>
          </cell>
        </row>
        <row r="345">
          <cell r="A345" t="str">
            <v>core</v>
          </cell>
          <cell r="B345" t="str">
            <v>Matter sector group</v>
          </cell>
          <cell r="C345" t="str">
            <v>Not known</v>
          </cell>
        </row>
        <row r="346">
          <cell r="A346" t="str">
            <v>core</v>
          </cell>
          <cell r="B346" t="str">
            <v>Matter sector group</v>
          </cell>
          <cell r="C346" t="str">
            <v>Other</v>
          </cell>
        </row>
        <row r="347">
          <cell r="A347" t="str">
            <v>core</v>
          </cell>
          <cell r="B347" t="str">
            <v>Matter sector group</v>
          </cell>
          <cell r="C347" t="str">
            <v>Professional services</v>
          </cell>
        </row>
        <row r="348">
          <cell r="A348" t="str">
            <v>core</v>
          </cell>
          <cell r="B348" t="str">
            <v>Matter sector group</v>
          </cell>
          <cell r="C348" t="str">
            <v>Public sector</v>
          </cell>
        </row>
        <row r="349">
          <cell r="A349" t="str">
            <v>core</v>
          </cell>
          <cell r="B349" t="str">
            <v>Matter sector group</v>
          </cell>
          <cell r="C349" t="str">
            <v>Real Estate &amp; Construction</v>
          </cell>
        </row>
        <row r="350">
          <cell r="A350" t="str">
            <v>core</v>
          </cell>
          <cell r="B350" t="str">
            <v>Matter sector group</v>
          </cell>
          <cell r="C350" t="str">
            <v>Technology  Media &amp; Telecoms</v>
          </cell>
        </row>
        <row r="351">
          <cell r="A351" t="str">
            <v>core</v>
          </cell>
          <cell r="B351" t="str">
            <v>Matter sub-sector group</v>
          </cell>
          <cell r="C351" t="str">
            <v>Accountancy</v>
          </cell>
        </row>
        <row r="352">
          <cell r="A352" t="str">
            <v>core</v>
          </cell>
          <cell r="B352" t="str">
            <v>Matter sub-sector group</v>
          </cell>
          <cell r="C352" t="str">
            <v>Actuaries</v>
          </cell>
        </row>
        <row r="353">
          <cell r="A353" t="str">
            <v>core</v>
          </cell>
          <cell r="B353" t="str">
            <v>Matter sub-sector group</v>
          </cell>
          <cell r="C353" t="str">
            <v>Advertising/ PR/Marketing</v>
          </cell>
        </row>
        <row r="354">
          <cell r="A354" t="str">
            <v>core</v>
          </cell>
          <cell r="B354" t="str">
            <v>Matter sub-sector group</v>
          </cell>
          <cell r="C354" t="str">
            <v xml:space="preserve">Aerospace </v>
          </cell>
        </row>
        <row r="355">
          <cell r="A355" t="str">
            <v>core</v>
          </cell>
          <cell r="B355" t="str">
            <v>Matter sub-sector group</v>
          </cell>
          <cell r="C355" t="str">
            <v>Agricultural</v>
          </cell>
        </row>
        <row r="356">
          <cell r="A356" t="str">
            <v>core</v>
          </cell>
          <cell r="B356" t="str">
            <v>Matter sub-sector group</v>
          </cell>
          <cell r="C356" t="str">
            <v>Architect/Surveyor</v>
          </cell>
        </row>
        <row r="357">
          <cell r="A357" t="str">
            <v>core</v>
          </cell>
          <cell r="B357" t="str">
            <v>Matter sub-sector group</v>
          </cell>
          <cell r="C357" t="str">
            <v>Art/Museums/Theatres</v>
          </cell>
        </row>
        <row r="358">
          <cell r="A358" t="str">
            <v>core</v>
          </cell>
          <cell r="B358" t="str">
            <v>Matter sub-sector group</v>
          </cell>
          <cell r="C358" t="str">
            <v>Asset management</v>
          </cell>
        </row>
        <row r="359">
          <cell r="A359" t="str">
            <v>core</v>
          </cell>
          <cell r="B359" t="str">
            <v>Matter sub-sector group</v>
          </cell>
          <cell r="C359" t="str">
            <v>Automotive</v>
          </cell>
        </row>
        <row r="360">
          <cell r="A360" t="str">
            <v>core</v>
          </cell>
          <cell r="B360" t="str">
            <v>Matter sub-sector group</v>
          </cell>
          <cell r="C360" t="str">
            <v>Bars and restaurants</v>
          </cell>
        </row>
        <row r="361">
          <cell r="A361" t="str">
            <v>core</v>
          </cell>
          <cell r="B361" t="str">
            <v>Matter sub-sector group</v>
          </cell>
          <cell r="C361" t="str">
            <v>Bars/Pubs/Restaurants</v>
          </cell>
        </row>
        <row r="362">
          <cell r="A362" t="str">
            <v>core</v>
          </cell>
          <cell r="B362" t="str">
            <v>Matter sub-sector group</v>
          </cell>
          <cell r="C362" t="str">
            <v>Biotech</v>
          </cell>
        </row>
        <row r="363">
          <cell r="A363" t="str">
            <v>core</v>
          </cell>
          <cell r="B363" t="str">
            <v>Matter sub-sector group</v>
          </cell>
          <cell r="C363" t="str">
            <v>Brokers/Traders</v>
          </cell>
        </row>
        <row r="364">
          <cell r="A364" t="str">
            <v>core</v>
          </cell>
          <cell r="B364" t="str">
            <v>Matter sub-sector group</v>
          </cell>
          <cell r="C364" t="str">
            <v>Building society</v>
          </cell>
        </row>
        <row r="365">
          <cell r="A365" t="str">
            <v>core</v>
          </cell>
          <cell r="B365" t="str">
            <v>Matter sub-sector group</v>
          </cell>
          <cell r="C365" t="str">
            <v>Central/Local government sector</v>
          </cell>
        </row>
        <row r="366">
          <cell r="A366" t="str">
            <v>core</v>
          </cell>
          <cell r="B366" t="str">
            <v>Matter sub-sector group</v>
          </cell>
          <cell r="C366" t="str">
            <v>Charities and not for profit</v>
          </cell>
        </row>
        <row r="367">
          <cell r="A367" t="str">
            <v>core</v>
          </cell>
          <cell r="B367" t="str">
            <v>Matter sub-sector group</v>
          </cell>
          <cell r="C367" t="str">
            <v>Chemical</v>
          </cell>
        </row>
        <row r="368">
          <cell r="A368" t="str">
            <v>core</v>
          </cell>
          <cell r="B368" t="str">
            <v>Matter sub-sector group</v>
          </cell>
          <cell r="C368" t="str">
            <v>Clean energy - Biomass</v>
          </cell>
        </row>
        <row r="369">
          <cell r="A369" t="str">
            <v>core</v>
          </cell>
          <cell r="B369" t="str">
            <v>Matter sub-sector group</v>
          </cell>
          <cell r="C369" t="str">
            <v>Clean energy - Nuclear</v>
          </cell>
        </row>
        <row r="370">
          <cell r="A370" t="str">
            <v>core</v>
          </cell>
          <cell r="B370" t="str">
            <v>Matter sub-sector group</v>
          </cell>
          <cell r="C370" t="str">
            <v>Clean energy - Other</v>
          </cell>
        </row>
        <row r="371">
          <cell r="A371" t="str">
            <v>core</v>
          </cell>
          <cell r="B371" t="str">
            <v>Matter sub-sector group</v>
          </cell>
          <cell r="C371" t="str">
            <v>Clean energy - Solar</v>
          </cell>
        </row>
        <row r="372">
          <cell r="A372" t="str">
            <v>core</v>
          </cell>
          <cell r="B372" t="str">
            <v>Matter sub-sector group</v>
          </cell>
          <cell r="C372" t="str">
            <v>Clean energy - Wind</v>
          </cell>
        </row>
        <row r="373">
          <cell r="A373" t="str">
            <v>core</v>
          </cell>
          <cell r="B373" t="str">
            <v>Matter sub-sector group</v>
          </cell>
          <cell r="C373" t="str">
            <v>Clothing/Textiles</v>
          </cell>
        </row>
        <row r="374">
          <cell r="A374" t="str">
            <v>core</v>
          </cell>
          <cell r="B374" t="str">
            <v>Matter sub-sector group</v>
          </cell>
          <cell r="C374" t="str">
            <v>Communications/Telecoms</v>
          </cell>
        </row>
        <row r="375">
          <cell r="A375" t="str">
            <v>core</v>
          </cell>
          <cell r="B375" t="str">
            <v>Matter sub-sector group</v>
          </cell>
          <cell r="C375" t="str">
            <v>Components</v>
          </cell>
        </row>
        <row r="376">
          <cell r="A376" t="str">
            <v>core</v>
          </cell>
          <cell r="B376" t="str">
            <v>Matter sub-sector group</v>
          </cell>
          <cell r="C376" t="str">
            <v>Computer services</v>
          </cell>
        </row>
        <row r="377">
          <cell r="A377" t="str">
            <v>core</v>
          </cell>
          <cell r="B377" t="str">
            <v>Matter sub-sector group</v>
          </cell>
          <cell r="C377" t="str">
            <v>Construction/Development</v>
          </cell>
        </row>
        <row r="378">
          <cell r="A378" t="str">
            <v>core</v>
          </cell>
          <cell r="B378" t="str">
            <v>Matter sub-sector group</v>
          </cell>
          <cell r="C378" t="str">
            <v>Consumer finance</v>
          </cell>
        </row>
        <row r="379">
          <cell r="A379" t="str">
            <v>core</v>
          </cell>
          <cell r="B379" t="str">
            <v>Matter sub-sector group</v>
          </cell>
          <cell r="C379" t="str">
            <v>Conventional power/Coal</v>
          </cell>
        </row>
        <row r="380">
          <cell r="A380" t="str">
            <v>core</v>
          </cell>
          <cell r="B380" t="str">
            <v>Matter sub-sector group</v>
          </cell>
          <cell r="C380" t="str">
            <v>Defence</v>
          </cell>
        </row>
        <row r="381">
          <cell r="A381" t="str">
            <v>core</v>
          </cell>
          <cell r="B381" t="str">
            <v>Matter sub-sector group</v>
          </cell>
          <cell r="C381" t="str">
            <v>Ecommerce</v>
          </cell>
        </row>
        <row r="382">
          <cell r="A382" t="str">
            <v>core</v>
          </cell>
          <cell r="B382" t="str">
            <v>Matter sub-sector group</v>
          </cell>
          <cell r="C382" t="str">
            <v>Education</v>
          </cell>
        </row>
        <row r="383">
          <cell r="A383" t="str">
            <v>core</v>
          </cell>
          <cell r="B383" t="str">
            <v>Matter sub-sector group</v>
          </cell>
          <cell r="C383" t="str">
            <v>Electricity - Commercial/Regulatory</v>
          </cell>
        </row>
        <row r="384">
          <cell r="A384" t="str">
            <v>core</v>
          </cell>
          <cell r="B384" t="str">
            <v>Matter sub-sector group</v>
          </cell>
          <cell r="C384" t="str">
            <v>Electricity generation - Thermal</v>
          </cell>
        </row>
        <row r="385">
          <cell r="A385" t="str">
            <v>core</v>
          </cell>
          <cell r="B385" t="str">
            <v>Matter sub-sector group</v>
          </cell>
          <cell r="C385" t="str">
            <v>Electricity/Gas networks</v>
          </cell>
        </row>
        <row r="386">
          <cell r="A386" t="str">
            <v>core</v>
          </cell>
          <cell r="B386" t="str">
            <v>Matter sub-sector group</v>
          </cell>
          <cell r="C386" t="str">
            <v>Electronics</v>
          </cell>
        </row>
        <row r="387">
          <cell r="A387" t="str">
            <v>core</v>
          </cell>
          <cell r="B387" t="str">
            <v>Matter sub-sector group</v>
          </cell>
          <cell r="C387" t="str">
            <v>Energy/Utilities</v>
          </cell>
        </row>
        <row r="388">
          <cell r="A388" t="str">
            <v>core</v>
          </cell>
          <cell r="B388" t="str">
            <v>Matter sub-sector group</v>
          </cell>
          <cell r="C388" t="str">
            <v>Engineering</v>
          </cell>
        </row>
        <row r="389">
          <cell r="A389" t="str">
            <v>core</v>
          </cell>
          <cell r="B389" t="str">
            <v>Matter sub-sector group</v>
          </cell>
          <cell r="C389" t="str">
            <v>Entertainment</v>
          </cell>
        </row>
        <row r="390">
          <cell r="A390" t="str">
            <v>core</v>
          </cell>
          <cell r="B390" t="str">
            <v>Matter sub-sector group</v>
          </cell>
          <cell r="C390" t="str">
            <v>Environmental</v>
          </cell>
        </row>
        <row r="391">
          <cell r="A391" t="str">
            <v>core</v>
          </cell>
          <cell r="B391" t="str">
            <v>Matter sub-sector group</v>
          </cell>
          <cell r="C391" t="str">
            <v>Facilities management</v>
          </cell>
        </row>
        <row r="392">
          <cell r="A392" t="str">
            <v>core</v>
          </cell>
          <cell r="B392" t="str">
            <v>Matter sub-sector group</v>
          </cell>
          <cell r="C392" t="str">
            <v>Fashion</v>
          </cell>
        </row>
        <row r="393">
          <cell r="A393" t="str">
            <v>core</v>
          </cell>
          <cell r="B393" t="str">
            <v>Matter sub-sector group</v>
          </cell>
          <cell r="C393" t="str">
            <v>Financial institutions</v>
          </cell>
        </row>
        <row r="394">
          <cell r="A394" t="str">
            <v>core</v>
          </cell>
          <cell r="B394" t="str">
            <v>Matter sub-sector group</v>
          </cell>
          <cell r="C394" t="str">
            <v>Food/Drink</v>
          </cell>
        </row>
        <row r="395">
          <cell r="A395" t="str">
            <v>core</v>
          </cell>
          <cell r="B395" t="str">
            <v>Matter sub-sector group</v>
          </cell>
          <cell r="C395" t="str">
            <v>Freight/Warehouse/Logistics</v>
          </cell>
        </row>
        <row r="396">
          <cell r="A396" t="str">
            <v>core</v>
          </cell>
          <cell r="B396" t="str">
            <v>Matter sub-sector group</v>
          </cell>
          <cell r="C396" t="str">
            <v>Friendly society</v>
          </cell>
        </row>
        <row r="397">
          <cell r="A397" t="str">
            <v>core</v>
          </cell>
          <cell r="B397" t="str">
            <v>Matter sub-sector group</v>
          </cell>
          <cell r="C397" t="str">
            <v>Gas - LNG</v>
          </cell>
        </row>
        <row r="398">
          <cell r="A398" t="str">
            <v>core</v>
          </cell>
          <cell r="B398" t="str">
            <v>Matter sub-sector group</v>
          </cell>
          <cell r="C398" t="str">
            <v>Gas - Shale gas/Other unconventional gas</v>
          </cell>
        </row>
        <row r="399">
          <cell r="A399" t="str">
            <v>core</v>
          </cell>
          <cell r="B399" t="str">
            <v>Matter sub-sector group</v>
          </cell>
          <cell r="C399" t="str">
            <v>Health &amp; Beauty</v>
          </cell>
        </row>
        <row r="400">
          <cell r="A400" t="str">
            <v>core</v>
          </cell>
          <cell r="B400" t="str">
            <v>Matter sub-sector group</v>
          </cell>
          <cell r="C400" t="str">
            <v>Health services</v>
          </cell>
        </row>
        <row r="401">
          <cell r="A401" t="str">
            <v>core</v>
          </cell>
          <cell r="B401" t="str">
            <v>Matter sub-sector group</v>
          </cell>
          <cell r="C401" t="str">
            <v>Hospitals</v>
          </cell>
        </row>
        <row r="402">
          <cell r="A402" t="str">
            <v>core</v>
          </cell>
          <cell r="B402" t="str">
            <v>Matter sub-sector group</v>
          </cell>
          <cell r="C402" t="str">
            <v>Hotels</v>
          </cell>
        </row>
        <row r="403">
          <cell r="A403" t="str">
            <v>core</v>
          </cell>
          <cell r="B403" t="str">
            <v>Matter sub-sector group</v>
          </cell>
          <cell r="C403" t="str">
            <v>Household goods</v>
          </cell>
        </row>
        <row r="404">
          <cell r="A404" t="str">
            <v>core</v>
          </cell>
          <cell r="B404" t="str">
            <v>Matter sub-sector group</v>
          </cell>
          <cell r="C404" t="str">
            <v>Insurance/Re - Insurance/Life/General insurance</v>
          </cell>
        </row>
        <row r="405">
          <cell r="A405" t="str">
            <v>core</v>
          </cell>
          <cell r="B405" t="str">
            <v>Matter sub-sector group</v>
          </cell>
          <cell r="C405" t="str">
            <v>Investment bank</v>
          </cell>
        </row>
        <row r="406">
          <cell r="A406" t="str">
            <v>core</v>
          </cell>
          <cell r="B406" t="str">
            <v>Matter sub-sector group</v>
          </cell>
          <cell r="C406" t="str">
            <v>Investment management</v>
          </cell>
        </row>
        <row r="407">
          <cell r="A407" t="str">
            <v>core</v>
          </cell>
          <cell r="B407" t="str">
            <v>Matter sub-sector group</v>
          </cell>
          <cell r="C407" t="str">
            <v>Legal</v>
          </cell>
        </row>
        <row r="408">
          <cell r="A408" t="str">
            <v>core</v>
          </cell>
          <cell r="B408" t="str">
            <v>Matter sub-sector group</v>
          </cell>
          <cell r="C408" t="str">
            <v>Leisure</v>
          </cell>
        </row>
        <row r="409">
          <cell r="A409" t="str">
            <v>core</v>
          </cell>
          <cell r="B409" t="str">
            <v>Matter sub-sector group</v>
          </cell>
          <cell r="C409" t="str">
            <v>Lloyd's/London market/Broker</v>
          </cell>
        </row>
        <row r="410">
          <cell r="A410" t="str">
            <v>core</v>
          </cell>
          <cell r="B410" t="str">
            <v>Matter sub-sector group</v>
          </cell>
          <cell r="C410" t="str">
            <v>Lotteries/Gaming</v>
          </cell>
        </row>
        <row r="411">
          <cell r="A411" t="str">
            <v>core</v>
          </cell>
          <cell r="B411" t="str">
            <v>Matter sub-sector group</v>
          </cell>
          <cell r="C411" t="str">
            <v>Manufacturing</v>
          </cell>
        </row>
        <row r="412">
          <cell r="A412" t="str">
            <v>core</v>
          </cell>
          <cell r="B412" t="str">
            <v>Matter sub-sector group</v>
          </cell>
          <cell r="C412" t="str">
            <v>Media</v>
          </cell>
        </row>
        <row r="413">
          <cell r="A413" t="str">
            <v>core</v>
          </cell>
          <cell r="B413" t="str">
            <v>Matter sub-sector group</v>
          </cell>
          <cell r="C413" t="str">
            <v>Medical devices</v>
          </cell>
        </row>
        <row r="414">
          <cell r="A414" t="str">
            <v>core</v>
          </cell>
          <cell r="B414" t="str">
            <v>Matter sub-sector group</v>
          </cell>
          <cell r="C414" t="str">
            <v>Mining/Quarrying</v>
          </cell>
        </row>
        <row r="415">
          <cell r="A415" t="str">
            <v>core</v>
          </cell>
          <cell r="B415" t="str">
            <v>Matter sub-sector group</v>
          </cell>
          <cell r="C415" t="str">
            <v>Mobile communications</v>
          </cell>
        </row>
        <row r="416">
          <cell r="A416" t="str">
            <v>core</v>
          </cell>
          <cell r="B416" t="str">
            <v>Matter sub-sector group</v>
          </cell>
          <cell r="C416" t="str">
            <v>Not known</v>
          </cell>
        </row>
        <row r="417">
          <cell r="A417" t="str">
            <v>core</v>
          </cell>
          <cell r="B417" t="str">
            <v>Matter sub-sector group</v>
          </cell>
          <cell r="C417" t="str">
            <v>Offices</v>
          </cell>
        </row>
        <row r="418">
          <cell r="A418" t="str">
            <v>core</v>
          </cell>
          <cell r="B418" t="str">
            <v>Matter sub-sector group</v>
          </cell>
          <cell r="C418" t="str">
            <v>Oil &amp; Gas</v>
          </cell>
        </row>
        <row r="419">
          <cell r="A419" t="str">
            <v>core</v>
          </cell>
          <cell r="B419" t="str">
            <v>Matter sub-sector group</v>
          </cell>
          <cell r="C419" t="str">
            <v>Other (Please specify)</v>
          </cell>
        </row>
        <row r="420">
          <cell r="A420" t="str">
            <v>core</v>
          </cell>
          <cell r="B420" t="str">
            <v>Matter sub-sector group</v>
          </cell>
          <cell r="C420" t="str">
            <v>Other London market underwriter / MGA</v>
          </cell>
        </row>
        <row r="421">
          <cell r="A421" t="str">
            <v>core</v>
          </cell>
          <cell r="B421" t="str">
            <v>Matter sub-sector group</v>
          </cell>
          <cell r="C421" t="str">
            <v>Outsourcing provider</v>
          </cell>
        </row>
        <row r="422">
          <cell r="A422" t="str">
            <v>core</v>
          </cell>
          <cell r="B422" t="str">
            <v>Matter sub-sector group</v>
          </cell>
          <cell r="C422" t="str">
            <v>Pensions</v>
          </cell>
        </row>
        <row r="423">
          <cell r="A423" t="str">
            <v>core</v>
          </cell>
          <cell r="B423" t="str">
            <v>Matter sub-sector group</v>
          </cell>
          <cell r="C423" t="str">
            <v>Personal care</v>
          </cell>
        </row>
        <row r="424">
          <cell r="A424" t="str">
            <v>core</v>
          </cell>
          <cell r="B424" t="str">
            <v>Matter sub-sector group</v>
          </cell>
          <cell r="C424" t="str">
            <v>Pharmaceuticals</v>
          </cell>
        </row>
        <row r="425">
          <cell r="A425" t="str">
            <v>core</v>
          </cell>
          <cell r="B425" t="str">
            <v>Matter sub-sector group</v>
          </cell>
          <cell r="C425" t="str">
            <v>Postal services</v>
          </cell>
        </row>
        <row r="426">
          <cell r="A426" t="str">
            <v>core</v>
          </cell>
          <cell r="B426" t="str">
            <v>Matter sub-sector group</v>
          </cell>
          <cell r="C426" t="str">
            <v>Private bank</v>
          </cell>
        </row>
        <row r="427">
          <cell r="A427" t="str">
            <v>core</v>
          </cell>
          <cell r="B427" t="str">
            <v>Matter sub-sector group</v>
          </cell>
          <cell r="C427" t="str">
            <v>Property development sector</v>
          </cell>
        </row>
        <row r="428">
          <cell r="A428" t="str">
            <v>core</v>
          </cell>
          <cell r="B428" t="str">
            <v>Matter sub-sector group</v>
          </cell>
          <cell r="C428" t="str">
            <v>Publishing</v>
          </cell>
        </row>
        <row r="429">
          <cell r="A429" t="str">
            <v>core</v>
          </cell>
          <cell r="B429" t="str">
            <v>Matter sub-sector group</v>
          </cell>
          <cell r="C429" t="str">
            <v>Radio</v>
          </cell>
        </row>
        <row r="430">
          <cell r="A430" t="str">
            <v>core</v>
          </cell>
          <cell r="B430" t="str">
            <v>Matter sub-sector group</v>
          </cell>
          <cell r="C430" t="str">
            <v>Regulators</v>
          </cell>
        </row>
        <row r="431">
          <cell r="A431" t="str">
            <v>core</v>
          </cell>
          <cell r="B431" t="str">
            <v>Matter sub-sector group</v>
          </cell>
          <cell r="C431" t="str">
            <v>Residential</v>
          </cell>
        </row>
        <row r="432">
          <cell r="A432" t="str">
            <v>core</v>
          </cell>
          <cell r="B432" t="str">
            <v>Matter sub-sector group</v>
          </cell>
          <cell r="C432" t="str">
            <v>Retail bank</v>
          </cell>
        </row>
        <row r="433">
          <cell r="A433" t="str">
            <v>core</v>
          </cell>
          <cell r="B433" t="str">
            <v>Matter sub-sector group</v>
          </cell>
          <cell r="C433" t="str">
            <v>Retailers/Wholesalers</v>
          </cell>
        </row>
        <row r="434">
          <cell r="A434" t="str">
            <v>core</v>
          </cell>
          <cell r="B434" t="str">
            <v>Matter sub-sector group</v>
          </cell>
          <cell r="C434" t="str">
            <v>Satellites</v>
          </cell>
        </row>
        <row r="435">
          <cell r="A435" t="str">
            <v>core</v>
          </cell>
          <cell r="B435" t="str">
            <v>Matter sub-sector group</v>
          </cell>
          <cell r="C435" t="str">
            <v>Secure accommodation/Prisons/Youth offender institutions</v>
          </cell>
        </row>
        <row r="436">
          <cell r="A436" t="str">
            <v>core</v>
          </cell>
          <cell r="B436" t="str">
            <v>Matter sub-sector group</v>
          </cell>
          <cell r="C436" t="str">
            <v>Securities/Derivatives trader</v>
          </cell>
        </row>
        <row r="437">
          <cell r="A437" t="str">
            <v>core</v>
          </cell>
          <cell r="B437" t="str">
            <v>Matter sub-sector group</v>
          </cell>
          <cell r="C437" t="str">
            <v>Social accommodation - Blue light</v>
          </cell>
        </row>
        <row r="438">
          <cell r="A438" t="str">
            <v>core</v>
          </cell>
          <cell r="B438" t="str">
            <v>Matter sub-sector group</v>
          </cell>
          <cell r="C438" t="str">
            <v>Social accommodation - Other</v>
          </cell>
        </row>
        <row r="439">
          <cell r="A439" t="str">
            <v>core</v>
          </cell>
          <cell r="B439" t="str">
            <v>Matter sub-sector group</v>
          </cell>
          <cell r="C439" t="str">
            <v>Social accommodation - Social housing</v>
          </cell>
        </row>
        <row r="440">
          <cell r="A440" t="str">
            <v>core</v>
          </cell>
          <cell r="B440" t="str">
            <v>Matter sub-sector group</v>
          </cell>
          <cell r="C440" t="str">
            <v>Sports</v>
          </cell>
        </row>
        <row r="441">
          <cell r="A441" t="str">
            <v>core</v>
          </cell>
          <cell r="B441" t="str">
            <v>Matter sub-sector group</v>
          </cell>
          <cell r="C441" t="str">
            <v>Steel/Metals</v>
          </cell>
        </row>
        <row r="442">
          <cell r="A442" t="str">
            <v>core</v>
          </cell>
          <cell r="B442" t="str">
            <v>Matter sub-sector group</v>
          </cell>
          <cell r="C442" t="str">
            <v>Technology/Software</v>
          </cell>
        </row>
        <row r="443">
          <cell r="A443" t="str">
            <v>core</v>
          </cell>
          <cell r="B443" t="str">
            <v>Matter sub-sector group</v>
          </cell>
          <cell r="C443" t="str">
            <v>Tobacco</v>
          </cell>
        </row>
        <row r="444">
          <cell r="A444" t="str">
            <v>core</v>
          </cell>
          <cell r="B444" t="str">
            <v>Matter sub-sector group</v>
          </cell>
          <cell r="C444" t="str">
            <v>Transport - Airports/Aviation</v>
          </cell>
        </row>
        <row r="445">
          <cell r="A445" t="str">
            <v>core</v>
          </cell>
          <cell r="B445" t="str">
            <v>Matter sub-sector group</v>
          </cell>
          <cell r="C445" t="str">
            <v>Transport - Bridges</v>
          </cell>
        </row>
        <row r="446">
          <cell r="A446" t="str">
            <v>core</v>
          </cell>
          <cell r="B446" t="str">
            <v>Matter sub-sector group</v>
          </cell>
          <cell r="C446" t="str">
            <v>Transport - Other</v>
          </cell>
        </row>
        <row r="447">
          <cell r="A447" t="str">
            <v>core</v>
          </cell>
          <cell r="B447" t="str">
            <v>Matter sub-sector group</v>
          </cell>
          <cell r="C447" t="str">
            <v>Transport - Ports/Waterways</v>
          </cell>
        </row>
        <row r="448">
          <cell r="A448" t="str">
            <v>core</v>
          </cell>
          <cell r="B448" t="str">
            <v>Matter sub-sector group</v>
          </cell>
          <cell r="C448" t="str">
            <v>Transport - Rail/Metro</v>
          </cell>
        </row>
        <row r="449">
          <cell r="A449" t="str">
            <v>core</v>
          </cell>
          <cell r="B449" t="str">
            <v>Matter sub-sector group</v>
          </cell>
          <cell r="C449" t="str">
            <v>Transport - Roads</v>
          </cell>
        </row>
        <row r="450">
          <cell r="A450" t="str">
            <v>core</v>
          </cell>
          <cell r="B450" t="str">
            <v>Matter sub-sector group</v>
          </cell>
          <cell r="C450" t="str">
            <v>Transport - Shipping/Maritime</v>
          </cell>
        </row>
        <row r="451">
          <cell r="A451" t="str">
            <v>core</v>
          </cell>
          <cell r="B451" t="str">
            <v>Matter sub-sector group</v>
          </cell>
          <cell r="C451" t="str">
            <v>Travel</v>
          </cell>
        </row>
        <row r="452">
          <cell r="A452" t="str">
            <v>core</v>
          </cell>
          <cell r="B452" t="str">
            <v>Matter sub-sector group</v>
          </cell>
          <cell r="C452" t="str">
            <v>Venture capital / Private equity</v>
          </cell>
        </row>
        <row r="453">
          <cell r="A453" t="str">
            <v>core</v>
          </cell>
          <cell r="B453" t="str">
            <v>Matter sub-sector group</v>
          </cell>
          <cell r="C453" t="str">
            <v>Waste</v>
          </cell>
        </row>
        <row r="454">
          <cell r="A454" t="str">
            <v>core</v>
          </cell>
          <cell r="B454" t="str">
            <v>Matter sub-sector group</v>
          </cell>
          <cell r="C454" t="str">
            <v>Water</v>
          </cell>
        </row>
        <row r="455">
          <cell r="A455" t="str">
            <v>core</v>
          </cell>
          <cell r="B455" t="str">
            <v>Matter confidential</v>
          </cell>
          <cell r="C455" t="str">
            <v>No</v>
          </cell>
        </row>
        <row r="456">
          <cell r="A456" t="str">
            <v>core</v>
          </cell>
          <cell r="B456" t="str">
            <v>Matter confidential</v>
          </cell>
          <cell r="C456" t="str">
            <v>Yes</v>
          </cell>
        </row>
        <row r="457">
          <cell r="A457" t="str">
            <v>core</v>
          </cell>
          <cell r="B457" t="str">
            <v>Matter confidential on completion</v>
          </cell>
          <cell r="C457" t="str">
            <v>No</v>
          </cell>
        </row>
        <row r="458">
          <cell r="A458" t="str">
            <v>core</v>
          </cell>
          <cell r="B458" t="str">
            <v>Matter confidential on completion</v>
          </cell>
          <cell r="C458" t="str">
            <v>Yes</v>
          </cell>
        </row>
        <row r="459">
          <cell r="A459" t="str">
            <v>core</v>
          </cell>
          <cell r="B459" t="str">
            <v>Applicable law</v>
          </cell>
          <cell r="C459" t="str">
            <v>Algeria</v>
          </cell>
        </row>
        <row r="460">
          <cell r="A460" t="str">
            <v>core</v>
          </cell>
          <cell r="B460" t="str">
            <v>Applicable law</v>
          </cell>
          <cell r="C460" t="str">
            <v>Argentina</v>
          </cell>
        </row>
        <row r="461">
          <cell r="A461" t="str">
            <v>core</v>
          </cell>
          <cell r="B461" t="str">
            <v>Applicable law</v>
          </cell>
          <cell r="C461" t="str">
            <v>Austria</v>
          </cell>
        </row>
        <row r="462">
          <cell r="A462" t="str">
            <v>core</v>
          </cell>
          <cell r="B462" t="str">
            <v>Applicable law</v>
          </cell>
          <cell r="C462" t="str">
            <v>Belgium</v>
          </cell>
        </row>
        <row r="463">
          <cell r="A463" t="str">
            <v>core</v>
          </cell>
          <cell r="B463" t="str">
            <v>Applicable law</v>
          </cell>
          <cell r="C463" t="str">
            <v>Bermuda</v>
          </cell>
        </row>
        <row r="464">
          <cell r="A464" t="str">
            <v>core</v>
          </cell>
          <cell r="B464" t="str">
            <v>Applicable law</v>
          </cell>
          <cell r="C464" t="str">
            <v>Bosnia and Herzegovina</v>
          </cell>
        </row>
        <row r="465">
          <cell r="A465" t="str">
            <v>core</v>
          </cell>
          <cell r="B465" t="str">
            <v>Applicable law</v>
          </cell>
          <cell r="C465" t="str">
            <v>Brazil</v>
          </cell>
        </row>
        <row r="466">
          <cell r="A466" t="str">
            <v>core</v>
          </cell>
          <cell r="B466" t="str">
            <v>Applicable law</v>
          </cell>
          <cell r="C466" t="str">
            <v>British Virgin Islands</v>
          </cell>
        </row>
        <row r="467">
          <cell r="A467" t="str">
            <v>core</v>
          </cell>
          <cell r="B467" t="str">
            <v>Applicable law</v>
          </cell>
          <cell r="C467" t="str">
            <v>Bulgaria</v>
          </cell>
        </row>
        <row r="468">
          <cell r="A468" t="str">
            <v>core</v>
          </cell>
          <cell r="B468" t="str">
            <v>Applicable law</v>
          </cell>
          <cell r="C468" t="str">
            <v>California</v>
          </cell>
        </row>
        <row r="469">
          <cell r="A469" t="str">
            <v>core</v>
          </cell>
          <cell r="B469" t="str">
            <v>Applicable law</v>
          </cell>
          <cell r="C469" t="str">
            <v>Cayman</v>
          </cell>
        </row>
        <row r="470">
          <cell r="A470" t="str">
            <v>core</v>
          </cell>
          <cell r="B470" t="str">
            <v>Applicable law</v>
          </cell>
          <cell r="C470" t="str">
            <v>China</v>
          </cell>
        </row>
        <row r="471">
          <cell r="A471" t="str">
            <v>core</v>
          </cell>
          <cell r="B471" t="str">
            <v>Applicable law</v>
          </cell>
          <cell r="C471" t="str">
            <v>Croatia</v>
          </cell>
        </row>
        <row r="472">
          <cell r="A472" t="str">
            <v>core</v>
          </cell>
          <cell r="B472" t="str">
            <v>Applicable law</v>
          </cell>
          <cell r="C472" t="str">
            <v>Czech Republic</v>
          </cell>
        </row>
        <row r="473">
          <cell r="A473" t="str">
            <v>core</v>
          </cell>
          <cell r="B473" t="str">
            <v>Applicable law</v>
          </cell>
          <cell r="C473" t="str">
            <v>Delaware</v>
          </cell>
        </row>
        <row r="474">
          <cell r="A474" t="str">
            <v>core</v>
          </cell>
          <cell r="B474" t="str">
            <v>Applicable law</v>
          </cell>
          <cell r="C474" t="str">
            <v>England &amp; Wales</v>
          </cell>
        </row>
        <row r="475">
          <cell r="A475" t="str">
            <v>core</v>
          </cell>
          <cell r="B475" t="str">
            <v>Applicable law</v>
          </cell>
          <cell r="C475" t="str">
            <v>France</v>
          </cell>
        </row>
        <row r="476">
          <cell r="A476" t="str">
            <v>core</v>
          </cell>
          <cell r="B476" t="str">
            <v>Applicable law</v>
          </cell>
          <cell r="C476" t="str">
            <v>Germany</v>
          </cell>
        </row>
        <row r="477">
          <cell r="A477" t="str">
            <v>core</v>
          </cell>
          <cell r="B477" t="str">
            <v>Applicable law</v>
          </cell>
          <cell r="C477" t="str">
            <v>Hungary</v>
          </cell>
        </row>
        <row r="478">
          <cell r="A478" t="str">
            <v>core</v>
          </cell>
          <cell r="B478" t="str">
            <v>Applicable law</v>
          </cell>
          <cell r="C478" t="str">
            <v>Italy</v>
          </cell>
        </row>
        <row r="479">
          <cell r="A479" t="str">
            <v>core</v>
          </cell>
          <cell r="B479" t="str">
            <v>Applicable law</v>
          </cell>
          <cell r="C479" t="str">
            <v>Luxembourg</v>
          </cell>
        </row>
        <row r="480">
          <cell r="A480" t="str">
            <v>core</v>
          </cell>
          <cell r="B480" t="str">
            <v>Applicable law</v>
          </cell>
          <cell r="C480" t="str">
            <v>Morocco</v>
          </cell>
        </row>
        <row r="481">
          <cell r="A481" t="str">
            <v>core</v>
          </cell>
          <cell r="B481" t="str">
            <v>Applicable law</v>
          </cell>
          <cell r="C481" t="str">
            <v>New york</v>
          </cell>
        </row>
        <row r="482">
          <cell r="A482" t="str">
            <v>core</v>
          </cell>
          <cell r="B482" t="str">
            <v>Applicable law</v>
          </cell>
          <cell r="C482" t="str">
            <v>Other</v>
          </cell>
        </row>
        <row r="483">
          <cell r="A483" t="str">
            <v>core</v>
          </cell>
          <cell r="B483" t="str">
            <v>Applicable law</v>
          </cell>
          <cell r="C483" t="str">
            <v>Poland</v>
          </cell>
        </row>
        <row r="484">
          <cell r="A484" t="str">
            <v>core</v>
          </cell>
          <cell r="B484" t="str">
            <v>Applicable law</v>
          </cell>
          <cell r="C484" t="str">
            <v>Romania</v>
          </cell>
        </row>
        <row r="485">
          <cell r="A485" t="str">
            <v>core</v>
          </cell>
          <cell r="B485" t="str">
            <v>Applicable law</v>
          </cell>
          <cell r="C485" t="str">
            <v>Russia</v>
          </cell>
        </row>
        <row r="486">
          <cell r="A486" t="str">
            <v>core</v>
          </cell>
          <cell r="B486" t="str">
            <v>Applicable law</v>
          </cell>
          <cell r="C486" t="str">
            <v>Scotland</v>
          </cell>
        </row>
        <row r="487">
          <cell r="A487" t="str">
            <v>core</v>
          </cell>
          <cell r="B487" t="str">
            <v>Applicable law</v>
          </cell>
          <cell r="C487" t="str">
            <v>Serbia</v>
          </cell>
        </row>
        <row r="488">
          <cell r="A488" t="str">
            <v>core</v>
          </cell>
          <cell r="B488" t="str">
            <v>Applicable law</v>
          </cell>
          <cell r="C488" t="str">
            <v>Slovakia</v>
          </cell>
        </row>
        <row r="489">
          <cell r="A489" t="str">
            <v>core</v>
          </cell>
          <cell r="B489" t="str">
            <v>Applicable law</v>
          </cell>
          <cell r="C489" t="str">
            <v>Slovenia</v>
          </cell>
        </row>
        <row r="490">
          <cell r="A490" t="str">
            <v>core</v>
          </cell>
          <cell r="B490" t="str">
            <v>Applicable law</v>
          </cell>
          <cell r="C490" t="str">
            <v>Spain</v>
          </cell>
        </row>
        <row r="491">
          <cell r="A491" t="str">
            <v>core</v>
          </cell>
          <cell r="B491" t="str">
            <v>Applicable law</v>
          </cell>
          <cell r="C491" t="str">
            <v>Switzerland</v>
          </cell>
        </row>
        <row r="492">
          <cell r="A492" t="str">
            <v>core</v>
          </cell>
          <cell r="B492" t="str">
            <v>Applicable law</v>
          </cell>
          <cell r="C492" t="str">
            <v>Texas</v>
          </cell>
        </row>
        <row r="493">
          <cell r="A493" t="str">
            <v>core</v>
          </cell>
          <cell r="B493" t="str">
            <v>Applicable law</v>
          </cell>
          <cell r="C493" t="str">
            <v>The Netherlands</v>
          </cell>
        </row>
        <row r="494">
          <cell r="A494" t="str">
            <v>core</v>
          </cell>
          <cell r="B494" t="str">
            <v>Applicable law</v>
          </cell>
          <cell r="C494" t="str">
            <v>Ukraine</v>
          </cell>
        </row>
        <row r="495">
          <cell r="A495" t="str">
            <v>core</v>
          </cell>
          <cell r="B495" t="str">
            <v>Applicable law</v>
          </cell>
          <cell r="C495" t="str">
            <v>Uruguay</v>
          </cell>
        </row>
        <row r="496">
          <cell r="A496" t="str">
            <v>core</v>
          </cell>
          <cell r="B496" t="str">
            <v>Contentious</v>
          </cell>
          <cell r="C496" t="str">
            <v>Both</v>
          </cell>
        </row>
        <row r="497">
          <cell r="A497" t="str">
            <v>core</v>
          </cell>
          <cell r="B497" t="str">
            <v>Contentious</v>
          </cell>
          <cell r="C497" t="str">
            <v>Contentious</v>
          </cell>
        </row>
        <row r="498">
          <cell r="A498" t="str">
            <v>core</v>
          </cell>
          <cell r="B498" t="str">
            <v>Contentious</v>
          </cell>
          <cell r="C498" t="str">
            <v>Non contentious</v>
          </cell>
        </row>
        <row r="499">
          <cell r="A499" t="str">
            <v>core</v>
          </cell>
          <cell r="B499" t="str">
            <v>Dispute resolution</v>
          </cell>
          <cell r="C499" t="str">
            <v>Adjudication</v>
          </cell>
        </row>
        <row r="500">
          <cell r="A500" t="str">
            <v>core</v>
          </cell>
          <cell r="B500" t="str">
            <v>Dispute resolution</v>
          </cell>
          <cell r="C500" t="str">
            <v>Arbitration</v>
          </cell>
        </row>
        <row r="501">
          <cell r="A501" t="str">
            <v>core</v>
          </cell>
          <cell r="B501" t="str">
            <v>Dispute resolution</v>
          </cell>
          <cell r="C501" t="str">
            <v>Expert determination</v>
          </cell>
        </row>
        <row r="502">
          <cell r="A502" t="str">
            <v>core</v>
          </cell>
          <cell r="B502" t="str">
            <v>Dispute resolution</v>
          </cell>
          <cell r="C502" t="str">
            <v>Investigation: External</v>
          </cell>
        </row>
        <row r="503">
          <cell r="A503" t="str">
            <v>core</v>
          </cell>
          <cell r="B503" t="str">
            <v>Dispute resolution</v>
          </cell>
          <cell r="C503" t="str">
            <v>Investigation: Internal</v>
          </cell>
        </row>
        <row r="504">
          <cell r="A504" t="str">
            <v>core</v>
          </cell>
          <cell r="B504" t="str">
            <v>Dispute resolution</v>
          </cell>
          <cell r="C504" t="str">
            <v>Litigation</v>
          </cell>
        </row>
        <row r="505">
          <cell r="A505" t="str">
            <v>core</v>
          </cell>
          <cell r="B505" t="str">
            <v>Dispute resolution</v>
          </cell>
          <cell r="C505" t="str">
            <v>Mediation/ADR</v>
          </cell>
        </row>
        <row r="506">
          <cell r="A506" t="str">
            <v>core</v>
          </cell>
          <cell r="B506" t="str">
            <v>Dispute resolution</v>
          </cell>
          <cell r="C506" t="str">
            <v>Other</v>
          </cell>
        </row>
        <row r="507">
          <cell r="A507" t="str">
            <v>core</v>
          </cell>
          <cell r="B507" t="str">
            <v>Dispute resolution</v>
          </cell>
          <cell r="C507" t="str">
            <v>Public inquiry</v>
          </cell>
        </row>
        <row r="508">
          <cell r="A508" t="str">
            <v>core</v>
          </cell>
          <cell r="B508" t="str">
            <v>Language of dispute</v>
          </cell>
          <cell r="C508" t="str">
            <v>Austrian</v>
          </cell>
        </row>
        <row r="509">
          <cell r="A509" t="str">
            <v>core</v>
          </cell>
          <cell r="B509" t="str">
            <v>Language of dispute</v>
          </cell>
          <cell r="C509" t="str">
            <v>Belgian</v>
          </cell>
        </row>
        <row r="510">
          <cell r="A510" t="str">
            <v>core</v>
          </cell>
          <cell r="B510" t="str">
            <v>Language of dispute</v>
          </cell>
          <cell r="C510" t="str">
            <v xml:space="preserve">Dutch </v>
          </cell>
        </row>
        <row r="511">
          <cell r="A511" t="str">
            <v>core</v>
          </cell>
          <cell r="B511" t="str">
            <v>Language of dispute</v>
          </cell>
          <cell r="C511" t="str">
            <v>English</v>
          </cell>
        </row>
        <row r="512">
          <cell r="A512" t="str">
            <v>core</v>
          </cell>
          <cell r="B512" t="str">
            <v>Language of dispute</v>
          </cell>
          <cell r="C512" t="str">
            <v>French</v>
          </cell>
        </row>
        <row r="513">
          <cell r="A513" t="str">
            <v>core</v>
          </cell>
          <cell r="B513" t="str">
            <v>Language of dispute</v>
          </cell>
          <cell r="C513" t="str">
            <v>German</v>
          </cell>
        </row>
        <row r="514">
          <cell r="A514" t="str">
            <v>core</v>
          </cell>
          <cell r="B514" t="str">
            <v>Language of dispute</v>
          </cell>
          <cell r="C514" t="str">
            <v>Italian</v>
          </cell>
        </row>
        <row r="515">
          <cell r="A515" t="str">
            <v>core</v>
          </cell>
          <cell r="B515" t="str">
            <v>Language of dispute</v>
          </cell>
          <cell r="C515" t="str">
            <v>Other (Please specify)</v>
          </cell>
        </row>
        <row r="516">
          <cell r="A516" t="str">
            <v>core</v>
          </cell>
          <cell r="B516" t="str">
            <v>Language of dispute</v>
          </cell>
          <cell r="C516" t="str">
            <v>Polish</v>
          </cell>
        </row>
        <row r="517">
          <cell r="A517" t="str">
            <v>core</v>
          </cell>
          <cell r="B517" t="str">
            <v>Language of dispute</v>
          </cell>
          <cell r="C517" t="str">
            <v>Portugese</v>
          </cell>
        </row>
        <row r="518">
          <cell r="A518" t="str">
            <v>core</v>
          </cell>
          <cell r="B518" t="str">
            <v>Language of dispute</v>
          </cell>
          <cell r="C518" t="str">
            <v>Russian</v>
          </cell>
        </row>
        <row r="519">
          <cell r="A519" t="str">
            <v>core</v>
          </cell>
          <cell r="B519" t="str">
            <v>Language of dispute</v>
          </cell>
          <cell r="C519" t="str">
            <v>Slovakian</v>
          </cell>
        </row>
        <row r="520">
          <cell r="A520" t="str">
            <v>core</v>
          </cell>
          <cell r="B520" t="str">
            <v>Language of dispute</v>
          </cell>
          <cell r="C520" t="str">
            <v>Spanish</v>
          </cell>
        </row>
        <row r="521">
          <cell r="A521" t="str">
            <v>core</v>
          </cell>
          <cell r="B521" t="str">
            <v>Language of dispute</v>
          </cell>
          <cell r="C521" t="str">
            <v>Swiss</v>
          </cell>
        </row>
        <row r="522">
          <cell r="A522" t="str">
            <v>core</v>
          </cell>
          <cell r="B522" t="str">
            <v>Jurisdiction of dispute</v>
          </cell>
          <cell r="C522" t="str">
            <v>Albania</v>
          </cell>
        </row>
        <row r="523">
          <cell r="A523" t="str">
            <v>core</v>
          </cell>
          <cell r="B523" t="str">
            <v>Jurisdiction of dispute</v>
          </cell>
          <cell r="C523" t="str">
            <v>Algeria</v>
          </cell>
        </row>
        <row r="524">
          <cell r="A524" t="str">
            <v>core</v>
          </cell>
          <cell r="B524" t="str">
            <v>Jurisdiction of dispute</v>
          </cell>
          <cell r="C524" t="str">
            <v>Angola</v>
          </cell>
        </row>
        <row r="525">
          <cell r="A525" t="str">
            <v>core</v>
          </cell>
          <cell r="B525" t="str">
            <v>Jurisdiction of dispute</v>
          </cell>
          <cell r="C525" t="str">
            <v>Argentina</v>
          </cell>
        </row>
        <row r="526">
          <cell r="A526" t="str">
            <v>core</v>
          </cell>
          <cell r="B526" t="str">
            <v>Jurisdiction of dispute</v>
          </cell>
          <cell r="C526" t="str">
            <v>Armenia</v>
          </cell>
        </row>
        <row r="527">
          <cell r="A527" t="str">
            <v>core</v>
          </cell>
          <cell r="B527" t="str">
            <v>Jurisdiction of dispute</v>
          </cell>
          <cell r="C527" t="str">
            <v>Australia</v>
          </cell>
        </row>
        <row r="528">
          <cell r="A528" t="str">
            <v>core</v>
          </cell>
          <cell r="B528" t="str">
            <v>Jurisdiction of dispute</v>
          </cell>
          <cell r="C528" t="str">
            <v>Austria</v>
          </cell>
        </row>
        <row r="529">
          <cell r="A529" t="str">
            <v>core</v>
          </cell>
          <cell r="B529" t="str">
            <v>Jurisdiction of dispute</v>
          </cell>
          <cell r="C529" t="str">
            <v>Azerbaijan</v>
          </cell>
        </row>
        <row r="530">
          <cell r="A530" t="str">
            <v>core</v>
          </cell>
          <cell r="B530" t="str">
            <v>Jurisdiction of dispute</v>
          </cell>
          <cell r="C530" t="str">
            <v>Baltic States</v>
          </cell>
        </row>
        <row r="531">
          <cell r="A531" t="str">
            <v>core</v>
          </cell>
          <cell r="B531" t="str">
            <v>Jurisdiction of dispute</v>
          </cell>
          <cell r="C531" t="str">
            <v>Bangladesh</v>
          </cell>
        </row>
        <row r="532">
          <cell r="A532" t="str">
            <v>core</v>
          </cell>
          <cell r="B532" t="str">
            <v>Jurisdiction of dispute</v>
          </cell>
          <cell r="C532" t="str">
            <v>Barbados</v>
          </cell>
        </row>
        <row r="533">
          <cell r="A533" t="str">
            <v>core</v>
          </cell>
          <cell r="B533" t="str">
            <v>Jurisdiction of dispute</v>
          </cell>
          <cell r="C533" t="str">
            <v>Belgium</v>
          </cell>
        </row>
        <row r="534">
          <cell r="A534" t="str">
            <v>core</v>
          </cell>
          <cell r="B534" t="str">
            <v>Jurisdiction of dispute</v>
          </cell>
          <cell r="C534" t="str">
            <v>Belize</v>
          </cell>
        </row>
        <row r="535">
          <cell r="A535" t="str">
            <v>core</v>
          </cell>
          <cell r="B535" t="str">
            <v>Jurisdiction of dispute</v>
          </cell>
          <cell r="C535" t="str">
            <v>Benin</v>
          </cell>
        </row>
        <row r="536">
          <cell r="A536" t="str">
            <v>core</v>
          </cell>
          <cell r="B536" t="str">
            <v>Jurisdiction of dispute</v>
          </cell>
          <cell r="C536" t="str">
            <v>Bermuda</v>
          </cell>
        </row>
        <row r="537">
          <cell r="A537" t="str">
            <v>core</v>
          </cell>
          <cell r="B537" t="str">
            <v>Jurisdiction of dispute</v>
          </cell>
          <cell r="C537" t="str">
            <v>Bhutan</v>
          </cell>
        </row>
        <row r="538">
          <cell r="A538" t="str">
            <v>core</v>
          </cell>
          <cell r="B538" t="str">
            <v>Jurisdiction of dispute</v>
          </cell>
          <cell r="C538" t="str">
            <v>Bolivia</v>
          </cell>
        </row>
        <row r="539">
          <cell r="A539" t="str">
            <v>core</v>
          </cell>
          <cell r="B539" t="str">
            <v>Jurisdiction of dispute</v>
          </cell>
          <cell r="C539" t="str">
            <v>Bosnia &amp; Herzegovina</v>
          </cell>
        </row>
        <row r="540">
          <cell r="A540" t="str">
            <v>core</v>
          </cell>
          <cell r="B540" t="str">
            <v>Jurisdiction of dispute</v>
          </cell>
          <cell r="C540" t="str">
            <v>Botswana</v>
          </cell>
        </row>
        <row r="541">
          <cell r="A541" t="str">
            <v>core</v>
          </cell>
          <cell r="B541" t="str">
            <v>Jurisdiction of dispute</v>
          </cell>
          <cell r="C541" t="str">
            <v>Brazil</v>
          </cell>
        </row>
        <row r="542">
          <cell r="A542" t="str">
            <v>core</v>
          </cell>
          <cell r="B542" t="str">
            <v>Jurisdiction of dispute</v>
          </cell>
          <cell r="C542" t="str">
            <v>Brunei</v>
          </cell>
        </row>
        <row r="543">
          <cell r="A543" t="str">
            <v>core</v>
          </cell>
          <cell r="B543" t="str">
            <v>Jurisdiction of dispute</v>
          </cell>
          <cell r="C543" t="str">
            <v>Bulgaria</v>
          </cell>
        </row>
        <row r="544">
          <cell r="A544" t="str">
            <v>core</v>
          </cell>
          <cell r="B544" t="str">
            <v>Jurisdiction of dispute</v>
          </cell>
          <cell r="C544" t="str">
            <v>Burma</v>
          </cell>
        </row>
        <row r="545">
          <cell r="A545" t="str">
            <v>core</v>
          </cell>
          <cell r="B545" t="str">
            <v>Jurisdiction of dispute</v>
          </cell>
          <cell r="C545" t="str">
            <v>Cambodia</v>
          </cell>
        </row>
        <row r="546">
          <cell r="A546" t="str">
            <v>core</v>
          </cell>
          <cell r="B546" t="str">
            <v>Jurisdiction of dispute</v>
          </cell>
          <cell r="C546" t="str">
            <v>Cameroon</v>
          </cell>
        </row>
        <row r="547">
          <cell r="A547" t="str">
            <v>core</v>
          </cell>
          <cell r="B547" t="str">
            <v>Jurisdiction of dispute</v>
          </cell>
          <cell r="C547" t="str">
            <v>Canada</v>
          </cell>
        </row>
        <row r="548">
          <cell r="A548" t="str">
            <v>core</v>
          </cell>
          <cell r="B548" t="str">
            <v>Jurisdiction of dispute</v>
          </cell>
          <cell r="C548" t="str">
            <v>Canary Islands</v>
          </cell>
        </row>
        <row r="549">
          <cell r="A549" t="str">
            <v>core</v>
          </cell>
          <cell r="B549" t="str">
            <v>Jurisdiction of dispute</v>
          </cell>
          <cell r="C549" t="str">
            <v>Caribbean</v>
          </cell>
        </row>
        <row r="550">
          <cell r="A550" t="str">
            <v>core</v>
          </cell>
          <cell r="B550" t="str">
            <v>Jurisdiction of dispute</v>
          </cell>
          <cell r="C550" t="str">
            <v>Cayman Islands</v>
          </cell>
        </row>
        <row r="551">
          <cell r="A551" t="str">
            <v>core</v>
          </cell>
          <cell r="B551" t="str">
            <v>Jurisdiction of dispute</v>
          </cell>
          <cell r="C551" t="str">
            <v>Chile</v>
          </cell>
        </row>
        <row r="552">
          <cell r="A552" t="str">
            <v>core</v>
          </cell>
          <cell r="B552" t="str">
            <v>Jurisdiction of dispute</v>
          </cell>
          <cell r="C552" t="str">
            <v>China</v>
          </cell>
        </row>
        <row r="553">
          <cell r="A553" t="str">
            <v>core</v>
          </cell>
          <cell r="B553" t="str">
            <v>Jurisdiction of dispute</v>
          </cell>
          <cell r="C553" t="str">
            <v>Colombia</v>
          </cell>
        </row>
        <row r="554">
          <cell r="A554" t="str">
            <v>core</v>
          </cell>
          <cell r="B554" t="str">
            <v>Jurisdiction of dispute</v>
          </cell>
          <cell r="C554" t="str">
            <v>Costa Rica</v>
          </cell>
        </row>
        <row r="555">
          <cell r="A555" t="str">
            <v>core</v>
          </cell>
          <cell r="B555" t="str">
            <v>Jurisdiction of dispute</v>
          </cell>
          <cell r="C555" t="str">
            <v xml:space="preserve">Côte d’Ivoire  </v>
          </cell>
        </row>
        <row r="556">
          <cell r="A556" t="str">
            <v>core</v>
          </cell>
          <cell r="B556" t="str">
            <v>Jurisdiction of dispute</v>
          </cell>
          <cell r="C556" t="str">
            <v>Croatia</v>
          </cell>
        </row>
        <row r="557">
          <cell r="A557" t="str">
            <v>core</v>
          </cell>
          <cell r="B557" t="str">
            <v>Jurisdiction of dispute</v>
          </cell>
          <cell r="C557" t="str">
            <v>Cuba</v>
          </cell>
        </row>
        <row r="558">
          <cell r="A558" t="str">
            <v>core</v>
          </cell>
          <cell r="B558" t="str">
            <v>Jurisdiction of dispute</v>
          </cell>
          <cell r="C558" t="str">
            <v>Cyprus</v>
          </cell>
        </row>
        <row r="559">
          <cell r="A559" t="str">
            <v>core</v>
          </cell>
          <cell r="B559" t="str">
            <v>Jurisdiction of dispute</v>
          </cell>
          <cell r="C559" t="str">
            <v>Czech Republic</v>
          </cell>
        </row>
        <row r="560">
          <cell r="A560" t="str">
            <v>core</v>
          </cell>
          <cell r="B560" t="str">
            <v>Jurisdiction of dispute</v>
          </cell>
          <cell r="C560" t="str">
            <v>Democratic Republic of the Congo</v>
          </cell>
        </row>
        <row r="561">
          <cell r="A561" t="str">
            <v>core</v>
          </cell>
          <cell r="B561" t="str">
            <v>Jurisdiction of dispute</v>
          </cell>
          <cell r="C561" t="str">
            <v>Denmark</v>
          </cell>
        </row>
        <row r="562">
          <cell r="A562" t="str">
            <v>core</v>
          </cell>
          <cell r="B562" t="str">
            <v>Jurisdiction of dispute</v>
          </cell>
          <cell r="C562" t="str">
            <v>Dominican Republic</v>
          </cell>
        </row>
        <row r="563">
          <cell r="A563" t="str">
            <v>core</v>
          </cell>
          <cell r="B563" t="str">
            <v>Jurisdiction of dispute</v>
          </cell>
          <cell r="C563" t="str">
            <v>Dubai</v>
          </cell>
        </row>
        <row r="564">
          <cell r="A564" t="str">
            <v>core</v>
          </cell>
          <cell r="B564" t="str">
            <v>Jurisdiction of dispute</v>
          </cell>
          <cell r="C564" t="str">
            <v>Ecuador</v>
          </cell>
        </row>
        <row r="565">
          <cell r="A565" t="str">
            <v>core</v>
          </cell>
          <cell r="B565" t="str">
            <v>Jurisdiction of dispute</v>
          </cell>
          <cell r="C565" t="str">
            <v>Egypt</v>
          </cell>
        </row>
        <row r="566">
          <cell r="A566" t="str">
            <v>core</v>
          </cell>
          <cell r="B566" t="str">
            <v>Jurisdiction of dispute</v>
          </cell>
          <cell r="C566" t="str">
            <v>El Salvador</v>
          </cell>
        </row>
        <row r="567">
          <cell r="A567" t="str">
            <v>core</v>
          </cell>
          <cell r="B567" t="str">
            <v>Jurisdiction of dispute</v>
          </cell>
          <cell r="C567" t="str">
            <v>England</v>
          </cell>
        </row>
        <row r="568">
          <cell r="A568" t="str">
            <v>core</v>
          </cell>
          <cell r="B568" t="str">
            <v>Jurisdiction of dispute</v>
          </cell>
          <cell r="C568" t="str">
            <v>Eritrea</v>
          </cell>
        </row>
        <row r="569">
          <cell r="A569" t="str">
            <v>core</v>
          </cell>
          <cell r="B569" t="str">
            <v>Jurisdiction of dispute</v>
          </cell>
          <cell r="C569" t="str">
            <v>Estonia</v>
          </cell>
        </row>
        <row r="570">
          <cell r="A570" t="str">
            <v>core</v>
          </cell>
          <cell r="B570" t="str">
            <v>Jurisdiction of dispute</v>
          </cell>
          <cell r="C570" t="str">
            <v>Ethiopia</v>
          </cell>
        </row>
        <row r="571">
          <cell r="A571" t="str">
            <v>core</v>
          </cell>
          <cell r="B571" t="str">
            <v>Jurisdiction of dispute</v>
          </cell>
          <cell r="C571" t="str">
            <v>Falkland Islands</v>
          </cell>
        </row>
        <row r="572">
          <cell r="A572" t="str">
            <v>core</v>
          </cell>
          <cell r="B572" t="str">
            <v>Jurisdiction of dispute</v>
          </cell>
          <cell r="C572" t="str">
            <v>Faroes</v>
          </cell>
        </row>
        <row r="573">
          <cell r="A573" t="str">
            <v>core</v>
          </cell>
          <cell r="B573" t="str">
            <v>Jurisdiction of dispute</v>
          </cell>
          <cell r="C573" t="str">
            <v>Fed Rep Yugoslavia</v>
          </cell>
        </row>
        <row r="574">
          <cell r="A574" t="str">
            <v>core</v>
          </cell>
          <cell r="B574" t="str">
            <v>Jurisdiction of dispute</v>
          </cell>
          <cell r="C574" t="str">
            <v>Fiji</v>
          </cell>
        </row>
        <row r="575">
          <cell r="A575" t="str">
            <v>core</v>
          </cell>
          <cell r="B575" t="str">
            <v>Jurisdiction of dispute</v>
          </cell>
          <cell r="C575" t="str">
            <v>Finland</v>
          </cell>
        </row>
        <row r="576">
          <cell r="A576" t="str">
            <v>core</v>
          </cell>
          <cell r="B576" t="str">
            <v>Jurisdiction of dispute</v>
          </cell>
          <cell r="C576" t="str">
            <v>Former Yugoslavia</v>
          </cell>
        </row>
        <row r="577">
          <cell r="A577" t="str">
            <v>core</v>
          </cell>
          <cell r="B577" t="str">
            <v>Jurisdiction of dispute</v>
          </cell>
          <cell r="C577" t="str">
            <v>France</v>
          </cell>
        </row>
        <row r="578">
          <cell r="A578" t="str">
            <v>core</v>
          </cell>
          <cell r="B578" t="str">
            <v>Jurisdiction of dispute</v>
          </cell>
          <cell r="C578" t="str">
            <v>Gambia</v>
          </cell>
        </row>
        <row r="579">
          <cell r="A579" t="str">
            <v>core</v>
          </cell>
          <cell r="B579" t="str">
            <v>Jurisdiction of dispute</v>
          </cell>
          <cell r="C579" t="str">
            <v>Gaza Strip</v>
          </cell>
        </row>
        <row r="580">
          <cell r="A580" t="str">
            <v>core</v>
          </cell>
          <cell r="B580" t="str">
            <v>Jurisdiction of dispute</v>
          </cell>
          <cell r="C580" t="str">
            <v>Georgia</v>
          </cell>
        </row>
        <row r="581">
          <cell r="A581" t="str">
            <v>core</v>
          </cell>
          <cell r="B581" t="str">
            <v>Jurisdiction of dispute</v>
          </cell>
          <cell r="C581" t="str">
            <v>Germany</v>
          </cell>
        </row>
        <row r="582">
          <cell r="A582" t="str">
            <v>core</v>
          </cell>
          <cell r="B582" t="str">
            <v>Jurisdiction of dispute</v>
          </cell>
          <cell r="C582" t="str">
            <v>Ghana</v>
          </cell>
        </row>
        <row r="583">
          <cell r="A583" t="str">
            <v>core</v>
          </cell>
          <cell r="B583" t="str">
            <v>Jurisdiction of dispute</v>
          </cell>
          <cell r="C583" t="str">
            <v>Gibraltar</v>
          </cell>
        </row>
        <row r="584">
          <cell r="A584" t="str">
            <v>core</v>
          </cell>
          <cell r="B584" t="str">
            <v>Jurisdiction of dispute</v>
          </cell>
          <cell r="C584" t="str">
            <v>Greece</v>
          </cell>
        </row>
        <row r="585">
          <cell r="A585" t="str">
            <v>core</v>
          </cell>
          <cell r="B585" t="str">
            <v>Jurisdiction of dispute</v>
          </cell>
          <cell r="C585" t="str">
            <v>Greenland</v>
          </cell>
        </row>
        <row r="586">
          <cell r="A586" t="str">
            <v>core</v>
          </cell>
          <cell r="B586" t="str">
            <v>Jurisdiction of dispute</v>
          </cell>
          <cell r="C586" t="str">
            <v>Guam</v>
          </cell>
        </row>
        <row r="587">
          <cell r="A587" t="str">
            <v>core</v>
          </cell>
          <cell r="B587" t="str">
            <v>Jurisdiction of dispute</v>
          </cell>
          <cell r="C587" t="str">
            <v>Guatemala</v>
          </cell>
        </row>
        <row r="588">
          <cell r="A588" t="str">
            <v>core</v>
          </cell>
          <cell r="B588" t="str">
            <v>Jurisdiction of dispute</v>
          </cell>
          <cell r="C588" t="str">
            <v>Guernsey</v>
          </cell>
        </row>
        <row r="589">
          <cell r="A589" t="str">
            <v>core</v>
          </cell>
          <cell r="B589" t="str">
            <v>Jurisdiction of dispute</v>
          </cell>
          <cell r="C589" t="str">
            <v>Guinea</v>
          </cell>
        </row>
        <row r="590">
          <cell r="A590" t="str">
            <v>core</v>
          </cell>
          <cell r="B590" t="str">
            <v>Jurisdiction of dispute</v>
          </cell>
          <cell r="C590" t="str">
            <v xml:space="preserve">Guinea Bissau  </v>
          </cell>
        </row>
        <row r="591">
          <cell r="A591" t="str">
            <v>core</v>
          </cell>
          <cell r="B591" t="str">
            <v>Jurisdiction of dispute</v>
          </cell>
          <cell r="C591" t="str">
            <v>Holland</v>
          </cell>
        </row>
        <row r="592">
          <cell r="A592" t="str">
            <v>core</v>
          </cell>
          <cell r="B592" t="str">
            <v>Jurisdiction of dispute</v>
          </cell>
          <cell r="C592" t="str">
            <v>Honduras</v>
          </cell>
        </row>
        <row r="593">
          <cell r="A593" t="str">
            <v>core</v>
          </cell>
          <cell r="B593" t="str">
            <v>Jurisdiction of dispute</v>
          </cell>
          <cell r="C593" t="str">
            <v>Hong Kong</v>
          </cell>
        </row>
        <row r="594">
          <cell r="A594" t="str">
            <v>core</v>
          </cell>
          <cell r="B594" t="str">
            <v>Jurisdiction of dispute</v>
          </cell>
          <cell r="C594" t="str">
            <v>Hungary</v>
          </cell>
        </row>
        <row r="595">
          <cell r="A595" t="str">
            <v>core</v>
          </cell>
          <cell r="B595" t="str">
            <v>Jurisdiction of dispute</v>
          </cell>
          <cell r="C595" t="str">
            <v>Iceland</v>
          </cell>
        </row>
        <row r="596">
          <cell r="A596" t="str">
            <v>core</v>
          </cell>
          <cell r="B596" t="str">
            <v>Jurisdiction of dispute</v>
          </cell>
          <cell r="C596" t="str">
            <v>India</v>
          </cell>
        </row>
        <row r="597">
          <cell r="A597" t="str">
            <v>core</v>
          </cell>
          <cell r="B597" t="str">
            <v>Jurisdiction of dispute</v>
          </cell>
          <cell r="C597" t="str">
            <v>Indonesia</v>
          </cell>
        </row>
        <row r="598">
          <cell r="A598" t="str">
            <v>core</v>
          </cell>
          <cell r="B598" t="str">
            <v>Jurisdiction of dispute</v>
          </cell>
          <cell r="C598" t="str">
            <v>Iran</v>
          </cell>
        </row>
        <row r="599">
          <cell r="A599" t="str">
            <v>core</v>
          </cell>
          <cell r="B599" t="str">
            <v>Jurisdiction of dispute</v>
          </cell>
          <cell r="C599" t="str">
            <v>Iraq</v>
          </cell>
        </row>
        <row r="600">
          <cell r="A600" t="str">
            <v>core</v>
          </cell>
          <cell r="B600" t="str">
            <v>Jurisdiction of dispute</v>
          </cell>
          <cell r="C600" t="str">
            <v>Ireland</v>
          </cell>
        </row>
        <row r="601">
          <cell r="A601" t="str">
            <v>core</v>
          </cell>
          <cell r="B601" t="str">
            <v>Jurisdiction of dispute</v>
          </cell>
          <cell r="C601" t="str">
            <v>Isle Of Man</v>
          </cell>
        </row>
        <row r="602">
          <cell r="A602" t="str">
            <v>core</v>
          </cell>
          <cell r="B602" t="str">
            <v>Jurisdiction of dispute</v>
          </cell>
          <cell r="C602" t="str">
            <v>Israel</v>
          </cell>
        </row>
        <row r="603">
          <cell r="A603" t="str">
            <v>core</v>
          </cell>
          <cell r="B603" t="str">
            <v>Jurisdiction of dispute</v>
          </cell>
          <cell r="C603" t="str">
            <v>Italy</v>
          </cell>
        </row>
        <row r="604">
          <cell r="A604" t="str">
            <v>core</v>
          </cell>
          <cell r="B604" t="str">
            <v>Jurisdiction of dispute</v>
          </cell>
          <cell r="C604" t="str">
            <v>Ivory Coast</v>
          </cell>
        </row>
        <row r="605">
          <cell r="A605" t="str">
            <v>core</v>
          </cell>
          <cell r="B605" t="str">
            <v>Jurisdiction of dispute</v>
          </cell>
          <cell r="C605" t="str">
            <v>Jamaica</v>
          </cell>
        </row>
        <row r="606">
          <cell r="A606" t="str">
            <v>core</v>
          </cell>
          <cell r="B606" t="str">
            <v>Jurisdiction of dispute</v>
          </cell>
          <cell r="C606" t="str">
            <v>Japan</v>
          </cell>
        </row>
        <row r="607">
          <cell r="A607" t="str">
            <v>core</v>
          </cell>
          <cell r="B607" t="str">
            <v>Jurisdiction of dispute</v>
          </cell>
          <cell r="C607" t="str">
            <v>Jersey</v>
          </cell>
        </row>
        <row r="608">
          <cell r="A608" t="str">
            <v>core</v>
          </cell>
          <cell r="B608" t="str">
            <v>Jurisdiction of dispute</v>
          </cell>
          <cell r="C608" t="str">
            <v>Jordan</v>
          </cell>
        </row>
        <row r="609">
          <cell r="A609" t="str">
            <v>core</v>
          </cell>
          <cell r="B609" t="str">
            <v>Jurisdiction of dispute</v>
          </cell>
          <cell r="C609" t="str">
            <v>Kazakhstan</v>
          </cell>
        </row>
        <row r="610">
          <cell r="A610" t="str">
            <v>core</v>
          </cell>
          <cell r="B610" t="str">
            <v>Jurisdiction of dispute</v>
          </cell>
          <cell r="C610" t="str">
            <v>Kenya</v>
          </cell>
        </row>
        <row r="611">
          <cell r="A611" t="str">
            <v>core</v>
          </cell>
          <cell r="B611" t="str">
            <v>Jurisdiction of dispute</v>
          </cell>
          <cell r="C611" t="str">
            <v>Kosovo</v>
          </cell>
        </row>
        <row r="612">
          <cell r="A612" t="str">
            <v>core</v>
          </cell>
          <cell r="B612" t="str">
            <v>Jurisdiction of dispute</v>
          </cell>
          <cell r="C612" t="str">
            <v>Kuwait</v>
          </cell>
        </row>
        <row r="613">
          <cell r="A613" t="str">
            <v>core</v>
          </cell>
          <cell r="B613" t="str">
            <v>Jurisdiction of dispute</v>
          </cell>
          <cell r="C613" t="str">
            <v>Kyrgyzstan</v>
          </cell>
        </row>
        <row r="614">
          <cell r="A614" t="str">
            <v>core</v>
          </cell>
          <cell r="B614" t="str">
            <v>Jurisdiction of dispute</v>
          </cell>
          <cell r="C614" t="str">
            <v>Lao PDR</v>
          </cell>
        </row>
        <row r="615">
          <cell r="A615" t="str">
            <v>core</v>
          </cell>
          <cell r="B615" t="str">
            <v>Jurisdiction of dispute</v>
          </cell>
          <cell r="C615" t="str">
            <v>Latvia</v>
          </cell>
        </row>
        <row r="616">
          <cell r="A616" t="str">
            <v>core</v>
          </cell>
          <cell r="B616" t="str">
            <v>Jurisdiction of dispute</v>
          </cell>
          <cell r="C616" t="str">
            <v>Lebanon</v>
          </cell>
        </row>
        <row r="617">
          <cell r="A617" t="str">
            <v>core</v>
          </cell>
          <cell r="B617" t="str">
            <v>Jurisdiction of dispute</v>
          </cell>
          <cell r="C617" t="str">
            <v>Lesotho</v>
          </cell>
        </row>
        <row r="618">
          <cell r="A618" t="str">
            <v>core</v>
          </cell>
          <cell r="B618" t="str">
            <v>Jurisdiction of dispute</v>
          </cell>
          <cell r="C618" t="str">
            <v>Liberia</v>
          </cell>
        </row>
        <row r="619">
          <cell r="A619" t="str">
            <v>core</v>
          </cell>
          <cell r="B619" t="str">
            <v>Jurisdiction of dispute</v>
          </cell>
          <cell r="C619" t="str">
            <v>Libya</v>
          </cell>
        </row>
        <row r="620">
          <cell r="A620" t="str">
            <v>core</v>
          </cell>
          <cell r="B620" t="str">
            <v>Jurisdiction of dispute</v>
          </cell>
          <cell r="C620" t="str">
            <v>Liechtenstein</v>
          </cell>
        </row>
        <row r="621">
          <cell r="A621" t="str">
            <v>core</v>
          </cell>
          <cell r="B621" t="str">
            <v>Jurisdiction of dispute</v>
          </cell>
          <cell r="C621" t="str">
            <v>Lithuania</v>
          </cell>
        </row>
        <row r="622">
          <cell r="A622" t="str">
            <v>core</v>
          </cell>
          <cell r="B622" t="str">
            <v>Jurisdiction of dispute</v>
          </cell>
          <cell r="C622" t="str">
            <v>Luxembourg</v>
          </cell>
        </row>
        <row r="623">
          <cell r="A623" t="str">
            <v>core</v>
          </cell>
          <cell r="B623" t="str">
            <v>Jurisdiction of dispute</v>
          </cell>
          <cell r="C623" t="str">
            <v>Macedonia</v>
          </cell>
        </row>
        <row r="624">
          <cell r="A624" t="str">
            <v>core</v>
          </cell>
          <cell r="B624" t="str">
            <v>Jurisdiction of dispute</v>
          </cell>
          <cell r="C624" t="str">
            <v>Madagascar</v>
          </cell>
        </row>
        <row r="625">
          <cell r="A625" t="str">
            <v>core</v>
          </cell>
          <cell r="B625" t="str">
            <v>Jurisdiction of dispute</v>
          </cell>
          <cell r="C625" t="str">
            <v>Majorca</v>
          </cell>
        </row>
        <row r="626">
          <cell r="A626" t="str">
            <v>core</v>
          </cell>
          <cell r="B626" t="str">
            <v>Jurisdiction of dispute</v>
          </cell>
          <cell r="C626" t="str">
            <v>Malawi</v>
          </cell>
        </row>
        <row r="627">
          <cell r="A627" t="str">
            <v>core</v>
          </cell>
          <cell r="B627" t="str">
            <v>Jurisdiction of dispute</v>
          </cell>
          <cell r="C627" t="str">
            <v>Malaysia</v>
          </cell>
        </row>
        <row r="628">
          <cell r="A628" t="str">
            <v>core</v>
          </cell>
          <cell r="B628" t="str">
            <v>Jurisdiction of dispute</v>
          </cell>
          <cell r="C628" t="str">
            <v>Mali</v>
          </cell>
        </row>
        <row r="629">
          <cell r="A629" t="str">
            <v>core</v>
          </cell>
          <cell r="B629" t="str">
            <v>Jurisdiction of dispute</v>
          </cell>
          <cell r="C629" t="str">
            <v>Malta</v>
          </cell>
        </row>
        <row r="630">
          <cell r="A630" t="str">
            <v>core</v>
          </cell>
          <cell r="B630" t="str">
            <v>Jurisdiction of dispute</v>
          </cell>
          <cell r="C630" t="str">
            <v>Marshall Islands</v>
          </cell>
        </row>
        <row r="631">
          <cell r="A631" t="str">
            <v>core</v>
          </cell>
          <cell r="B631" t="str">
            <v>Jurisdiction of dispute</v>
          </cell>
          <cell r="C631" t="str">
            <v>Mauritania</v>
          </cell>
        </row>
        <row r="632">
          <cell r="A632" t="str">
            <v>core</v>
          </cell>
          <cell r="B632" t="str">
            <v>Jurisdiction of dispute</v>
          </cell>
          <cell r="C632" t="str">
            <v>Mauritius</v>
          </cell>
        </row>
        <row r="633">
          <cell r="A633" t="str">
            <v>core</v>
          </cell>
          <cell r="B633" t="str">
            <v>Jurisdiction of dispute</v>
          </cell>
          <cell r="C633" t="str">
            <v>Mexico</v>
          </cell>
        </row>
        <row r="634">
          <cell r="A634" t="str">
            <v>core</v>
          </cell>
          <cell r="B634" t="str">
            <v>Jurisdiction of dispute</v>
          </cell>
          <cell r="C634" t="str">
            <v>Moldova</v>
          </cell>
        </row>
        <row r="635">
          <cell r="A635" t="str">
            <v>core</v>
          </cell>
          <cell r="B635" t="str">
            <v>Jurisdiction of dispute</v>
          </cell>
          <cell r="C635" t="str">
            <v>Monaco</v>
          </cell>
        </row>
        <row r="636">
          <cell r="A636" t="str">
            <v>core</v>
          </cell>
          <cell r="B636" t="str">
            <v>Jurisdiction of dispute</v>
          </cell>
          <cell r="C636" t="str">
            <v>Morocco</v>
          </cell>
        </row>
        <row r="637">
          <cell r="A637" t="str">
            <v>core</v>
          </cell>
          <cell r="B637" t="str">
            <v>Jurisdiction of dispute</v>
          </cell>
          <cell r="C637" t="str">
            <v>Mozambique</v>
          </cell>
        </row>
        <row r="638">
          <cell r="A638" t="str">
            <v>core</v>
          </cell>
          <cell r="B638" t="str">
            <v>Jurisdiction of dispute</v>
          </cell>
          <cell r="C638" t="str">
            <v>Namibia</v>
          </cell>
        </row>
        <row r="639">
          <cell r="A639" t="str">
            <v>core</v>
          </cell>
          <cell r="B639" t="str">
            <v>Jurisdiction of dispute</v>
          </cell>
          <cell r="C639" t="str">
            <v>Nepal</v>
          </cell>
        </row>
        <row r="640">
          <cell r="A640" t="str">
            <v>core</v>
          </cell>
          <cell r="B640" t="str">
            <v>Jurisdiction of dispute</v>
          </cell>
          <cell r="C640" t="str">
            <v>Netherlands</v>
          </cell>
        </row>
        <row r="641">
          <cell r="A641" t="str">
            <v>core</v>
          </cell>
          <cell r="B641" t="str">
            <v>Jurisdiction of dispute</v>
          </cell>
          <cell r="C641" t="str">
            <v>New Zealand</v>
          </cell>
        </row>
        <row r="642">
          <cell r="A642" t="str">
            <v>core</v>
          </cell>
          <cell r="B642" t="str">
            <v>Jurisdiction of dispute</v>
          </cell>
          <cell r="C642" t="str">
            <v>Niger</v>
          </cell>
        </row>
        <row r="643">
          <cell r="A643" t="str">
            <v>core</v>
          </cell>
          <cell r="B643" t="str">
            <v>Jurisdiction of dispute</v>
          </cell>
          <cell r="C643" t="str">
            <v>Nigeria</v>
          </cell>
        </row>
        <row r="644">
          <cell r="A644" t="str">
            <v>core</v>
          </cell>
          <cell r="B644" t="str">
            <v>Jurisdiction of dispute</v>
          </cell>
          <cell r="C644" t="str">
            <v>North Korea</v>
          </cell>
        </row>
        <row r="645">
          <cell r="A645" t="str">
            <v>core</v>
          </cell>
          <cell r="B645" t="str">
            <v>Jurisdiction of dispute</v>
          </cell>
          <cell r="C645" t="str">
            <v>Northern Cyprus TRNC</v>
          </cell>
        </row>
        <row r="646">
          <cell r="A646" t="str">
            <v>core</v>
          </cell>
          <cell r="B646" t="str">
            <v>Jurisdiction of dispute</v>
          </cell>
          <cell r="C646" t="str">
            <v>Northern Ireland</v>
          </cell>
        </row>
        <row r="647">
          <cell r="A647" t="str">
            <v>core</v>
          </cell>
          <cell r="B647" t="str">
            <v>Jurisdiction of dispute</v>
          </cell>
          <cell r="C647" t="str">
            <v>Norway</v>
          </cell>
        </row>
        <row r="648">
          <cell r="A648" t="str">
            <v>core</v>
          </cell>
          <cell r="B648" t="str">
            <v>Jurisdiction of dispute</v>
          </cell>
          <cell r="C648" t="str">
            <v>Not Known</v>
          </cell>
        </row>
        <row r="649">
          <cell r="A649" t="str">
            <v>core</v>
          </cell>
          <cell r="B649" t="str">
            <v>Jurisdiction of dispute</v>
          </cell>
          <cell r="C649" t="str">
            <v>Oman</v>
          </cell>
        </row>
        <row r="650">
          <cell r="A650" t="str">
            <v>core</v>
          </cell>
          <cell r="B650" t="str">
            <v>Jurisdiction of dispute</v>
          </cell>
          <cell r="C650" t="str">
            <v>Pakistan</v>
          </cell>
        </row>
        <row r="651">
          <cell r="A651" t="str">
            <v>core</v>
          </cell>
          <cell r="B651" t="str">
            <v>Jurisdiction of dispute</v>
          </cell>
          <cell r="C651" t="str">
            <v>Panama</v>
          </cell>
        </row>
        <row r="652">
          <cell r="A652" t="str">
            <v>core</v>
          </cell>
          <cell r="B652" t="str">
            <v>Jurisdiction of dispute</v>
          </cell>
          <cell r="C652" t="str">
            <v>Papua New Guinea</v>
          </cell>
        </row>
        <row r="653">
          <cell r="A653" t="str">
            <v>core</v>
          </cell>
          <cell r="B653" t="str">
            <v>Jurisdiction of dispute</v>
          </cell>
          <cell r="C653" t="str">
            <v>Paraguay</v>
          </cell>
        </row>
        <row r="654">
          <cell r="A654" t="str">
            <v>core</v>
          </cell>
          <cell r="B654" t="str">
            <v>Jurisdiction of dispute</v>
          </cell>
          <cell r="C654" t="str">
            <v>Peoples Rep Of Yemen</v>
          </cell>
        </row>
        <row r="655">
          <cell r="A655" t="str">
            <v>core</v>
          </cell>
          <cell r="B655" t="str">
            <v>Jurisdiction of dispute</v>
          </cell>
          <cell r="C655" t="str">
            <v>Peru</v>
          </cell>
        </row>
        <row r="656">
          <cell r="A656" t="str">
            <v>core</v>
          </cell>
          <cell r="B656" t="str">
            <v>Jurisdiction of dispute</v>
          </cell>
          <cell r="C656" t="str">
            <v>Philippines</v>
          </cell>
        </row>
        <row r="657">
          <cell r="A657" t="str">
            <v>core</v>
          </cell>
          <cell r="B657" t="str">
            <v>Jurisdiction of dispute</v>
          </cell>
          <cell r="C657" t="str">
            <v>Poland</v>
          </cell>
        </row>
        <row r="658">
          <cell r="A658" t="str">
            <v>core</v>
          </cell>
          <cell r="B658" t="str">
            <v>Jurisdiction of dispute</v>
          </cell>
          <cell r="C658" t="str">
            <v>Portugal</v>
          </cell>
        </row>
        <row r="659">
          <cell r="A659" t="str">
            <v>core</v>
          </cell>
          <cell r="B659" t="str">
            <v>Jurisdiction of dispute</v>
          </cell>
          <cell r="C659" t="str">
            <v>Puerto Rico</v>
          </cell>
        </row>
        <row r="660">
          <cell r="A660" t="str">
            <v>core</v>
          </cell>
          <cell r="B660" t="str">
            <v>Jurisdiction of dispute</v>
          </cell>
          <cell r="C660" t="str">
            <v>Qatar</v>
          </cell>
        </row>
        <row r="661">
          <cell r="A661" t="str">
            <v>core</v>
          </cell>
          <cell r="B661" t="str">
            <v>Jurisdiction of dispute</v>
          </cell>
          <cell r="C661" t="str">
            <v>Romania</v>
          </cell>
        </row>
        <row r="662">
          <cell r="A662" t="str">
            <v>core</v>
          </cell>
          <cell r="B662" t="str">
            <v>Jurisdiction of dispute</v>
          </cell>
          <cell r="C662" t="str">
            <v>Russia</v>
          </cell>
        </row>
        <row r="663">
          <cell r="A663" t="str">
            <v>core</v>
          </cell>
          <cell r="B663" t="str">
            <v>Jurisdiction of dispute</v>
          </cell>
          <cell r="C663" t="str">
            <v>Saudi Arabia</v>
          </cell>
        </row>
        <row r="664">
          <cell r="A664" t="str">
            <v>core</v>
          </cell>
          <cell r="B664" t="str">
            <v>Jurisdiction of dispute</v>
          </cell>
          <cell r="C664" t="str">
            <v>Scotland</v>
          </cell>
        </row>
        <row r="665">
          <cell r="A665" t="str">
            <v>core</v>
          </cell>
          <cell r="B665" t="str">
            <v>Jurisdiction of dispute</v>
          </cell>
          <cell r="C665" t="str">
            <v>Senegal</v>
          </cell>
        </row>
        <row r="666">
          <cell r="A666" t="str">
            <v>core</v>
          </cell>
          <cell r="B666" t="str">
            <v>Jurisdiction of dispute</v>
          </cell>
          <cell r="C666" t="str">
            <v>Serbia</v>
          </cell>
        </row>
        <row r="667">
          <cell r="A667" t="str">
            <v>core</v>
          </cell>
          <cell r="B667" t="str">
            <v>Jurisdiction of dispute</v>
          </cell>
          <cell r="C667" t="str">
            <v>Singapore</v>
          </cell>
        </row>
        <row r="668">
          <cell r="A668" t="str">
            <v>core</v>
          </cell>
          <cell r="B668" t="str">
            <v>Jurisdiction of dispute</v>
          </cell>
          <cell r="C668" t="str">
            <v>Slovakia</v>
          </cell>
        </row>
        <row r="669">
          <cell r="A669" t="str">
            <v>core</v>
          </cell>
          <cell r="B669" t="str">
            <v>Jurisdiction of dispute</v>
          </cell>
          <cell r="C669" t="str">
            <v>Slovenia</v>
          </cell>
        </row>
        <row r="670">
          <cell r="A670" t="str">
            <v>core</v>
          </cell>
          <cell r="B670" t="str">
            <v>Jurisdiction of dispute</v>
          </cell>
          <cell r="C670" t="str">
            <v>South Africa</v>
          </cell>
        </row>
        <row r="671">
          <cell r="A671" t="str">
            <v>core</v>
          </cell>
          <cell r="B671" t="str">
            <v>Jurisdiction of dispute</v>
          </cell>
          <cell r="C671" t="str">
            <v>South Korea</v>
          </cell>
        </row>
        <row r="672">
          <cell r="A672" t="str">
            <v>core</v>
          </cell>
          <cell r="B672" t="str">
            <v>Jurisdiction of dispute</v>
          </cell>
          <cell r="C672" t="str">
            <v>Spain</v>
          </cell>
        </row>
        <row r="673">
          <cell r="A673" t="str">
            <v>core</v>
          </cell>
          <cell r="B673" t="str">
            <v>Jurisdiction of dispute</v>
          </cell>
          <cell r="C673" t="str">
            <v>Sri Lanka</v>
          </cell>
        </row>
        <row r="674">
          <cell r="A674" t="str">
            <v>core</v>
          </cell>
          <cell r="B674" t="str">
            <v>Jurisdiction of dispute</v>
          </cell>
          <cell r="C674" t="str">
            <v>Sudan</v>
          </cell>
        </row>
        <row r="675">
          <cell r="A675" t="str">
            <v>core</v>
          </cell>
          <cell r="B675" t="str">
            <v>Jurisdiction of dispute</v>
          </cell>
          <cell r="C675" t="str">
            <v>Swaziland</v>
          </cell>
        </row>
        <row r="676">
          <cell r="A676" t="str">
            <v>core</v>
          </cell>
          <cell r="B676" t="str">
            <v>Jurisdiction of dispute</v>
          </cell>
          <cell r="C676" t="str">
            <v>Sweden</v>
          </cell>
        </row>
        <row r="677">
          <cell r="A677" t="str">
            <v>core</v>
          </cell>
          <cell r="B677" t="str">
            <v>Jurisdiction of dispute</v>
          </cell>
          <cell r="C677" t="str">
            <v>Switzerland</v>
          </cell>
        </row>
        <row r="678">
          <cell r="A678" t="str">
            <v>core</v>
          </cell>
          <cell r="B678" t="str">
            <v>Jurisdiction of dispute</v>
          </cell>
          <cell r="C678" t="str">
            <v>Syria</v>
          </cell>
        </row>
        <row r="679">
          <cell r="A679" t="str">
            <v>core</v>
          </cell>
          <cell r="B679" t="str">
            <v>Jurisdiction of dispute</v>
          </cell>
          <cell r="C679" t="str">
            <v>Taiwan</v>
          </cell>
        </row>
        <row r="680">
          <cell r="A680" t="str">
            <v>core</v>
          </cell>
          <cell r="B680" t="str">
            <v>Jurisdiction of dispute</v>
          </cell>
          <cell r="C680" t="str">
            <v>Tajikistan</v>
          </cell>
        </row>
        <row r="681">
          <cell r="A681" t="str">
            <v>core</v>
          </cell>
          <cell r="B681" t="str">
            <v>Jurisdiction of dispute</v>
          </cell>
          <cell r="C681" t="str">
            <v>Tanzania</v>
          </cell>
        </row>
        <row r="682">
          <cell r="A682" t="str">
            <v>core</v>
          </cell>
          <cell r="B682" t="str">
            <v>Jurisdiction of dispute</v>
          </cell>
          <cell r="C682" t="str">
            <v>Thailand</v>
          </cell>
        </row>
        <row r="683">
          <cell r="A683" t="str">
            <v>core</v>
          </cell>
          <cell r="B683" t="str">
            <v>Jurisdiction of dispute</v>
          </cell>
          <cell r="C683" t="str">
            <v>Togo</v>
          </cell>
        </row>
        <row r="684">
          <cell r="A684" t="str">
            <v>core</v>
          </cell>
          <cell r="B684" t="str">
            <v>Jurisdiction of dispute</v>
          </cell>
          <cell r="C684" t="str">
            <v>Tonga</v>
          </cell>
        </row>
        <row r="685">
          <cell r="A685" t="str">
            <v>core</v>
          </cell>
          <cell r="B685" t="str">
            <v>Jurisdiction of dispute</v>
          </cell>
          <cell r="C685" t="str">
            <v>Trinidad</v>
          </cell>
        </row>
        <row r="686">
          <cell r="A686" t="str">
            <v>core</v>
          </cell>
          <cell r="B686" t="str">
            <v>Jurisdiction of dispute</v>
          </cell>
          <cell r="C686" t="str">
            <v>Tunisia</v>
          </cell>
        </row>
        <row r="687">
          <cell r="A687" t="str">
            <v>core</v>
          </cell>
          <cell r="B687" t="str">
            <v>Jurisdiction of dispute</v>
          </cell>
          <cell r="C687" t="str">
            <v>Turkey</v>
          </cell>
        </row>
        <row r="688">
          <cell r="A688" t="str">
            <v>core</v>
          </cell>
          <cell r="B688" t="str">
            <v>Jurisdiction of dispute</v>
          </cell>
          <cell r="C688" t="str">
            <v>Turkmenistan</v>
          </cell>
        </row>
        <row r="689">
          <cell r="A689" t="str">
            <v>core</v>
          </cell>
          <cell r="B689" t="str">
            <v>Jurisdiction of dispute</v>
          </cell>
          <cell r="C689" t="str">
            <v>Uganda</v>
          </cell>
        </row>
        <row r="690">
          <cell r="A690" t="str">
            <v>core</v>
          </cell>
          <cell r="B690" t="str">
            <v>Jurisdiction of dispute</v>
          </cell>
          <cell r="C690" t="str">
            <v>Ukraine</v>
          </cell>
        </row>
        <row r="691">
          <cell r="A691" t="str">
            <v>core</v>
          </cell>
          <cell r="B691" t="str">
            <v>Jurisdiction of dispute</v>
          </cell>
          <cell r="C691" t="str">
            <v>United Arab Emirates</v>
          </cell>
        </row>
        <row r="692">
          <cell r="A692" t="str">
            <v>core</v>
          </cell>
          <cell r="B692" t="str">
            <v>Jurisdiction of dispute</v>
          </cell>
          <cell r="C692" t="str">
            <v>United Kingdom</v>
          </cell>
        </row>
        <row r="693">
          <cell r="A693" t="str">
            <v>core</v>
          </cell>
          <cell r="B693" t="str">
            <v>Jurisdiction of dispute</v>
          </cell>
          <cell r="C693" t="str">
            <v>United States</v>
          </cell>
        </row>
        <row r="694">
          <cell r="A694" t="str">
            <v>core</v>
          </cell>
          <cell r="B694" t="str">
            <v>Jurisdiction of dispute</v>
          </cell>
          <cell r="C694" t="str">
            <v>Uruguay</v>
          </cell>
        </row>
        <row r="695">
          <cell r="A695" t="str">
            <v>core</v>
          </cell>
          <cell r="B695" t="str">
            <v>Jurisdiction of dispute</v>
          </cell>
          <cell r="C695" t="str">
            <v>Uzbekistan</v>
          </cell>
        </row>
        <row r="696">
          <cell r="A696" t="str">
            <v>core</v>
          </cell>
          <cell r="B696" t="str">
            <v>Jurisdiction of dispute</v>
          </cell>
          <cell r="C696" t="str">
            <v>Venezuela</v>
          </cell>
        </row>
        <row r="697">
          <cell r="A697" t="str">
            <v>core</v>
          </cell>
          <cell r="B697" t="str">
            <v>Jurisdiction of dispute</v>
          </cell>
          <cell r="C697" t="str">
            <v>Vietnam</v>
          </cell>
        </row>
        <row r="698">
          <cell r="A698" t="str">
            <v>core</v>
          </cell>
          <cell r="B698" t="str">
            <v>Jurisdiction of dispute</v>
          </cell>
          <cell r="C698" t="str">
            <v>Wales</v>
          </cell>
        </row>
        <row r="699">
          <cell r="A699" t="str">
            <v>core</v>
          </cell>
          <cell r="B699" t="str">
            <v>Jurisdiction of dispute</v>
          </cell>
          <cell r="C699" t="str">
            <v>Yemen</v>
          </cell>
        </row>
        <row r="700">
          <cell r="A700" t="str">
            <v>core</v>
          </cell>
          <cell r="B700" t="str">
            <v>Jurisdiction of dispute</v>
          </cell>
          <cell r="C700" t="str">
            <v>Zaire</v>
          </cell>
        </row>
        <row r="701">
          <cell r="A701" t="str">
            <v>core</v>
          </cell>
          <cell r="B701" t="str">
            <v>Jurisdiction of dispute</v>
          </cell>
          <cell r="C701" t="str">
            <v>Zambia</v>
          </cell>
        </row>
        <row r="702">
          <cell r="A702" t="str">
            <v>core</v>
          </cell>
          <cell r="B702" t="str">
            <v>Jurisdiction of dispute</v>
          </cell>
          <cell r="C702" t="str">
            <v>Zimbabwe</v>
          </cell>
        </row>
        <row r="703">
          <cell r="A703" t="str">
            <v>core</v>
          </cell>
          <cell r="B703" t="str">
            <v>Seat of arbitration</v>
          </cell>
          <cell r="C703" t="str">
            <v>Aberdeen</v>
          </cell>
        </row>
        <row r="704">
          <cell r="A704" t="str">
            <v>core</v>
          </cell>
          <cell r="B704" t="str">
            <v>Seat of arbitration</v>
          </cell>
          <cell r="C704" t="str">
            <v>Algiers</v>
          </cell>
        </row>
        <row r="705">
          <cell r="A705" t="str">
            <v>core</v>
          </cell>
          <cell r="B705" t="str">
            <v>Seat of arbitration</v>
          </cell>
          <cell r="C705" t="str">
            <v>Amsterdam</v>
          </cell>
        </row>
        <row r="706">
          <cell r="A706" t="str">
            <v>core</v>
          </cell>
          <cell r="B706" t="str">
            <v>Seat of arbitration</v>
          </cell>
          <cell r="C706" t="str">
            <v>Antwerp</v>
          </cell>
        </row>
        <row r="707">
          <cell r="A707" t="str">
            <v>core</v>
          </cell>
          <cell r="B707" t="str">
            <v>Seat of arbitration</v>
          </cell>
          <cell r="C707" t="str">
            <v>Bejing</v>
          </cell>
        </row>
        <row r="708">
          <cell r="A708" t="str">
            <v>core</v>
          </cell>
          <cell r="B708" t="str">
            <v>Seat of arbitration</v>
          </cell>
          <cell r="C708" t="str">
            <v>Belgrade</v>
          </cell>
        </row>
        <row r="709">
          <cell r="A709" t="str">
            <v>core</v>
          </cell>
          <cell r="B709" t="str">
            <v>Seat of arbitration</v>
          </cell>
          <cell r="C709" t="str">
            <v>Berlin</v>
          </cell>
        </row>
        <row r="710">
          <cell r="A710" t="str">
            <v>core</v>
          </cell>
          <cell r="B710" t="str">
            <v>Seat of arbitration</v>
          </cell>
          <cell r="C710" t="str">
            <v>Bratislava</v>
          </cell>
        </row>
        <row r="711">
          <cell r="A711" t="str">
            <v>core</v>
          </cell>
          <cell r="B711" t="str">
            <v>Seat of arbitration</v>
          </cell>
          <cell r="C711" t="str">
            <v>Bristol</v>
          </cell>
        </row>
        <row r="712">
          <cell r="A712" t="str">
            <v>core</v>
          </cell>
          <cell r="B712" t="str">
            <v>Seat of arbitration</v>
          </cell>
          <cell r="C712" t="str">
            <v>Brussels</v>
          </cell>
        </row>
        <row r="713">
          <cell r="A713" t="str">
            <v>core</v>
          </cell>
          <cell r="B713" t="str">
            <v>Seat of arbitration</v>
          </cell>
          <cell r="C713" t="str">
            <v>Bucharest</v>
          </cell>
        </row>
        <row r="714">
          <cell r="A714" t="str">
            <v>core</v>
          </cell>
          <cell r="B714" t="str">
            <v>Seat of arbitration</v>
          </cell>
          <cell r="C714" t="str">
            <v>Budapest</v>
          </cell>
        </row>
        <row r="715">
          <cell r="A715" t="str">
            <v>core</v>
          </cell>
          <cell r="B715" t="str">
            <v>Seat of arbitration</v>
          </cell>
          <cell r="C715" t="str">
            <v>Buenos Aires</v>
          </cell>
        </row>
        <row r="716">
          <cell r="A716" t="str">
            <v>core</v>
          </cell>
          <cell r="B716" t="str">
            <v>Seat of arbitration</v>
          </cell>
          <cell r="C716" t="str">
            <v>California</v>
          </cell>
        </row>
        <row r="717">
          <cell r="A717" t="str">
            <v>core</v>
          </cell>
          <cell r="B717" t="str">
            <v>Seat of arbitration</v>
          </cell>
          <cell r="C717" t="str">
            <v>Casablanca</v>
          </cell>
        </row>
        <row r="718">
          <cell r="A718" t="str">
            <v>core</v>
          </cell>
          <cell r="B718" t="str">
            <v>Seat of arbitration</v>
          </cell>
          <cell r="C718" t="str">
            <v>Cologne</v>
          </cell>
        </row>
        <row r="719">
          <cell r="A719" t="str">
            <v>core</v>
          </cell>
          <cell r="B719" t="str">
            <v>Seat of arbitration</v>
          </cell>
          <cell r="C719" t="str">
            <v>Dresden</v>
          </cell>
        </row>
        <row r="720">
          <cell r="A720" t="str">
            <v>core</v>
          </cell>
          <cell r="B720" t="str">
            <v>Seat of arbitration</v>
          </cell>
          <cell r="C720" t="str">
            <v>Dubai</v>
          </cell>
        </row>
        <row r="721">
          <cell r="A721" t="str">
            <v>core</v>
          </cell>
          <cell r="B721" t="str">
            <v>Seat of arbitration</v>
          </cell>
          <cell r="C721" t="str">
            <v>Dublin</v>
          </cell>
        </row>
        <row r="722">
          <cell r="A722" t="str">
            <v>core</v>
          </cell>
          <cell r="B722" t="str">
            <v>Seat of arbitration</v>
          </cell>
          <cell r="C722" t="str">
            <v>Dusseldorf</v>
          </cell>
        </row>
        <row r="723">
          <cell r="A723" t="str">
            <v>core</v>
          </cell>
          <cell r="B723" t="str">
            <v>Seat of arbitration</v>
          </cell>
          <cell r="C723" t="str">
            <v>Edinburgh</v>
          </cell>
        </row>
        <row r="724">
          <cell r="A724" t="str">
            <v>core</v>
          </cell>
          <cell r="B724" t="str">
            <v>Seat of arbitration</v>
          </cell>
          <cell r="C724" t="str">
            <v>Frankfurt</v>
          </cell>
        </row>
        <row r="725">
          <cell r="A725" t="str">
            <v>core</v>
          </cell>
          <cell r="B725" t="str">
            <v>Seat of arbitration</v>
          </cell>
          <cell r="C725" t="str">
            <v>Geneva</v>
          </cell>
        </row>
        <row r="726">
          <cell r="A726" t="str">
            <v>core</v>
          </cell>
          <cell r="B726" t="str">
            <v>Seat of arbitration</v>
          </cell>
          <cell r="C726" t="str">
            <v>Hamburg</v>
          </cell>
        </row>
        <row r="727">
          <cell r="A727" t="str">
            <v>core</v>
          </cell>
          <cell r="B727" t="str">
            <v>Seat of arbitration</v>
          </cell>
          <cell r="C727" t="str">
            <v>Hong Kong</v>
          </cell>
        </row>
        <row r="728">
          <cell r="A728" t="str">
            <v>core</v>
          </cell>
          <cell r="B728" t="str">
            <v>Seat of arbitration</v>
          </cell>
          <cell r="C728" t="str">
            <v>Istanbul</v>
          </cell>
        </row>
        <row r="729">
          <cell r="A729" t="str">
            <v>core</v>
          </cell>
          <cell r="B729" t="str">
            <v>Seat of arbitration</v>
          </cell>
          <cell r="C729" t="str">
            <v>Kyiv</v>
          </cell>
        </row>
        <row r="730">
          <cell r="A730" t="str">
            <v>core</v>
          </cell>
          <cell r="B730" t="str">
            <v>Seat of arbitration</v>
          </cell>
          <cell r="C730" t="str">
            <v>Leipzig</v>
          </cell>
        </row>
        <row r="731">
          <cell r="A731" t="str">
            <v>core</v>
          </cell>
          <cell r="B731" t="str">
            <v>Seat of arbitration</v>
          </cell>
          <cell r="C731" t="str">
            <v>Ljubljana</v>
          </cell>
        </row>
        <row r="732">
          <cell r="A732" t="str">
            <v>core</v>
          </cell>
          <cell r="B732" t="str">
            <v>Seat of arbitration</v>
          </cell>
          <cell r="C732" t="str">
            <v>London</v>
          </cell>
        </row>
        <row r="733">
          <cell r="A733" t="str">
            <v>core</v>
          </cell>
          <cell r="B733" t="str">
            <v>Seat of arbitration</v>
          </cell>
          <cell r="C733" t="str">
            <v>Luxembourg</v>
          </cell>
        </row>
        <row r="734">
          <cell r="A734" t="str">
            <v>core</v>
          </cell>
          <cell r="B734" t="str">
            <v>Seat of arbitration</v>
          </cell>
          <cell r="C734" t="str">
            <v>Lyon</v>
          </cell>
        </row>
        <row r="735">
          <cell r="A735" t="str">
            <v>core</v>
          </cell>
          <cell r="B735" t="str">
            <v>Seat of arbitration</v>
          </cell>
          <cell r="C735" t="str">
            <v>Madrid</v>
          </cell>
        </row>
        <row r="736">
          <cell r="A736" t="str">
            <v>core</v>
          </cell>
          <cell r="B736" t="str">
            <v>Seat of arbitration</v>
          </cell>
          <cell r="C736" t="str">
            <v>Marbella</v>
          </cell>
        </row>
        <row r="737">
          <cell r="A737" t="str">
            <v>core</v>
          </cell>
          <cell r="B737" t="str">
            <v>Seat of arbitration</v>
          </cell>
          <cell r="C737" t="str">
            <v>Mauritius</v>
          </cell>
        </row>
        <row r="738">
          <cell r="A738" t="str">
            <v>core</v>
          </cell>
          <cell r="B738" t="str">
            <v>Seat of arbitration</v>
          </cell>
          <cell r="C738" t="str">
            <v>Milan</v>
          </cell>
        </row>
        <row r="739">
          <cell r="A739" t="str">
            <v>core</v>
          </cell>
          <cell r="B739" t="str">
            <v>Seat of arbitration</v>
          </cell>
          <cell r="C739" t="str">
            <v>Montevideo</v>
          </cell>
        </row>
        <row r="740">
          <cell r="A740" t="str">
            <v>core</v>
          </cell>
          <cell r="B740" t="str">
            <v>Seat of arbitration</v>
          </cell>
          <cell r="C740" t="str">
            <v>Moscow</v>
          </cell>
        </row>
        <row r="741">
          <cell r="A741" t="str">
            <v>core</v>
          </cell>
          <cell r="B741" t="str">
            <v>Seat of arbitration</v>
          </cell>
          <cell r="C741" t="str">
            <v>Munich</v>
          </cell>
        </row>
        <row r="742">
          <cell r="A742" t="str">
            <v>core</v>
          </cell>
          <cell r="B742" t="str">
            <v>Seat of arbitration</v>
          </cell>
          <cell r="C742" t="str">
            <v>New York</v>
          </cell>
        </row>
        <row r="743">
          <cell r="A743" t="str">
            <v>core</v>
          </cell>
          <cell r="B743" t="str">
            <v>Seat of arbitration</v>
          </cell>
          <cell r="C743" t="str">
            <v>None</v>
          </cell>
        </row>
        <row r="744">
          <cell r="A744" t="str">
            <v>core</v>
          </cell>
          <cell r="B744" t="str">
            <v>Seat of arbitration</v>
          </cell>
          <cell r="C744" t="str">
            <v>Other</v>
          </cell>
        </row>
        <row r="745">
          <cell r="A745" t="str">
            <v>core</v>
          </cell>
          <cell r="B745" t="str">
            <v>Seat of arbitration</v>
          </cell>
          <cell r="C745" t="str">
            <v>Paris</v>
          </cell>
        </row>
        <row r="746">
          <cell r="A746" t="str">
            <v>core</v>
          </cell>
          <cell r="B746" t="str">
            <v>Seat of arbitration</v>
          </cell>
          <cell r="C746" t="str">
            <v>Prague</v>
          </cell>
        </row>
        <row r="747">
          <cell r="A747" t="str">
            <v>core</v>
          </cell>
          <cell r="B747" t="str">
            <v>Seat of arbitration</v>
          </cell>
          <cell r="C747" t="str">
            <v>Rio De Janeiro</v>
          </cell>
        </row>
        <row r="748">
          <cell r="A748" t="str">
            <v>core</v>
          </cell>
          <cell r="B748" t="str">
            <v>Seat of arbitration</v>
          </cell>
          <cell r="C748" t="str">
            <v>Rome</v>
          </cell>
        </row>
        <row r="749">
          <cell r="A749" t="str">
            <v>core</v>
          </cell>
          <cell r="B749" t="str">
            <v>Seat of arbitration</v>
          </cell>
          <cell r="C749" t="str">
            <v>Sao Paolo</v>
          </cell>
        </row>
        <row r="750">
          <cell r="A750" t="str">
            <v>core</v>
          </cell>
          <cell r="B750" t="str">
            <v>Seat of arbitration</v>
          </cell>
          <cell r="C750" t="str">
            <v>Sarajevo</v>
          </cell>
        </row>
        <row r="751">
          <cell r="A751" t="str">
            <v>core</v>
          </cell>
          <cell r="B751" t="str">
            <v>Seat of arbitration</v>
          </cell>
          <cell r="C751" t="str">
            <v>Seville</v>
          </cell>
        </row>
        <row r="752">
          <cell r="A752" t="str">
            <v>core</v>
          </cell>
          <cell r="B752" t="str">
            <v>Seat of arbitration</v>
          </cell>
          <cell r="C752" t="str">
            <v>Shanghai</v>
          </cell>
        </row>
        <row r="753">
          <cell r="A753" t="str">
            <v>core</v>
          </cell>
          <cell r="B753" t="str">
            <v>Seat of arbitration</v>
          </cell>
          <cell r="C753" t="str">
            <v>Singapore</v>
          </cell>
        </row>
        <row r="754">
          <cell r="A754" t="str">
            <v>core</v>
          </cell>
          <cell r="B754" t="str">
            <v>Seat of arbitration</v>
          </cell>
          <cell r="C754" t="str">
            <v>Sofia</v>
          </cell>
        </row>
        <row r="755">
          <cell r="A755" t="str">
            <v>core</v>
          </cell>
          <cell r="B755" t="str">
            <v>Seat of arbitration</v>
          </cell>
          <cell r="C755" t="str">
            <v>Stockholm</v>
          </cell>
        </row>
        <row r="756">
          <cell r="A756" t="str">
            <v>core</v>
          </cell>
          <cell r="B756" t="str">
            <v>Seat of arbitration</v>
          </cell>
          <cell r="C756" t="str">
            <v>Strasbourg</v>
          </cell>
        </row>
        <row r="757">
          <cell r="A757" t="str">
            <v>core</v>
          </cell>
          <cell r="B757" t="str">
            <v>Seat of arbitration</v>
          </cell>
          <cell r="C757" t="str">
            <v>Stuttgart</v>
          </cell>
        </row>
        <row r="758">
          <cell r="A758" t="str">
            <v>core</v>
          </cell>
          <cell r="B758" t="str">
            <v>Seat of arbitration</v>
          </cell>
          <cell r="C758" t="str">
            <v>Sydney</v>
          </cell>
        </row>
        <row r="759">
          <cell r="A759" t="str">
            <v>core</v>
          </cell>
          <cell r="B759" t="str">
            <v>Seat of arbitration</v>
          </cell>
          <cell r="C759" t="str">
            <v>Texas</v>
          </cell>
        </row>
        <row r="760">
          <cell r="A760" t="str">
            <v>core</v>
          </cell>
          <cell r="B760" t="str">
            <v>Seat of arbitration</v>
          </cell>
          <cell r="C760" t="str">
            <v>Tokyo</v>
          </cell>
        </row>
        <row r="761">
          <cell r="A761" t="str">
            <v>core</v>
          </cell>
          <cell r="B761" t="str">
            <v>Seat of arbitration</v>
          </cell>
          <cell r="C761" t="str">
            <v>Utrecht</v>
          </cell>
        </row>
        <row r="762">
          <cell r="A762" t="str">
            <v>core</v>
          </cell>
          <cell r="B762" t="str">
            <v>Seat of arbitration</v>
          </cell>
          <cell r="C762" t="str">
            <v>Vienna</v>
          </cell>
        </row>
        <row r="763">
          <cell r="A763" t="str">
            <v>core</v>
          </cell>
          <cell r="B763" t="str">
            <v>Seat of arbitration</v>
          </cell>
          <cell r="C763" t="str">
            <v>Warsaw</v>
          </cell>
        </row>
        <row r="764">
          <cell r="A764" t="str">
            <v>core</v>
          </cell>
          <cell r="B764" t="str">
            <v>Seat of arbitration</v>
          </cell>
          <cell r="C764" t="str">
            <v>Zagreb</v>
          </cell>
        </row>
        <row r="765">
          <cell r="A765" t="str">
            <v>core</v>
          </cell>
          <cell r="B765" t="str">
            <v>Arbitral rules</v>
          </cell>
          <cell r="C765" t="str">
            <v>Ad Hoc</v>
          </cell>
        </row>
        <row r="766">
          <cell r="A766" t="str">
            <v>core</v>
          </cell>
          <cell r="B766" t="str">
            <v>Arbitral rules</v>
          </cell>
          <cell r="C766" t="str">
            <v>DIAC</v>
          </cell>
        </row>
        <row r="767">
          <cell r="A767" t="str">
            <v>core</v>
          </cell>
          <cell r="B767" t="str">
            <v>Arbitral rules</v>
          </cell>
          <cell r="C767" t="str">
            <v>DIS</v>
          </cell>
        </row>
        <row r="768">
          <cell r="A768" t="str">
            <v>core</v>
          </cell>
          <cell r="B768" t="str">
            <v>Arbitral rules</v>
          </cell>
          <cell r="C768" t="str">
            <v>ICC</v>
          </cell>
        </row>
        <row r="769">
          <cell r="A769" t="str">
            <v>core</v>
          </cell>
          <cell r="B769" t="str">
            <v>Arbitral rules</v>
          </cell>
          <cell r="C769" t="str">
            <v>ICDR</v>
          </cell>
        </row>
        <row r="770">
          <cell r="A770" t="str">
            <v>core</v>
          </cell>
          <cell r="B770" t="str">
            <v>Arbitral rules</v>
          </cell>
          <cell r="C770" t="str">
            <v>ICSID</v>
          </cell>
        </row>
        <row r="771">
          <cell r="A771" t="str">
            <v>core</v>
          </cell>
          <cell r="B771" t="str">
            <v>Arbitral rules</v>
          </cell>
          <cell r="C771" t="str">
            <v>JAMS</v>
          </cell>
        </row>
        <row r="772">
          <cell r="A772" t="str">
            <v>core</v>
          </cell>
          <cell r="B772" t="str">
            <v>Arbitral rules</v>
          </cell>
          <cell r="C772" t="str">
            <v>LCIA</v>
          </cell>
        </row>
        <row r="773">
          <cell r="A773" t="str">
            <v>core</v>
          </cell>
          <cell r="B773" t="str">
            <v>Arbitral rules</v>
          </cell>
          <cell r="C773" t="str">
            <v>N/A</v>
          </cell>
        </row>
        <row r="774">
          <cell r="A774" t="str">
            <v>core</v>
          </cell>
          <cell r="B774" t="str">
            <v>Arbitral rules</v>
          </cell>
          <cell r="C774" t="str">
            <v>Other</v>
          </cell>
        </row>
        <row r="775">
          <cell r="A775" t="str">
            <v>core</v>
          </cell>
          <cell r="B775" t="str">
            <v>Arbitral rules</v>
          </cell>
          <cell r="C775" t="str">
            <v>PCA</v>
          </cell>
        </row>
        <row r="776">
          <cell r="A776" t="str">
            <v>core</v>
          </cell>
          <cell r="B776" t="str">
            <v>Arbitral rules</v>
          </cell>
          <cell r="C776" t="str">
            <v>SCC</v>
          </cell>
        </row>
        <row r="777">
          <cell r="A777" t="str">
            <v>core</v>
          </cell>
          <cell r="B777" t="str">
            <v>Arbitral rules</v>
          </cell>
          <cell r="C777" t="str">
            <v>UNCITRAL</v>
          </cell>
        </row>
        <row r="778">
          <cell r="A778" t="str">
            <v>core</v>
          </cell>
          <cell r="B778" t="str">
            <v>Arbitral rules</v>
          </cell>
          <cell r="C778" t="str">
            <v>VIAC (Vienna)</v>
          </cell>
        </row>
        <row r="779">
          <cell r="A779" t="str">
            <v>core</v>
          </cell>
          <cell r="B779" t="str">
            <v>Investment treaty</v>
          </cell>
          <cell r="C779" t="str">
            <v>No</v>
          </cell>
        </row>
        <row r="780">
          <cell r="A780" t="str">
            <v>core</v>
          </cell>
          <cell r="B780" t="str">
            <v>Investment treaty</v>
          </cell>
          <cell r="C780" t="str">
            <v>Yes</v>
          </cell>
        </row>
        <row r="781">
          <cell r="A781" t="str">
            <v>core</v>
          </cell>
          <cell r="B781" t="str">
            <v>Investigation type</v>
          </cell>
          <cell r="C781" t="str">
            <v>Criminal - External</v>
          </cell>
        </row>
        <row r="782">
          <cell r="A782" t="str">
            <v>core</v>
          </cell>
          <cell r="B782" t="str">
            <v>Investigation type</v>
          </cell>
          <cell r="C782" t="str">
            <v>Criminal - Internal</v>
          </cell>
        </row>
        <row r="783">
          <cell r="A783" t="str">
            <v>core</v>
          </cell>
          <cell r="B783" t="str">
            <v>Investigation type</v>
          </cell>
          <cell r="C783" t="str">
            <v>Other</v>
          </cell>
        </row>
        <row r="784">
          <cell r="A784" t="str">
            <v>core</v>
          </cell>
          <cell r="B784" t="str">
            <v>Investigation type</v>
          </cell>
          <cell r="C784" t="str">
            <v>Regulatory - External</v>
          </cell>
        </row>
        <row r="785">
          <cell r="A785" t="str">
            <v>core</v>
          </cell>
          <cell r="B785" t="str">
            <v>Investigation type</v>
          </cell>
          <cell r="C785" t="str">
            <v>Regulatory - Internal</v>
          </cell>
        </row>
        <row r="786">
          <cell r="A786" t="str">
            <v>core</v>
          </cell>
          <cell r="B786" t="str">
            <v>Currency of deal</v>
          </cell>
          <cell r="C786" t="str">
            <v>Bulgarian Levas</v>
          </cell>
        </row>
        <row r="787">
          <cell r="A787" t="str">
            <v>core</v>
          </cell>
          <cell r="B787" t="str">
            <v>Currency of deal</v>
          </cell>
          <cell r="C787" t="str">
            <v>Chinese Yuan Renminbi</v>
          </cell>
        </row>
        <row r="788">
          <cell r="A788" t="str">
            <v>core</v>
          </cell>
          <cell r="B788" t="str">
            <v>Currency of deal</v>
          </cell>
          <cell r="C788" t="str">
            <v>Czech Koruna</v>
          </cell>
        </row>
        <row r="789">
          <cell r="A789" t="str">
            <v>core</v>
          </cell>
          <cell r="B789" t="str">
            <v>Currency of deal</v>
          </cell>
          <cell r="C789" t="str">
            <v>Euro</v>
          </cell>
        </row>
        <row r="790">
          <cell r="A790" t="str">
            <v>core</v>
          </cell>
          <cell r="B790" t="str">
            <v>Currency of deal</v>
          </cell>
          <cell r="C790" t="str">
            <v>GBP</v>
          </cell>
        </row>
        <row r="791">
          <cell r="A791" t="str">
            <v>core</v>
          </cell>
          <cell r="B791" t="str">
            <v>Currency of deal</v>
          </cell>
          <cell r="C791" t="str">
            <v>Hungarian Forints</v>
          </cell>
        </row>
        <row r="792">
          <cell r="A792" t="str">
            <v>core</v>
          </cell>
          <cell r="B792" t="str">
            <v>Currency of deal</v>
          </cell>
          <cell r="C792" t="str">
            <v>Other (Specify in other credential information)</v>
          </cell>
        </row>
        <row r="793">
          <cell r="A793" t="str">
            <v>core</v>
          </cell>
          <cell r="B793" t="str">
            <v>Currency of deal</v>
          </cell>
          <cell r="C793" t="str">
            <v>Polish Zloty</v>
          </cell>
        </row>
        <row r="794">
          <cell r="A794" t="str">
            <v>core</v>
          </cell>
          <cell r="B794" t="str">
            <v>Currency of deal</v>
          </cell>
          <cell r="C794" t="str">
            <v>Romanian Lei</v>
          </cell>
        </row>
        <row r="795">
          <cell r="A795" t="str">
            <v>core</v>
          </cell>
          <cell r="B795" t="str">
            <v>Currency of deal</v>
          </cell>
          <cell r="C795" t="str">
            <v>Russian Roubles</v>
          </cell>
        </row>
        <row r="796">
          <cell r="A796" t="str">
            <v>core</v>
          </cell>
          <cell r="B796" t="str">
            <v>Currency of deal</v>
          </cell>
          <cell r="C796" t="str">
            <v>Slovakian Koruna</v>
          </cell>
        </row>
        <row r="797">
          <cell r="A797" t="str">
            <v>core</v>
          </cell>
          <cell r="B797" t="str">
            <v>Currency of deal</v>
          </cell>
          <cell r="C797" t="str">
            <v>Ukranian Hyrvnia</v>
          </cell>
        </row>
        <row r="798">
          <cell r="A798" t="str">
            <v>core</v>
          </cell>
          <cell r="B798" t="str">
            <v>Currency of deal</v>
          </cell>
          <cell r="C798" t="str">
            <v>USD</v>
          </cell>
        </row>
        <row r="799">
          <cell r="A799" t="str">
            <v>core</v>
          </cell>
          <cell r="B799" t="str">
            <v>Value confidential</v>
          </cell>
          <cell r="C799" t="str">
            <v>No</v>
          </cell>
        </row>
        <row r="800">
          <cell r="A800" t="str">
            <v>core</v>
          </cell>
          <cell r="B800" t="str">
            <v>Value confidential</v>
          </cell>
          <cell r="C800" t="str">
            <v>Yes</v>
          </cell>
        </row>
        <row r="801">
          <cell r="A801" t="str">
            <v>core</v>
          </cell>
          <cell r="B801" t="str">
            <v>Value confidential on completion</v>
          </cell>
          <cell r="C801" t="str">
            <v>No</v>
          </cell>
        </row>
        <row r="802">
          <cell r="A802" t="str">
            <v>core</v>
          </cell>
          <cell r="B802" t="str">
            <v>Value confidential on completion</v>
          </cell>
          <cell r="C802" t="str">
            <v>Yes</v>
          </cell>
        </row>
        <row r="803">
          <cell r="A803" t="str">
            <v>core</v>
          </cell>
          <cell r="B803" t="str">
            <v>Teams</v>
          </cell>
          <cell r="C803" t="str">
            <v>BAIF - Asset Based Lending, Asset &amp; Structured Finance</v>
          </cell>
        </row>
        <row r="804">
          <cell r="A804" t="str">
            <v>core</v>
          </cell>
          <cell r="B804" t="str">
            <v>Teams</v>
          </cell>
          <cell r="C804" t="str">
            <v>BAIF - Corporate &amp; Leveraged Finance</v>
          </cell>
        </row>
        <row r="805">
          <cell r="A805" t="str">
            <v>core</v>
          </cell>
          <cell r="B805" t="str">
            <v>Teams</v>
          </cell>
          <cell r="C805" t="str">
            <v>BAIF - Corporate Recovery</v>
          </cell>
        </row>
        <row r="806">
          <cell r="A806" t="str">
            <v>core</v>
          </cell>
          <cell r="B806" t="str">
            <v>Teams</v>
          </cell>
          <cell r="C806" t="str">
            <v>BAIF - IPF</v>
          </cell>
        </row>
        <row r="807">
          <cell r="A807" t="str">
            <v>core</v>
          </cell>
          <cell r="B807" t="str">
            <v>Teams</v>
          </cell>
          <cell r="C807" t="str">
            <v>BAIF - Real Estate Finance</v>
          </cell>
        </row>
        <row r="808">
          <cell r="A808" t="str">
            <v>core</v>
          </cell>
          <cell r="B808" t="str">
            <v>Teams</v>
          </cell>
          <cell r="C808" t="str">
            <v>BAIF - Rescue &amp; Restructuring Debt Trading</v>
          </cell>
        </row>
        <row r="809">
          <cell r="A809" t="str">
            <v>core</v>
          </cell>
          <cell r="B809" t="str">
            <v>Teams</v>
          </cell>
          <cell r="C809" t="str">
            <v>CEE - Bratislava (BAIF)</v>
          </cell>
        </row>
        <row r="810">
          <cell r="A810" t="str">
            <v>core</v>
          </cell>
          <cell r="B810" t="str">
            <v>Teams</v>
          </cell>
          <cell r="C810" t="str">
            <v>CEE - Bratislava (Corporate)</v>
          </cell>
        </row>
        <row r="811">
          <cell r="A811" t="str">
            <v>core</v>
          </cell>
          <cell r="B811" t="str">
            <v>Teams</v>
          </cell>
          <cell r="C811" t="str">
            <v>CEE - Bratislava (CRD)</v>
          </cell>
        </row>
        <row r="812">
          <cell r="A812" t="str">
            <v>core</v>
          </cell>
          <cell r="B812" t="str">
            <v>Teams</v>
          </cell>
          <cell r="C812" t="str">
            <v>CEE - Bratislava (EPC)</v>
          </cell>
        </row>
        <row r="813">
          <cell r="A813" t="str">
            <v>core</v>
          </cell>
          <cell r="B813" t="str">
            <v>Teams</v>
          </cell>
          <cell r="C813" t="str">
            <v>CEE - Bratislava (Human Capital)</v>
          </cell>
        </row>
        <row r="814">
          <cell r="A814" t="str">
            <v>core</v>
          </cell>
          <cell r="B814" t="str">
            <v>Teams</v>
          </cell>
          <cell r="C814" t="str">
            <v>CEE - Bratislava (Real Estate)</v>
          </cell>
        </row>
        <row r="815">
          <cell r="A815" t="str">
            <v>core</v>
          </cell>
          <cell r="B815" t="str">
            <v>Teams</v>
          </cell>
          <cell r="C815" t="str">
            <v>CEE - Bucharest (BAIF)</v>
          </cell>
        </row>
        <row r="816">
          <cell r="A816" t="str">
            <v>core</v>
          </cell>
          <cell r="B816" t="str">
            <v>Teams</v>
          </cell>
          <cell r="C816" t="str">
            <v>CEE - Bucharest (Corporate)</v>
          </cell>
        </row>
        <row r="817">
          <cell r="A817" t="str">
            <v>core</v>
          </cell>
          <cell r="B817" t="str">
            <v>Teams</v>
          </cell>
          <cell r="C817" t="str">
            <v>CEE - Bucharest (CRD)</v>
          </cell>
        </row>
        <row r="818">
          <cell r="A818" t="str">
            <v>core</v>
          </cell>
          <cell r="B818" t="str">
            <v>Teams</v>
          </cell>
          <cell r="C818" t="str">
            <v>CEE - Bucharest (EPC)</v>
          </cell>
        </row>
        <row r="819">
          <cell r="A819" t="str">
            <v>core</v>
          </cell>
          <cell r="B819" t="str">
            <v>Teams</v>
          </cell>
          <cell r="C819" t="str">
            <v>CEE - Bucharest (Human Capital)</v>
          </cell>
        </row>
        <row r="820">
          <cell r="A820" t="str">
            <v>core</v>
          </cell>
          <cell r="B820" t="str">
            <v>Teams</v>
          </cell>
          <cell r="C820" t="str">
            <v>CEE - Bucharest (Real Estate)</v>
          </cell>
        </row>
        <row r="821">
          <cell r="A821" t="str">
            <v>core</v>
          </cell>
          <cell r="B821" t="str">
            <v>Teams</v>
          </cell>
          <cell r="C821" t="str">
            <v>CEE - Budapest (BAIF)</v>
          </cell>
        </row>
        <row r="822">
          <cell r="A822" t="str">
            <v>core</v>
          </cell>
          <cell r="B822" t="str">
            <v>Teams</v>
          </cell>
          <cell r="C822" t="str">
            <v>CEE - Budapest (Corporate)</v>
          </cell>
        </row>
        <row r="823">
          <cell r="A823" t="str">
            <v>core</v>
          </cell>
          <cell r="B823" t="str">
            <v>Teams</v>
          </cell>
          <cell r="C823" t="str">
            <v>CEE - Budapest (CRD)</v>
          </cell>
        </row>
        <row r="824">
          <cell r="A824" t="str">
            <v>core</v>
          </cell>
          <cell r="B824" t="str">
            <v>Teams</v>
          </cell>
          <cell r="C824" t="str">
            <v>CEE - Budapest (EPC)</v>
          </cell>
        </row>
        <row r="825">
          <cell r="A825" t="str">
            <v>core</v>
          </cell>
          <cell r="B825" t="str">
            <v>Teams</v>
          </cell>
          <cell r="C825" t="str">
            <v>CEE - Budapest (Human Capital)</v>
          </cell>
        </row>
        <row r="826">
          <cell r="A826" t="str">
            <v>core</v>
          </cell>
          <cell r="B826" t="str">
            <v>Teams</v>
          </cell>
          <cell r="C826" t="str">
            <v>CEE - Budapest (Real Estate)</v>
          </cell>
        </row>
        <row r="827">
          <cell r="A827" t="str">
            <v>core</v>
          </cell>
          <cell r="B827" t="str">
            <v>Teams</v>
          </cell>
          <cell r="C827" t="str">
            <v>CEE - Kyiv (BAIF)</v>
          </cell>
        </row>
        <row r="828">
          <cell r="A828" t="str">
            <v>core</v>
          </cell>
          <cell r="B828" t="str">
            <v>Teams</v>
          </cell>
          <cell r="C828" t="str">
            <v>CEE - Kyiv (Corporate)</v>
          </cell>
        </row>
        <row r="829">
          <cell r="A829" t="str">
            <v>core</v>
          </cell>
          <cell r="B829" t="str">
            <v>Teams</v>
          </cell>
          <cell r="C829" t="str">
            <v>CEE - Kyiv (CRD)</v>
          </cell>
        </row>
        <row r="830">
          <cell r="A830" t="str">
            <v>core</v>
          </cell>
          <cell r="B830" t="str">
            <v>Teams</v>
          </cell>
          <cell r="C830" t="str">
            <v>CEE - Kyiv (EPC)</v>
          </cell>
        </row>
        <row r="831">
          <cell r="A831" t="str">
            <v>core</v>
          </cell>
          <cell r="B831" t="str">
            <v>Teams</v>
          </cell>
          <cell r="C831" t="str">
            <v>CEE - Kyiv (Human Capital)</v>
          </cell>
        </row>
        <row r="832">
          <cell r="A832" t="str">
            <v>core</v>
          </cell>
          <cell r="B832" t="str">
            <v>Teams</v>
          </cell>
          <cell r="C832" t="str">
            <v>CEE - Kyiv (Real Estate)</v>
          </cell>
        </row>
        <row r="833">
          <cell r="A833" t="str">
            <v>core</v>
          </cell>
          <cell r="B833" t="str">
            <v>Teams</v>
          </cell>
          <cell r="C833" t="str">
            <v>CEE - Moscow (BAIF)</v>
          </cell>
        </row>
        <row r="834">
          <cell r="A834" t="str">
            <v>core</v>
          </cell>
          <cell r="B834" t="str">
            <v>Teams</v>
          </cell>
          <cell r="C834" t="str">
            <v>CEE - Moscow (Corporate)</v>
          </cell>
        </row>
        <row r="835">
          <cell r="A835" t="str">
            <v>core</v>
          </cell>
          <cell r="B835" t="str">
            <v>Teams</v>
          </cell>
          <cell r="C835" t="str">
            <v>CEE - Moscow (CRD)</v>
          </cell>
        </row>
        <row r="836">
          <cell r="A836" t="str">
            <v>core</v>
          </cell>
          <cell r="B836" t="str">
            <v>Teams</v>
          </cell>
          <cell r="C836" t="str">
            <v>CEE - Moscow (EPC)</v>
          </cell>
        </row>
        <row r="837">
          <cell r="A837" t="str">
            <v>core</v>
          </cell>
          <cell r="B837" t="str">
            <v>Teams</v>
          </cell>
          <cell r="C837" t="str">
            <v>CEE - Moscow (Human Capital)</v>
          </cell>
        </row>
        <row r="838">
          <cell r="A838" t="str">
            <v>core</v>
          </cell>
          <cell r="B838" t="str">
            <v>Teams</v>
          </cell>
          <cell r="C838" t="str">
            <v>CEE - Moscow (Real Estate)</v>
          </cell>
        </row>
        <row r="839">
          <cell r="A839" t="str">
            <v>core</v>
          </cell>
          <cell r="B839" t="str">
            <v>Teams</v>
          </cell>
          <cell r="C839" t="str">
            <v>CEE - Prague (BAIF)</v>
          </cell>
        </row>
        <row r="840">
          <cell r="A840" t="str">
            <v>core</v>
          </cell>
          <cell r="B840" t="str">
            <v>Teams</v>
          </cell>
          <cell r="C840" t="str">
            <v>CEE - Prague (Corporate)</v>
          </cell>
        </row>
        <row r="841">
          <cell r="A841" t="str">
            <v>core</v>
          </cell>
          <cell r="B841" t="str">
            <v>Teams</v>
          </cell>
          <cell r="C841" t="str">
            <v>CEE - Prague (CRD)</v>
          </cell>
        </row>
        <row r="842">
          <cell r="A842" t="str">
            <v>core</v>
          </cell>
          <cell r="B842" t="str">
            <v>Teams</v>
          </cell>
          <cell r="C842" t="str">
            <v>CEE - Prague (EPC)</v>
          </cell>
        </row>
        <row r="843">
          <cell r="A843" t="str">
            <v>core</v>
          </cell>
          <cell r="B843" t="str">
            <v>Teams</v>
          </cell>
          <cell r="C843" t="str">
            <v>CEE - Prague (Human Capital)</v>
          </cell>
        </row>
        <row r="844">
          <cell r="A844" t="str">
            <v>core</v>
          </cell>
          <cell r="B844" t="str">
            <v>Teams</v>
          </cell>
          <cell r="C844" t="str">
            <v>CEE - Prague (Real Estate)</v>
          </cell>
        </row>
        <row r="845">
          <cell r="A845" t="str">
            <v>core</v>
          </cell>
          <cell r="B845" t="str">
            <v>Teams</v>
          </cell>
          <cell r="C845" t="str">
            <v>CEE - Sofia (BAIF)</v>
          </cell>
        </row>
        <row r="846">
          <cell r="A846" t="str">
            <v>core</v>
          </cell>
          <cell r="B846" t="str">
            <v>Teams</v>
          </cell>
          <cell r="C846" t="str">
            <v>CEE - Sofia (Corporate)</v>
          </cell>
        </row>
        <row r="847">
          <cell r="A847" t="str">
            <v>core</v>
          </cell>
          <cell r="B847" t="str">
            <v>Teams</v>
          </cell>
          <cell r="C847" t="str">
            <v>CEE - Sofia (CRD)</v>
          </cell>
        </row>
        <row r="848">
          <cell r="A848" t="str">
            <v>core</v>
          </cell>
          <cell r="B848" t="str">
            <v>Teams</v>
          </cell>
          <cell r="C848" t="str">
            <v>CEE - Sofia (EPC)</v>
          </cell>
        </row>
        <row r="849">
          <cell r="A849" t="str">
            <v>core</v>
          </cell>
          <cell r="B849" t="str">
            <v>Teams</v>
          </cell>
          <cell r="C849" t="str">
            <v>CEE - Sofia (Human Capital)</v>
          </cell>
        </row>
        <row r="850">
          <cell r="A850" t="str">
            <v>core</v>
          </cell>
          <cell r="B850" t="str">
            <v>Teams</v>
          </cell>
          <cell r="C850" t="str">
            <v>CEE - Sofia (Real Estate)</v>
          </cell>
        </row>
        <row r="851">
          <cell r="A851" t="str">
            <v>core</v>
          </cell>
          <cell r="B851" t="str">
            <v>Teams</v>
          </cell>
          <cell r="C851" t="str">
            <v>CEE - Warsaw (BAIF)</v>
          </cell>
        </row>
        <row r="852">
          <cell r="A852" t="str">
            <v>core</v>
          </cell>
          <cell r="B852" t="str">
            <v>Teams</v>
          </cell>
          <cell r="C852" t="str">
            <v>CEE - Warsaw (Consumer Products)</v>
          </cell>
        </row>
        <row r="853">
          <cell r="A853" t="str">
            <v>core</v>
          </cell>
          <cell r="B853" t="str">
            <v>Teams</v>
          </cell>
          <cell r="C853" t="str">
            <v>CEE - Warsaw (Corporate)</v>
          </cell>
        </row>
        <row r="854">
          <cell r="A854" t="str">
            <v>core</v>
          </cell>
          <cell r="B854" t="str">
            <v>Teams</v>
          </cell>
          <cell r="C854" t="str">
            <v>CEE - Warsaw (CRD - Competition)</v>
          </cell>
        </row>
        <row r="855">
          <cell r="A855" t="str">
            <v>core</v>
          </cell>
          <cell r="B855" t="str">
            <v>Teams</v>
          </cell>
          <cell r="C855" t="str">
            <v>CEE - Warsaw (CRD - Employment/HC)</v>
          </cell>
        </row>
        <row r="856">
          <cell r="A856" t="str">
            <v>core</v>
          </cell>
          <cell r="B856" t="str">
            <v>Teams</v>
          </cell>
          <cell r="C856" t="str">
            <v>CEE - Warsaw (CRD - Insurance)</v>
          </cell>
        </row>
        <row r="857">
          <cell r="A857" t="str">
            <v>core</v>
          </cell>
          <cell r="B857" t="str">
            <v>Teams</v>
          </cell>
          <cell r="C857" t="str">
            <v>CEE - Warsaw (CRD - IP/IT/TMT)</v>
          </cell>
        </row>
        <row r="858">
          <cell r="A858" t="str">
            <v>core</v>
          </cell>
          <cell r="B858" t="str">
            <v>Teams</v>
          </cell>
          <cell r="C858" t="str">
            <v>CEE - Warsaw (CRD - Litigation)</v>
          </cell>
        </row>
        <row r="859">
          <cell r="A859" t="str">
            <v>core</v>
          </cell>
          <cell r="B859" t="str">
            <v>Teams</v>
          </cell>
          <cell r="C859" t="str">
            <v>CEE - Warsaw (Energy)</v>
          </cell>
        </row>
        <row r="860">
          <cell r="A860" t="str">
            <v>core</v>
          </cell>
          <cell r="B860" t="str">
            <v>Teams</v>
          </cell>
          <cell r="C860" t="str">
            <v>CEE - Warsaw (IPF)</v>
          </cell>
        </row>
        <row r="861">
          <cell r="A861" t="str">
            <v>core</v>
          </cell>
          <cell r="B861" t="str">
            <v>Teams</v>
          </cell>
          <cell r="C861" t="str">
            <v>CEE - Warsaw (Lifesciences)</v>
          </cell>
        </row>
        <row r="862">
          <cell r="A862" t="str">
            <v>core</v>
          </cell>
          <cell r="B862" t="str">
            <v>Teams</v>
          </cell>
          <cell r="C862" t="str">
            <v>CEE - Warsaw (Public Procurement)</v>
          </cell>
        </row>
        <row r="863">
          <cell r="A863" t="str">
            <v>core</v>
          </cell>
          <cell r="B863" t="str">
            <v>Teams</v>
          </cell>
          <cell r="C863" t="str">
            <v>CEE - Warsaw (Real Estate)</v>
          </cell>
        </row>
        <row r="864">
          <cell r="A864" t="str">
            <v>core</v>
          </cell>
          <cell r="B864" t="str">
            <v>Teams</v>
          </cell>
          <cell r="C864" t="str">
            <v>Corporate</v>
          </cell>
        </row>
        <row r="865">
          <cell r="A865" t="str">
            <v>core</v>
          </cell>
          <cell r="B865" t="str">
            <v>Teams</v>
          </cell>
          <cell r="C865" t="str">
            <v>Corporate Tax</v>
          </cell>
        </row>
        <row r="866">
          <cell r="A866" t="str">
            <v>core</v>
          </cell>
          <cell r="B866" t="str">
            <v>Teams</v>
          </cell>
          <cell r="C866" t="str">
            <v>CRD - Banking Litigation</v>
          </cell>
        </row>
        <row r="867">
          <cell r="A867" t="str">
            <v>core</v>
          </cell>
          <cell r="B867" t="str">
            <v>Teams</v>
          </cell>
          <cell r="C867" t="str">
            <v>CRD - Capital Markets &amp; Derivatives</v>
          </cell>
        </row>
        <row r="868">
          <cell r="A868" t="str">
            <v>core</v>
          </cell>
          <cell r="B868" t="str">
            <v>Teams</v>
          </cell>
          <cell r="C868" t="str">
            <v>CRD - Competition</v>
          </cell>
        </row>
        <row r="869">
          <cell r="A869" t="str">
            <v>core</v>
          </cell>
          <cell r="B869" t="str">
            <v>Teams</v>
          </cell>
          <cell r="C869" t="str">
            <v>CRD - FS</v>
          </cell>
        </row>
        <row r="870">
          <cell r="A870" t="str">
            <v>core</v>
          </cell>
          <cell r="B870" t="str">
            <v>Teams</v>
          </cell>
          <cell r="C870" t="str">
            <v>CRD - IRG</v>
          </cell>
        </row>
        <row r="871">
          <cell r="A871" t="str">
            <v>core</v>
          </cell>
          <cell r="B871" t="str">
            <v>Teams</v>
          </cell>
          <cell r="C871" t="str">
            <v>CRD - IRG (Bristol)</v>
          </cell>
        </row>
        <row r="872">
          <cell r="A872" t="str">
            <v>core</v>
          </cell>
          <cell r="B872" t="str">
            <v>Teams</v>
          </cell>
          <cell r="C872" t="str">
            <v>CRD - Tech Lit</v>
          </cell>
        </row>
        <row r="873">
          <cell r="A873" t="str">
            <v>core</v>
          </cell>
          <cell r="B873" t="str">
            <v>Teams</v>
          </cell>
          <cell r="C873" t="str">
            <v>EPC - Construction</v>
          </cell>
        </row>
        <row r="874">
          <cell r="A874" t="str">
            <v>core</v>
          </cell>
          <cell r="B874" t="str">
            <v>Teams</v>
          </cell>
          <cell r="C874" t="str">
            <v>EPC - Energy</v>
          </cell>
        </row>
        <row r="875">
          <cell r="A875" t="str">
            <v>core</v>
          </cell>
          <cell r="B875" t="str">
            <v>Teams</v>
          </cell>
          <cell r="C875" t="str">
            <v>EPC - Environment</v>
          </cell>
        </row>
        <row r="876">
          <cell r="A876" t="str">
            <v>core</v>
          </cell>
          <cell r="B876" t="str">
            <v>Teams</v>
          </cell>
          <cell r="C876" t="str">
            <v>EPC - Oil &amp; Gas (Aberdeen)</v>
          </cell>
        </row>
        <row r="877">
          <cell r="A877" t="str">
            <v>core</v>
          </cell>
          <cell r="B877" t="str">
            <v>Teams</v>
          </cell>
          <cell r="C877" t="str">
            <v>EPC - Projects (IPF)</v>
          </cell>
        </row>
        <row r="878">
          <cell r="A878" t="str">
            <v>core</v>
          </cell>
          <cell r="B878" t="str">
            <v>Teams</v>
          </cell>
          <cell r="C878" t="str">
            <v>HC - Employment</v>
          </cell>
        </row>
        <row r="879">
          <cell r="A879" t="str">
            <v>core</v>
          </cell>
          <cell r="B879" t="str">
            <v>Teams</v>
          </cell>
          <cell r="C879" t="str">
            <v>HC - Pensions</v>
          </cell>
        </row>
        <row r="880">
          <cell r="A880" t="str">
            <v>core</v>
          </cell>
          <cell r="B880" t="str">
            <v>Teams</v>
          </cell>
          <cell r="C880" t="str">
            <v>Real Estate - Disputes</v>
          </cell>
        </row>
        <row r="881">
          <cell r="A881" t="str">
            <v>core</v>
          </cell>
          <cell r="B881" t="str">
            <v>Teams</v>
          </cell>
          <cell r="C881" t="str">
            <v>Real Estate - Planning</v>
          </cell>
        </row>
        <row r="882">
          <cell r="A882" t="str">
            <v>core</v>
          </cell>
          <cell r="B882" t="str">
            <v>Teams</v>
          </cell>
          <cell r="C882" t="str">
            <v>Real Estate - Transaction</v>
          </cell>
        </row>
        <row r="883">
          <cell r="A883" t="str">
            <v>core</v>
          </cell>
          <cell r="B883" t="str">
            <v>Lead partner(s)</v>
          </cell>
          <cell r="C883" t="str">
            <v>CMS Partner</v>
          </cell>
        </row>
        <row r="884">
          <cell r="A884" t="str">
            <v>core</v>
          </cell>
          <cell r="B884" t="str">
            <v>Source of credential</v>
          </cell>
          <cell r="C884" t="str">
            <v>Brochure</v>
          </cell>
        </row>
        <row r="885">
          <cell r="A885" t="str">
            <v>core</v>
          </cell>
          <cell r="B885" t="str">
            <v>Source of credential</v>
          </cell>
          <cell r="C885" t="str">
            <v>CV</v>
          </cell>
        </row>
        <row r="886">
          <cell r="A886" t="str">
            <v>core</v>
          </cell>
          <cell r="B886" t="str">
            <v>Source of credential</v>
          </cell>
          <cell r="C886" t="str">
            <v>Directory submission</v>
          </cell>
        </row>
        <row r="887">
          <cell r="A887" t="str">
            <v>core</v>
          </cell>
          <cell r="B887" t="str">
            <v>Source of credential</v>
          </cell>
          <cell r="C887" t="str">
            <v>League table</v>
          </cell>
        </row>
        <row r="888">
          <cell r="A888" t="str">
            <v>core</v>
          </cell>
          <cell r="B888" t="str">
            <v>Source of credential</v>
          </cell>
          <cell r="C888" t="str">
            <v>Other</v>
          </cell>
        </row>
        <row r="889">
          <cell r="A889" t="str">
            <v>core</v>
          </cell>
          <cell r="B889" t="str">
            <v>Source of credential</v>
          </cell>
          <cell r="C889" t="str">
            <v>Pitch</v>
          </cell>
        </row>
        <row r="890">
          <cell r="A890" t="str">
            <v>core</v>
          </cell>
          <cell r="B890" t="str">
            <v>Source of credential</v>
          </cell>
          <cell r="C890" t="str">
            <v>WebSite</v>
          </cell>
        </row>
        <row r="891">
          <cell r="A891" t="str">
            <v>core</v>
          </cell>
          <cell r="B891" t="str">
            <v>CMS firms involved</v>
          </cell>
          <cell r="C891" t="str">
            <v>CMS AACS (Italy)</v>
          </cell>
        </row>
        <row r="892">
          <cell r="A892" t="str">
            <v>core</v>
          </cell>
          <cell r="B892" t="str">
            <v>CMS firms involved</v>
          </cell>
          <cell r="C892" t="str">
            <v>CMS ASL (Spain)</v>
          </cell>
        </row>
        <row r="893">
          <cell r="A893" t="str">
            <v>core</v>
          </cell>
          <cell r="B893" t="str">
            <v>CMS firms involved</v>
          </cell>
          <cell r="C893" t="str">
            <v>CMS BFL (France)</v>
          </cell>
        </row>
        <row r="894">
          <cell r="A894" t="str">
            <v>core</v>
          </cell>
          <cell r="B894" t="str">
            <v>CMS firms involved</v>
          </cell>
          <cell r="C894" t="str">
            <v>CMS CMcK (UK &amp; CEE)</v>
          </cell>
        </row>
        <row r="895">
          <cell r="A895" t="str">
            <v>core</v>
          </cell>
          <cell r="B895" t="str">
            <v>CMS firms involved</v>
          </cell>
          <cell r="C895" t="str">
            <v>CMS DB (Belgium)</v>
          </cell>
        </row>
        <row r="896">
          <cell r="A896" t="str">
            <v>core</v>
          </cell>
          <cell r="B896" t="str">
            <v>CMS firms involved</v>
          </cell>
          <cell r="C896" t="str">
            <v>CMS DSB (Netherlands)</v>
          </cell>
        </row>
        <row r="897">
          <cell r="A897" t="str">
            <v>core</v>
          </cell>
          <cell r="B897" t="str">
            <v>CMS firms involved</v>
          </cell>
          <cell r="C897" t="str">
            <v>CMS DSB (The Netherlands)</v>
          </cell>
        </row>
        <row r="898">
          <cell r="A898" t="str">
            <v>core</v>
          </cell>
          <cell r="B898" t="str">
            <v>CMS firms involved</v>
          </cell>
          <cell r="C898" t="str">
            <v>CMS HS (Germany)</v>
          </cell>
        </row>
        <row r="899">
          <cell r="A899" t="str">
            <v>core</v>
          </cell>
          <cell r="B899" t="str">
            <v>CMS firms involved</v>
          </cell>
          <cell r="C899" t="str">
            <v>CMS RPA (Portugal)</v>
          </cell>
        </row>
        <row r="900">
          <cell r="A900" t="str">
            <v>core</v>
          </cell>
          <cell r="B900" t="str">
            <v>CMS firms involved</v>
          </cell>
          <cell r="C900" t="str">
            <v>CMS RRH (Austria)</v>
          </cell>
        </row>
        <row r="901">
          <cell r="A901" t="str">
            <v>core</v>
          </cell>
          <cell r="B901" t="str">
            <v>CMS firms involved</v>
          </cell>
          <cell r="C901" t="str">
            <v>CMS Russia</v>
          </cell>
        </row>
        <row r="902">
          <cell r="A902" t="str">
            <v>core</v>
          </cell>
          <cell r="B902" t="str">
            <v>CMS firms involved</v>
          </cell>
          <cell r="C902" t="str">
            <v>CMS Slovakia</v>
          </cell>
        </row>
        <row r="903">
          <cell r="A903" t="str">
            <v>core</v>
          </cell>
          <cell r="B903" t="str">
            <v>CMS firms involved</v>
          </cell>
          <cell r="C903" t="str">
            <v>CMS VEH (Switzerland)</v>
          </cell>
        </row>
        <row r="904">
          <cell r="A904" t="str">
            <v>core</v>
          </cell>
          <cell r="B904" t="str">
            <v>Lead CMS firm</v>
          </cell>
          <cell r="C904" t="str">
            <v>CMS AACS (Italy)</v>
          </cell>
        </row>
        <row r="905">
          <cell r="A905" t="str">
            <v>core</v>
          </cell>
          <cell r="B905" t="str">
            <v>Lead CMS firm</v>
          </cell>
          <cell r="C905" t="str">
            <v>CMS ASL (Spain)</v>
          </cell>
        </row>
        <row r="906">
          <cell r="A906" t="str">
            <v>core</v>
          </cell>
          <cell r="B906" t="str">
            <v>Lead CMS firm</v>
          </cell>
          <cell r="C906" t="str">
            <v>CMS BFL (France)</v>
          </cell>
        </row>
        <row r="907">
          <cell r="A907" t="str">
            <v>core</v>
          </cell>
          <cell r="B907" t="str">
            <v>Lead CMS firm</v>
          </cell>
          <cell r="C907" t="str">
            <v>CMS CMcK (UK &amp; CEE)</v>
          </cell>
        </row>
        <row r="908">
          <cell r="A908" t="str">
            <v>core</v>
          </cell>
          <cell r="B908" t="str">
            <v>Lead CMS firm</v>
          </cell>
          <cell r="C908" t="str">
            <v>CMS DB (Belgium)</v>
          </cell>
        </row>
        <row r="909">
          <cell r="A909" t="str">
            <v>core</v>
          </cell>
          <cell r="B909" t="str">
            <v>Lead CMS firm</v>
          </cell>
          <cell r="C909" t="str">
            <v>CMS DSB (Netherlands)</v>
          </cell>
        </row>
        <row r="910">
          <cell r="A910" t="str">
            <v>core</v>
          </cell>
          <cell r="B910" t="str">
            <v>Lead CMS firm</v>
          </cell>
          <cell r="C910" t="str">
            <v>CMS DSB (The Netherlands)</v>
          </cell>
        </row>
        <row r="911">
          <cell r="A911" t="str">
            <v>core</v>
          </cell>
          <cell r="B911" t="str">
            <v>Lead CMS firm</v>
          </cell>
          <cell r="C911" t="str">
            <v>CMS HS (Germany)</v>
          </cell>
        </row>
        <row r="912">
          <cell r="A912" t="str">
            <v>core</v>
          </cell>
          <cell r="B912" t="str">
            <v>Lead CMS firm</v>
          </cell>
          <cell r="C912" t="str">
            <v>CMS RPA (Portugal)</v>
          </cell>
        </row>
        <row r="913">
          <cell r="A913" t="str">
            <v>core</v>
          </cell>
          <cell r="B913" t="str">
            <v>Lead CMS firm</v>
          </cell>
          <cell r="C913" t="str">
            <v>CMS RRH (Austria)</v>
          </cell>
        </row>
        <row r="914">
          <cell r="A914" t="str">
            <v>core</v>
          </cell>
          <cell r="B914" t="str">
            <v>Lead CMS firm</v>
          </cell>
          <cell r="C914" t="str">
            <v>CMS Russia</v>
          </cell>
        </row>
        <row r="915">
          <cell r="A915" t="str">
            <v>core</v>
          </cell>
          <cell r="B915" t="str">
            <v>Lead CMS firm</v>
          </cell>
          <cell r="C915" t="str">
            <v>CMS Slovakia</v>
          </cell>
        </row>
        <row r="916">
          <cell r="A916" t="str">
            <v>core</v>
          </cell>
          <cell r="B916" t="str">
            <v>Lead CMS firm</v>
          </cell>
          <cell r="C916" t="str">
            <v>CMS VEH (Switzerland)</v>
          </cell>
        </row>
        <row r="917">
          <cell r="A917" t="str">
            <v>core</v>
          </cell>
          <cell r="B917" t="str">
            <v>Countries of other CMS firms</v>
          </cell>
          <cell r="C917" t="str">
            <v>Albania</v>
          </cell>
        </row>
        <row r="918">
          <cell r="A918" t="str">
            <v>core</v>
          </cell>
          <cell r="B918" t="str">
            <v>Countries of other CMS firms</v>
          </cell>
          <cell r="C918" t="str">
            <v>Algeria</v>
          </cell>
        </row>
        <row r="919">
          <cell r="A919" t="str">
            <v>core</v>
          </cell>
          <cell r="B919" t="str">
            <v>Countries of other CMS firms</v>
          </cell>
          <cell r="C919" t="str">
            <v>Angola</v>
          </cell>
        </row>
        <row r="920">
          <cell r="A920" t="str">
            <v>core</v>
          </cell>
          <cell r="B920" t="str">
            <v>Countries of other CMS firms</v>
          </cell>
          <cell r="C920" t="str">
            <v>Argentina</v>
          </cell>
        </row>
        <row r="921">
          <cell r="A921" t="str">
            <v>core</v>
          </cell>
          <cell r="B921" t="str">
            <v>Countries of other CMS firms</v>
          </cell>
          <cell r="C921" t="str">
            <v>Armenia</v>
          </cell>
        </row>
        <row r="922">
          <cell r="A922" t="str">
            <v>core</v>
          </cell>
          <cell r="B922" t="str">
            <v>Countries of other CMS firms</v>
          </cell>
          <cell r="C922" t="str">
            <v>Australia</v>
          </cell>
        </row>
        <row r="923">
          <cell r="A923" t="str">
            <v>core</v>
          </cell>
          <cell r="B923" t="str">
            <v>Countries of other CMS firms</v>
          </cell>
          <cell r="C923" t="str">
            <v>Austria</v>
          </cell>
        </row>
        <row r="924">
          <cell r="A924" t="str">
            <v>core</v>
          </cell>
          <cell r="B924" t="str">
            <v>Countries of other CMS firms</v>
          </cell>
          <cell r="C924" t="str">
            <v>Azerbaijan</v>
          </cell>
        </row>
        <row r="925">
          <cell r="A925" t="str">
            <v>core</v>
          </cell>
          <cell r="B925" t="str">
            <v>Countries of other CMS firms</v>
          </cell>
          <cell r="C925" t="str">
            <v>Baltic States</v>
          </cell>
        </row>
        <row r="926">
          <cell r="A926" t="str">
            <v>core</v>
          </cell>
          <cell r="B926" t="str">
            <v>Countries of other CMS firms</v>
          </cell>
          <cell r="C926" t="str">
            <v>Bangladesh</v>
          </cell>
        </row>
        <row r="927">
          <cell r="A927" t="str">
            <v>core</v>
          </cell>
          <cell r="B927" t="str">
            <v>Countries of other CMS firms</v>
          </cell>
          <cell r="C927" t="str">
            <v>Barbados</v>
          </cell>
        </row>
        <row r="928">
          <cell r="A928" t="str">
            <v>core</v>
          </cell>
          <cell r="B928" t="str">
            <v>Countries of other CMS firms</v>
          </cell>
          <cell r="C928" t="str">
            <v>Belgium</v>
          </cell>
        </row>
        <row r="929">
          <cell r="A929" t="str">
            <v>core</v>
          </cell>
          <cell r="B929" t="str">
            <v>Countries of other CMS firms</v>
          </cell>
          <cell r="C929" t="str">
            <v>Belize</v>
          </cell>
        </row>
        <row r="930">
          <cell r="A930" t="str">
            <v>core</v>
          </cell>
          <cell r="B930" t="str">
            <v>Countries of other CMS firms</v>
          </cell>
          <cell r="C930" t="str">
            <v>Benin</v>
          </cell>
        </row>
        <row r="931">
          <cell r="A931" t="str">
            <v>core</v>
          </cell>
          <cell r="B931" t="str">
            <v>Countries of other CMS firms</v>
          </cell>
          <cell r="C931" t="str">
            <v>Bermuda</v>
          </cell>
        </row>
        <row r="932">
          <cell r="A932" t="str">
            <v>core</v>
          </cell>
          <cell r="B932" t="str">
            <v>Countries of other CMS firms</v>
          </cell>
          <cell r="C932" t="str">
            <v>Bhutan</v>
          </cell>
        </row>
        <row r="933">
          <cell r="A933" t="str">
            <v>core</v>
          </cell>
          <cell r="B933" t="str">
            <v>Countries of other CMS firms</v>
          </cell>
          <cell r="C933" t="str">
            <v>Bolivia</v>
          </cell>
        </row>
        <row r="934">
          <cell r="A934" t="str">
            <v>core</v>
          </cell>
          <cell r="B934" t="str">
            <v>Countries of other CMS firms</v>
          </cell>
          <cell r="C934" t="str">
            <v>Bosnia &amp; Herzegovina</v>
          </cell>
        </row>
        <row r="935">
          <cell r="A935" t="str">
            <v>core</v>
          </cell>
          <cell r="B935" t="str">
            <v>Countries of other CMS firms</v>
          </cell>
          <cell r="C935" t="str">
            <v>Botswana</v>
          </cell>
        </row>
        <row r="936">
          <cell r="A936" t="str">
            <v>core</v>
          </cell>
          <cell r="B936" t="str">
            <v>Countries of other CMS firms</v>
          </cell>
          <cell r="C936" t="str">
            <v>Brazil</v>
          </cell>
        </row>
        <row r="937">
          <cell r="A937" t="str">
            <v>core</v>
          </cell>
          <cell r="B937" t="str">
            <v>Countries of other CMS firms</v>
          </cell>
          <cell r="C937" t="str">
            <v>Brunei</v>
          </cell>
        </row>
        <row r="938">
          <cell r="A938" t="str">
            <v>core</v>
          </cell>
          <cell r="B938" t="str">
            <v>Countries of other CMS firms</v>
          </cell>
          <cell r="C938" t="str">
            <v>Bulgaria</v>
          </cell>
        </row>
        <row r="939">
          <cell r="A939" t="str">
            <v>core</v>
          </cell>
          <cell r="B939" t="str">
            <v>Countries of other CMS firms</v>
          </cell>
          <cell r="C939" t="str">
            <v>Burma</v>
          </cell>
        </row>
        <row r="940">
          <cell r="A940" t="str">
            <v>core</v>
          </cell>
          <cell r="B940" t="str">
            <v>Countries of other CMS firms</v>
          </cell>
          <cell r="C940" t="str">
            <v>Cambodia</v>
          </cell>
        </row>
        <row r="941">
          <cell r="A941" t="str">
            <v>core</v>
          </cell>
          <cell r="B941" t="str">
            <v>Countries of other CMS firms</v>
          </cell>
          <cell r="C941" t="str">
            <v>Cameroon</v>
          </cell>
        </row>
        <row r="942">
          <cell r="A942" t="str">
            <v>core</v>
          </cell>
          <cell r="B942" t="str">
            <v>Countries of other CMS firms</v>
          </cell>
          <cell r="C942" t="str">
            <v>Canada</v>
          </cell>
        </row>
        <row r="943">
          <cell r="A943" t="str">
            <v>core</v>
          </cell>
          <cell r="B943" t="str">
            <v>Countries of other CMS firms</v>
          </cell>
          <cell r="C943" t="str">
            <v>Canary Islands</v>
          </cell>
        </row>
        <row r="944">
          <cell r="A944" t="str">
            <v>core</v>
          </cell>
          <cell r="B944" t="str">
            <v>Countries of other CMS firms</v>
          </cell>
          <cell r="C944" t="str">
            <v>Caribbean</v>
          </cell>
        </row>
        <row r="945">
          <cell r="A945" t="str">
            <v>core</v>
          </cell>
          <cell r="B945" t="str">
            <v>Countries of other CMS firms</v>
          </cell>
          <cell r="C945" t="str">
            <v>Cayman Islands</v>
          </cell>
        </row>
        <row r="946">
          <cell r="A946" t="str">
            <v>core</v>
          </cell>
          <cell r="B946" t="str">
            <v>Countries of other CMS firms</v>
          </cell>
          <cell r="C946" t="str">
            <v>Chile</v>
          </cell>
        </row>
        <row r="947">
          <cell r="A947" t="str">
            <v>core</v>
          </cell>
          <cell r="B947" t="str">
            <v>Countries of other CMS firms</v>
          </cell>
          <cell r="C947" t="str">
            <v>China</v>
          </cell>
        </row>
        <row r="948">
          <cell r="A948" t="str">
            <v>core</v>
          </cell>
          <cell r="B948" t="str">
            <v>Countries of other CMS firms</v>
          </cell>
          <cell r="C948" t="str">
            <v>Colombia</v>
          </cell>
        </row>
        <row r="949">
          <cell r="A949" t="str">
            <v>core</v>
          </cell>
          <cell r="B949" t="str">
            <v>Countries of other CMS firms</v>
          </cell>
          <cell r="C949" t="str">
            <v>Costa Rica</v>
          </cell>
        </row>
        <row r="950">
          <cell r="A950" t="str">
            <v>core</v>
          </cell>
          <cell r="B950" t="str">
            <v>Countries of other CMS firms</v>
          </cell>
          <cell r="C950" t="str">
            <v xml:space="preserve">Côte d’Ivoire  </v>
          </cell>
        </row>
        <row r="951">
          <cell r="A951" t="str">
            <v>core</v>
          </cell>
          <cell r="B951" t="str">
            <v>Countries of other CMS firms</v>
          </cell>
          <cell r="C951" t="str">
            <v>Croatia</v>
          </cell>
        </row>
        <row r="952">
          <cell r="A952" t="str">
            <v>core</v>
          </cell>
          <cell r="B952" t="str">
            <v>Countries of other CMS firms</v>
          </cell>
          <cell r="C952" t="str">
            <v>Cuba</v>
          </cell>
        </row>
        <row r="953">
          <cell r="A953" t="str">
            <v>core</v>
          </cell>
          <cell r="B953" t="str">
            <v>Countries of other CMS firms</v>
          </cell>
          <cell r="C953" t="str">
            <v>Cyprus</v>
          </cell>
        </row>
        <row r="954">
          <cell r="A954" t="str">
            <v>core</v>
          </cell>
          <cell r="B954" t="str">
            <v>Countries of other CMS firms</v>
          </cell>
          <cell r="C954" t="str">
            <v>Czech Republic</v>
          </cell>
        </row>
        <row r="955">
          <cell r="A955" t="str">
            <v>core</v>
          </cell>
          <cell r="B955" t="str">
            <v>Countries of other CMS firms</v>
          </cell>
          <cell r="C955" t="str">
            <v>Democratic Republic of the Congo</v>
          </cell>
        </row>
        <row r="956">
          <cell r="A956" t="str">
            <v>core</v>
          </cell>
          <cell r="B956" t="str">
            <v>Countries of other CMS firms</v>
          </cell>
          <cell r="C956" t="str">
            <v>Denmark</v>
          </cell>
        </row>
        <row r="957">
          <cell r="A957" t="str">
            <v>core</v>
          </cell>
          <cell r="B957" t="str">
            <v>Countries of other CMS firms</v>
          </cell>
          <cell r="C957" t="str">
            <v>Dominican Republic</v>
          </cell>
        </row>
        <row r="958">
          <cell r="A958" t="str">
            <v>core</v>
          </cell>
          <cell r="B958" t="str">
            <v>Countries of other CMS firms</v>
          </cell>
          <cell r="C958" t="str">
            <v>Dubai</v>
          </cell>
        </row>
        <row r="959">
          <cell r="A959" t="str">
            <v>core</v>
          </cell>
          <cell r="B959" t="str">
            <v>Countries of other CMS firms</v>
          </cell>
          <cell r="C959" t="str">
            <v>Ecuador</v>
          </cell>
        </row>
        <row r="960">
          <cell r="A960" t="str">
            <v>core</v>
          </cell>
          <cell r="B960" t="str">
            <v>Countries of other CMS firms</v>
          </cell>
          <cell r="C960" t="str">
            <v>Egypt</v>
          </cell>
        </row>
        <row r="961">
          <cell r="A961" t="str">
            <v>core</v>
          </cell>
          <cell r="B961" t="str">
            <v>Countries of other CMS firms</v>
          </cell>
          <cell r="C961" t="str">
            <v>El Salvador</v>
          </cell>
        </row>
        <row r="962">
          <cell r="A962" t="str">
            <v>core</v>
          </cell>
          <cell r="B962" t="str">
            <v>Countries of other CMS firms</v>
          </cell>
          <cell r="C962" t="str">
            <v>England</v>
          </cell>
        </row>
        <row r="963">
          <cell r="A963" t="str">
            <v>core</v>
          </cell>
          <cell r="B963" t="str">
            <v>Countries of other CMS firms</v>
          </cell>
          <cell r="C963" t="str">
            <v>Eritrea</v>
          </cell>
        </row>
        <row r="964">
          <cell r="A964" t="str">
            <v>core</v>
          </cell>
          <cell r="B964" t="str">
            <v>Countries of other CMS firms</v>
          </cell>
          <cell r="C964" t="str">
            <v>Estonia</v>
          </cell>
        </row>
        <row r="965">
          <cell r="A965" t="str">
            <v>core</v>
          </cell>
          <cell r="B965" t="str">
            <v>Countries of other CMS firms</v>
          </cell>
          <cell r="C965" t="str">
            <v>Ethiopia</v>
          </cell>
        </row>
        <row r="966">
          <cell r="A966" t="str">
            <v>core</v>
          </cell>
          <cell r="B966" t="str">
            <v>Countries of other CMS firms</v>
          </cell>
          <cell r="C966" t="str">
            <v>Falkland Islands</v>
          </cell>
        </row>
        <row r="967">
          <cell r="A967" t="str">
            <v>core</v>
          </cell>
          <cell r="B967" t="str">
            <v>Countries of other CMS firms</v>
          </cell>
          <cell r="C967" t="str">
            <v>Faroes</v>
          </cell>
        </row>
        <row r="968">
          <cell r="A968" t="str">
            <v>core</v>
          </cell>
          <cell r="B968" t="str">
            <v>Countries of other CMS firms</v>
          </cell>
          <cell r="C968" t="str">
            <v>Fed Rep Yugoslavia</v>
          </cell>
        </row>
        <row r="969">
          <cell r="A969" t="str">
            <v>core</v>
          </cell>
          <cell r="B969" t="str">
            <v>Countries of other CMS firms</v>
          </cell>
          <cell r="C969" t="str">
            <v>Fiji</v>
          </cell>
        </row>
        <row r="970">
          <cell r="A970" t="str">
            <v>core</v>
          </cell>
          <cell r="B970" t="str">
            <v>Countries of other CMS firms</v>
          </cell>
          <cell r="C970" t="str">
            <v>Finland</v>
          </cell>
        </row>
        <row r="971">
          <cell r="A971" t="str">
            <v>core</v>
          </cell>
          <cell r="B971" t="str">
            <v>Countries of other CMS firms</v>
          </cell>
          <cell r="C971" t="str">
            <v>Former Yugoslavia</v>
          </cell>
        </row>
        <row r="972">
          <cell r="A972" t="str">
            <v>core</v>
          </cell>
          <cell r="B972" t="str">
            <v>Countries of other CMS firms</v>
          </cell>
          <cell r="C972" t="str">
            <v>France</v>
          </cell>
        </row>
        <row r="973">
          <cell r="A973" t="str">
            <v>core</v>
          </cell>
          <cell r="B973" t="str">
            <v>Countries of other CMS firms</v>
          </cell>
          <cell r="C973" t="str">
            <v>Gambia</v>
          </cell>
        </row>
        <row r="974">
          <cell r="A974" t="str">
            <v>core</v>
          </cell>
          <cell r="B974" t="str">
            <v>Countries of other CMS firms</v>
          </cell>
          <cell r="C974" t="str">
            <v>Gaza Strip</v>
          </cell>
        </row>
        <row r="975">
          <cell r="A975" t="str">
            <v>core</v>
          </cell>
          <cell r="B975" t="str">
            <v>Countries of other CMS firms</v>
          </cell>
          <cell r="C975" t="str">
            <v>Georgia</v>
          </cell>
        </row>
        <row r="976">
          <cell r="A976" t="str">
            <v>core</v>
          </cell>
          <cell r="B976" t="str">
            <v>Countries of other CMS firms</v>
          </cell>
          <cell r="C976" t="str">
            <v>Germany</v>
          </cell>
        </row>
        <row r="977">
          <cell r="A977" t="str">
            <v>core</v>
          </cell>
          <cell r="B977" t="str">
            <v>Countries of other CMS firms</v>
          </cell>
          <cell r="C977" t="str">
            <v>Ghana</v>
          </cell>
        </row>
        <row r="978">
          <cell r="A978" t="str">
            <v>core</v>
          </cell>
          <cell r="B978" t="str">
            <v>Countries of other CMS firms</v>
          </cell>
          <cell r="C978" t="str">
            <v>Gibraltar</v>
          </cell>
        </row>
        <row r="979">
          <cell r="A979" t="str">
            <v>core</v>
          </cell>
          <cell r="B979" t="str">
            <v>Countries of other CMS firms</v>
          </cell>
          <cell r="C979" t="str">
            <v>Greece</v>
          </cell>
        </row>
        <row r="980">
          <cell r="A980" t="str">
            <v>core</v>
          </cell>
          <cell r="B980" t="str">
            <v>Countries of other CMS firms</v>
          </cell>
          <cell r="C980" t="str">
            <v>Greenland</v>
          </cell>
        </row>
        <row r="981">
          <cell r="A981" t="str">
            <v>core</v>
          </cell>
          <cell r="B981" t="str">
            <v>Countries of other CMS firms</v>
          </cell>
          <cell r="C981" t="str">
            <v>Guam</v>
          </cell>
        </row>
        <row r="982">
          <cell r="A982" t="str">
            <v>core</v>
          </cell>
          <cell r="B982" t="str">
            <v>Countries of other CMS firms</v>
          </cell>
          <cell r="C982" t="str">
            <v>Guatemala</v>
          </cell>
        </row>
        <row r="983">
          <cell r="A983" t="str">
            <v>core</v>
          </cell>
          <cell r="B983" t="str">
            <v>Countries of other CMS firms</v>
          </cell>
          <cell r="C983" t="str">
            <v>Guernsey</v>
          </cell>
        </row>
        <row r="984">
          <cell r="A984" t="str">
            <v>core</v>
          </cell>
          <cell r="B984" t="str">
            <v>Countries of other CMS firms</v>
          </cell>
          <cell r="C984" t="str">
            <v>Guinea</v>
          </cell>
        </row>
        <row r="985">
          <cell r="A985" t="str">
            <v>core</v>
          </cell>
          <cell r="B985" t="str">
            <v>Countries of other CMS firms</v>
          </cell>
          <cell r="C985" t="str">
            <v xml:space="preserve">Guinea Bissau  </v>
          </cell>
        </row>
        <row r="986">
          <cell r="A986" t="str">
            <v>core</v>
          </cell>
          <cell r="B986" t="str">
            <v>Countries of other CMS firms</v>
          </cell>
          <cell r="C986" t="str">
            <v>Holland</v>
          </cell>
        </row>
        <row r="987">
          <cell r="A987" t="str">
            <v>core</v>
          </cell>
          <cell r="B987" t="str">
            <v>Countries of other CMS firms</v>
          </cell>
          <cell r="C987" t="str">
            <v>Honduras</v>
          </cell>
        </row>
        <row r="988">
          <cell r="A988" t="str">
            <v>core</v>
          </cell>
          <cell r="B988" t="str">
            <v>Countries of other CMS firms</v>
          </cell>
          <cell r="C988" t="str">
            <v>Hong Kong</v>
          </cell>
        </row>
        <row r="989">
          <cell r="A989" t="str">
            <v>core</v>
          </cell>
          <cell r="B989" t="str">
            <v>Countries of other CMS firms</v>
          </cell>
          <cell r="C989" t="str">
            <v>Hungary</v>
          </cell>
        </row>
        <row r="990">
          <cell r="A990" t="str">
            <v>core</v>
          </cell>
          <cell r="B990" t="str">
            <v>Countries of other CMS firms</v>
          </cell>
          <cell r="C990" t="str">
            <v>Iceland</v>
          </cell>
        </row>
        <row r="991">
          <cell r="A991" t="str">
            <v>core</v>
          </cell>
          <cell r="B991" t="str">
            <v>Countries of other CMS firms</v>
          </cell>
          <cell r="C991" t="str">
            <v>India</v>
          </cell>
        </row>
        <row r="992">
          <cell r="A992" t="str">
            <v>core</v>
          </cell>
          <cell r="B992" t="str">
            <v>Countries of other CMS firms</v>
          </cell>
          <cell r="C992" t="str">
            <v>Indonesia</v>
          </cell>
        </row>
        <row r="993">
          <cell r="A993" t="str">
            <v>core</v>
          </cell>
          <cell r="B993" t="str">
            <v>Countries of other CMS firms</v>
          </cell>
          <cell r="C993" t="str">
            <v>Iran</v>
          </cell>
        </row>
        <row r="994">
          <cell r="A994" t="str">
            <v>core</v>
          </cell>
          <cell r="B994" t="str">
            <v>Countries of other CMS firms</v>
          </cell>
          <cell r="C994" t="str">
            <v>Iraq</v>
          </cell>
        </row>
        <row r="995">
          <cell r="A995" t="str">
            <v>core</v>
          </cell>
          <cell r="B995" t="str">
            <v>Countries of other CMS firms</v>
          </cell>
          <cell r="C995" t="str">
            <v>Ireland</v>
          </cell>
        </row>
        <row r="996">
          <cell r="A996" t="str">
            <v>core</v>
          </cell>
          <cell r="B996" t="str">
            <v>Countries of other CMS firms</v>
          </cell>
          <cell r="C996" t="str">
            <v>Isle Of Man</v>
          </cell>
        </row>
        <row r="997">
          <cell r="A997" t="str">
            <v>core</v>
          </cell>
          <cell r="B997" t="str">
            <v>Countries of other CMS firms</v>
          </cell>
          <cell r="C997" t="str">
            <v>Israel</v>
          </cell>
        </row>
        <row r="998">
          <cell r="A998" t="str">
            <v>core</v>
          </cell>
          <cell r="B998" t="str">
            <v>Countries of other CMS firms</v>
          </cell>
          <cell r="C998" t="str">
            <v>Italy</v>
          </cell>
        </row>
        <row r="999">
          <cell r="A999" t="str">
            <v>core</v>
          </cell>
          <cell r="B999" t="str">
            <v>Countries of other CMS firms</v>
          </cell>
          <cell r="C999" t="str">
            <v>Ivory Coast</v>
          </cell>
        </row>
        <row r="1000">
          <cell r="A1000" t="str">
            <v>core</v>
          </cell>
          <cell r="B1000" t="str">
            <v>Countries of other CMS firms</v>
          </cell>
          <cell r="C1000" t="str">
            <v>Jamaica</v>
          </cell>
        </row>
        <row r="1001">
          <cell r="A1001" t="str">
            <v>core</v>
          </cell>
          <cell r="B1001" t="str">
            <v>Countries of other CMS firms</v>
          </cell>
          <cell r="C1001" t="str">
            <v>Japan</v>
          </cell>
        </row>
        <row r="1002">
          <cell r="A1002" t="str">
            <v>core</v>
          </cell>
          <cell r="B1002" t="str">
            <v>Countries of other CMS firms</v>
          </cell>
          <cell r="C1002" t="str">
            <v>Jersey</v>
          </cell>
        </row>
        <row r="1003">
          <cell r="A1003" t="str">
            <v>core</v>
          </cell>
          <cell r="B1003" t="str">
            <v>Countries of other CMS firms</v>
          </cell>
          <cell r="C1003" t="str">
            <v>Jordan</v>
          </cell>
        </row>
        <row r="1004">
          <cell r="A1004" t="str">
            <v>core</v>
          </cell>
          <cell r="B1004" t="str">
            <v>Countries of other CMS firms</v>
          </cell>
          <cell r="C1004" t="str">
            <v>Kazakhstan</v>
          </cell>
        </row>
        <row r="1005">
          <cell r="A1005" t="str">
            <v>core</v>
          </cell>
          <cell r="B1005" t="str">
            <v>Countries of other CMS firms</v>
          </cell>
          <cell r="C1005" t="str">
            <v>Kenya</v>
          </cell>
        </row>
        <row r="1006">
          <cell r="A1006" t="str">
            <v>core</v>
          </cell>
          <cell r="B1006" t="str">
            <v>Countries of other CMS firms</v>
          </cell>
          <cell r="C1006" t="str">
            <v>Kosovo</v>
          </cell>
        </row>
        <row r="1007">
          <cell r="A1007" t="str">
            <v>core</v>
          </cell>
          <cell r="B1007" t="str">
            <v>Countries of other CMS firms</v>
          </cell>
          <cell r="C1007" t="str">
            <v>Kuwait</v>
          </cell>
        </row>
        <row r="1008">
          <cell r="A1008" t="str">
            <v>core</v>
          </cell>
          <cell r="B1008" t="str">
            <v>Countries of other CMS firms</v>
          </cell>
          <cell r="C1008" t="str">
            <v>Kyrgyzstan</v>
          </cell>
        </row>
        <row r="1009">
          <cell r="A1009" t="str">
            <v>core</v>
          </cell>
          <cell r="B1009" t="str">
            <v>Countries of other CMS firms</v>
          </cell>
          <cell r="C1009" t="str">
            <v>Lao PDR</v>
          </cell>
        </row>
        <row r="1010">
          <cell r="A1010" t="str">
            <v>core</v>
          </cell>
          <cell r="B1010" t="str">
            <v>Countries of other CMS firms</v>
          </cell>
          <cell r="C1010" t="str">
            <v>Latvia</v>
          </cell>
        </row>
        <row r="1011">
          <cell r="A1011" t="str">
            <v>core</v>
          </cell>
          <cell r="B1011" t="str">
            <v>Countries of other CMS firms</v>
          </cell>
          <cell r="C1011" t="str">
            <v>Lebanon</v>
          </cell>
        </row>
        <row r="1012">
          <cell r="A1012" t="str">
            <v>core</v>
          </cell>
          <cell r="B1012" t="str">
            <v>Countries of other CMS firms</v>
          </cell>
          <cell r="C1012" t="str">
            <v>Lesotho</v>
          </cell>
        </row>
        <row r="1013">
          <cell r="A1013" t="str">
            <v>core</v>
          </cell>
          <cell r="B1013" t="str">
            <v>Countries of other CMS firms</v>
          </cell>
          <cell r="C1013" t="str">
            <v>Liberia</v>
          </cell>
        </row>
        <row r="1014">
          <cell r="A1014" t="str">
            <v>core</v>
          </cell>
          <cell r="B1014" t="str">
            <v>Countries of other CMS firms</v>
          </cell>
          <cell r="C1014" t="str">
            <v>Libya</v>
          </cell>
        </row>
        <row r="1015">
          <cell r="A1015" t="str">
            <v>core</v>
          </cell>
          <cell r="B1015" t="str">
            <v>Countries of other CMS firms</v>
          </cell>
          <cell r="C1015" t="str">
            <v>Liechtenstein</v>
          </cell>
        </row>
        <row r="1016">
          <cell r="A1016" t="str">
            <v>core</v>
          </cell>
          <cell r="B1016" t="str">
            <v>Countries of other CMS firms</v>
          </cell>
          <cell r="C1016" t="str">
            <v>Lithuania</v>
          </cell>
        </row>
        <row r="1017">
          <cell r="A1017" t="str">
            <v>core</v>
          </cell>
          <cell r="B1017" t="str">
            <v>Countries of other CMS firms</v>
          </cell>
          <cell r="C1017" t="str">
            <v>Luxembourg</v>
          </cell>
        </row>
        <row r="1018">
          <cell r="A1018" t="str">
            <v>core</v>
          </cell>
          <cell r="B1018" t="str">
            <v>Countries of other CMS firms</v>
          </cell>
          <cell r="C1018" t="str">
            <v>Macedonia</v>
          </cell>
        </row>
        <row r="1019">
          <cell r="A1019" t="str">
            <v>core</v>
          </cell>
          <cell r="B1019" t="str">
            <v>Countries of other CMS firms</v>
          </cell>
          <cell r="C1019" t="str">
            <v>Madagascar</v>
          </cell>
        </row>
        <row r="1020">
          <cell r="A1020" t="str">
            <v>core</v>
          </cell>
          <cell r="B1020" t="str">
            <v>Countries of other CMS firms</v>
          </cell>
          <cell r="C1020" t="str">
            <v>Majorca</v>
          </cell>
        </row>
        <row r="1021">
          <cell r="A1021" t="str">
            <v>core</v>
          </cell>
          <cell r="B1021" t="str">
            <v>Countries of other CMS firms</v>
          </cell>
          <cell r="C1021" t="str">
            <v>Malawi</v>
          </cell>
        </row>
        <row r="1022">
          <cell r="A1022" t="str">
            <v>core</v>
          </cell>
          <cell r="B1022" t="str">
            <v>Countries of other CMS firms</v>
          </cell>
          <cell r="C1022" t="str">
            <v>Malaysia</v>
          </cell>
        </row>
        <row r="1023">
          <cell r="A1023" t="str">
            <v>core</v>
          </cell>
          <cell r="B1023" t="str">
            <v>Countries of other CMS firms</v>
          </cell>
          <cell r="C1023" t="str">
            <v>Mali</v>
          </cell>
        </row>
        <row r="1024">
          <cell r="A1024" t="str">
            <v>core</v>
          </cell>
          <cell r="B1024" t="str">
            <v>Countries of other CMS firms</v>
          </cell>
          <cell r="C1024" t="str">
            <v>Malta</v>
          </cell>
        </row>
        <row r="1025">
          <cell r="A1025" t="str">
            <v>core</v>
          </cell>
          <cell r="B1025" t="str">
            <v>Countries of other CMS firms</v>
          </cell>
          <cell r="C1025" t="str">
            <v>Marshall Islands</v>
          </cell>
        </row>
        <row r="1026">
          <cell r="A1026" t="str">
            <v>core</v>
          </cell>
          <cell r="B1026" t="str">
            <v>Countries of other CMS firms</v>
          </cell>
          <cell r="C1026" t="str">
            <v>Mauritania</v>
          </cell>
        </row>
        <row r="1027">
          <cell r="A1027" t="str">
            <v>core</v>
          </cell>
          <cell r="B1027" t="str">
            <v>Countries of other CMS firms</v>
          </cell>
          <cell r="C1027" t="str">
            <v>Mauritius</v>
          </cell>
        </row>
        <row r="1028">
          <cell r="A1028" t="str">
            <v>core</v>
          </cell>
          <cell r="B1028" t="str">
            <v>Countries of other CMS firms</v>
          </cell>
          <cell r="C1028" t="str">
            <v>Mexico</v>
          </cell>
        </row>
        <row r="1029">
          <cell r="A1029" t="str">
            <v>core</v>
          </cell>
          <cell r="B1029" t="str">
            <v>Countries of other CMS firms</v>
          </cell>
          <cell r="C1029" t="str">
            <v>Moldova</v>
          </cell>
        </row>
        <row r="1030">
          <cell r="A1030" t="str">
            <v>core</v>
          </cell>
          <cell r="B1030" t="str">
            <v>Countries of other CMS firms</v>
          </cell>
          <cell r="C1030" t="str">
            <v>Monaco</v>
          </cell>
        </row>
        <row r="1031">
          <cell r="A1031" t="str">
            <v>core</v>
          </cell>
          <cell r="B1031" t="str">
            <v>Countries of other CMS firms</v>
          </cell>
          <cell r="C1031" t="str">
            <v>Morocco</v>
          </cell>
        </row>
        <row r="1032">
          <cell r="A1032" t="str">
            <v>core</v>
          </cell>
          <cell r="B1032" t="str">
            <v>Countries of other CMS firms</v>
          </cell>
          <cell r="C1032" t="str">
            <v>Mozambique</v>
          </cell>
        </row>
        <row r="1033">
          <cell r="A1033" t="str">
            <v>core</v>
          </cell>
          <cell r="B1033" t="str">
            <v>Countries of other CMS firms</v>
          </cell>
          <cell r="C1033" t="str">
            <v>Namibia</v>
          </cell>
        </row>
        <row r="1034">
          <cell r="A1034" t="str">
            <v>core</v>
          </cell>
          <cell r="B1034" t="str">
            <v>Countries of other CMS firms</v>
          </cell>
          <cell r="C1034" t="str">
            <v>Nepal</v>
          </cell>
        </row>
        <row r="1035">
          <cell r="A1035" t="str">
            <v>core</v>
          </cell>
          <cell r="B1035" t="str">
            <v>Countries of other CMS firms</v>
          </cell>
          <cell r="C1035" t="str">
            <v>Netherlands</v>
          </cell>
        </row>
        <row r="1036">
          <cell r="A1036" t="str">
            <v>core</v>
          </cell>
          <cell r="B1036" t="str">
            <v>Countries of other CMS firms</v>
          </cell>
          <cell r="C1036" t="str">
            <v>New Zealand</v>
          </cell>
        </row>
        <row r="1037">
          <cell r="A1037" t="str">
            <v>core</v>
          </cell>
          <cell r="B1037" t="str">
            <v>Countries of other CMS firms</v>
          </cell>
          <cell r="C1037" t="str">
            <v>Niger</v>
          </cell>
        </row>
        <row r="1038">
          <cell r="A1038" t="str">
            <v>core</v>
          </cell>
          <cell r="B1038" t="str">
            <v>Countries of other CMS firms</v>
          </cell>
          <cell r="C1038" t="str">
            <v>Nigeria</v>
          </cell>
        </row>
        <row r="1039">
          <cell r="A1039" t="str">
            <v>core</v>
          </cell>
          <cell r="B1039" t="str">
            <v>Countries of other CMS firms</v>
          </cell>
          <cell r="C1039" t="str">
            <v>North Korea</v>
          </cell>
        </row>
        <row r="1040">
          <cell r="A1040" t="str">
            <v>core</v>
          </cell>
          <cell r="B1040" t="str">
            <v>Countries of other CMS firms</v>
          </cell>
          <cell r="C1040" t="str">
            <v>Northern Cyprus TRNC</v>
          </cell>
        </row>
        <row r="1041">
          <cell r="A1041" t="str">
            <v>core</v>
          </cell>
          <cell r="B1041" t="str">
            <v>Countries of other CMS firms</v>
          </cell>
          <cell r="C1041" t="str">
            <v>Northern Ireland</v>
          </cell>
        </row>
        <row r="1042">
          <cell r="A1042" t="str">
            <v>core</v>
          </cell>
          <cell r="B1042" t="str">
            <v>Countries of other CMS firms</v>
          </cell>
          <cell r="C1042" t="str">
            <v>Norway</v>
          </cell>
        </row>
        <row r="1043">
          <cell r="A1043" t="str">
            <v>core</v>
          </cell>
          <cell r="B1043" t="str">
            <v>Countries of other CMS firms</v>
          </cell>
          <cell r="C1043" t="str">
            <v>Not Known</v>
          </cell>
        </row>
        <row r="1044">
          <cell r="A1044" t="str">
            <v>core</v>
          </cell>
          <cell r="B1044" t="str">
            <v>Countries of other CMS firms</v>
          </cell>
          <cell r="C1044" t="str">
            <v>Oman</v>
          </cell>
        </row>
        <row r="1045">
          <cell r="A1045" t="str">
            <v>core</v>
          </cell>
          <cell r="B1045" t="str">
            <v>Countries of other CMS firms</v>
          </cell>
          <cell r="C1045" t="str">
            <v>Pakistan</v>
          </cell>
        </row>
        <row r="1046">
          <cell r="A1046" t="str">
            <v>core</v>
          </cell>
          <cell r="B1046" t="str">
            <v>Countries of other CMS firms</v>
          </cell>
          <cell r="C1046" t="str">
            <v>Panama</v>
          </cell>
        </row>
        <row r="1047">
          <cell r="A1047" t="str">
            <v>core</v>
          </cell>
          <cell r="B1047" t="str">
            <v>Countries of other CMS firms</v>
          </cell>
          <cell r="C1047" t="str">
            <v>Papua New Guinea</v>
          </cell>
        </row>
        <row r="1048">
          <cell r="A1048" t="str">
            <v>core</v>
          </cell>
          <cell r="B1048" t="str">
            <v>Countries of other CMS firms</v>
          </cell>
          <cell r="C1048" t="str">
            <v>Paraguay</v>
          </cell>
        </row>
        <row r="1049">
          <cell r="A1049" t="str">
            <v>core</v>
          </cell>
          <cell r="B1049" t="str">
            <v>Countries of other CMS firms</v>
          </cell>
          <cell r="C1049" t="str">
            <v>Peoples Rep Of Yemen</v>
          </cell>
        </row>
        <row r="1050">
          <cell r="A1050" t="str">
            <v>core</v>
          </cell>
          <cell r="B1050" t="str">
            <v>Countries of other CMS firms</v>
          </cell>
          <cell r="C1050" t="str">
            <v>Peru</v>
          </cell>
        </row>
        <row r="1051">
          <cell r="A1051" t="str">
            <v>core</v>
          </cell>
          <cell r="B1051" t="str">
            <v>Countries of other CMS firms</v>
          </cell>
          <cell r="C1051" t="str">
            <v>Philippines</v>
          </cell>
        </row>
        <row r="1052">
          <cell r="A1052" t="str">
            <v>core</v>
          </cell>
          <cell r="B1052" t="str">
            <v>Countries of other CMS firms</v>
          </cell>
          <cell r="C1052" t="str">
            <v>Poland</v>
          </cell>
        </row>
        <row r="1053">
          <cell r="A1053" t="str">
            <v>core</v>
          </cell>
          <cell r="B1053" t="str">
            <v>Countries of other CMS firms</v>
          </cell>
          <cell r="C1053" t="str">
            <v>Portugal</v>
          </cell>
        </row>
        <row r="1054">
          <cell r="A1054" t="str">
            <v>core</v>
          </cell>
          <cell r="B1054" t="str">
            <v>Countries of other CMS firms</v>
          </cell>
          <cell r="C1054" t="str">
            <v>Puerto Rico</v>
          </cell>
        </row>
        <row r="1055">
          <cell r="A1055" t="str">
            <v>core</v>
          </cell>
          <cell r="B1055" t="str">
            <v>Countries of other CMS firms</v>
          </cell>
          <cell r="C1055" t="str">
            <v>Qatar</v>
          </cell>
        </row>
        <row r="1056">
          <cell r="A1056" t="str">
            <v>core</v>
          </cell>
          <cell r="B1056" t="str">
            <v>Countries of other CMS firms</v>
          </cell>
          <cell r="C1056" t="str">
            <v>Romania</v>
          </cell>
        </row>
        <row r="1057">
          <cell r="A1057" t="str">
            <v>core</v>
          </cell>
          <cell r="B1057" t="str">
            <v>Countries of other CMS firms</v>
          </cell>
          <cell r="C1057" t="str">
            <v>Russia</v>
          </cell>
        </row>
        <row r="1058">
          <cell r="A1058" t="str">
            <v>core</v>
          </cell>
          <cell r="B1058" t="str">
            <v>Countries of other CMS firms</v>
          </cell>
          <cell r="C1058" t="str">
            <v>Saudi Arabia</v>
          </cell>
        </row>
        <row r="1059">
          <cell r="A1059" t="str">
            <v>core</v>
          </cell>
          <cell r="B1059" t="str">
            <v>Countries of other CMS firms</v>
          </cell>
          <cell r="C1059" t="str">
            <v>Scotland</v>
          </cell>
        </row>
        <row r="1060">
          <cell r="A1060" t="str">
            <v>core</v>
          </cell>
          <cell r="B1060" t="str">
            <v>Countries of other CMS firms</v>
          </cell>
          <cell r="C1060" t="str">
            <v>Senegal</v>
          </cell>
        </row>
        <row r="1061">
          <cell r="A1061" t="str">
            <v>core</v>
          </cell>
          <cell r="B1061" t="str">
            <v>Countries of other CMS firms</v>
          </cell>
          <cell r="C1061" t="str">
            <v>Serbia</v>
          </cell>
        </row>
        <row r="1062">
          <cell r="A1062" t="str">
            <v>core</v>
          </cell>
          <cell r="B1062" t="str">
            <v>Countries of other CMS firms</v>
          </cell>
          <cell r="C1062" t="str">
            <v>Singapore</v>
          </cell>
        </row>
        <row r="1063">
          <cell r="A1063" t="str">
            <v>core</v>
          </cell>
          <cell r="B1063" t="str">
            <v>Countries of other CMS firms</v>
          </cell>
          <cell r="C1063" t="str">
            <v>Slovakia</v>
          </cell>
        </row>
        <row r="1064">
          <cell r="A1064" t="str">
            <v>core</v>
          </cell>
          <cell r="B1064" t="str">
            <v>Countries of other CMS firms</v>
          </cell>
          <cell r="C1064" t="str">
            <v>Slovenia</v>
          </cell>
        </row>
        <row r="1065">
          <cell r="A1065" t="str">
            <v>core</v>
          </cell>
          <cell r="B1065" t="str">
            <v>Countries of other CMS firms</v>
          </cell>
          <cell r="C1065" t="str">
            <v>South Africa</v>
          </cell>
        </row>
        <row r="1066">
          <cell r="A1066" t="str">
            <v>core</v>
          </cell>
          <cell r="B1066" t="str">
            <v>Countries of other CMS firms</v>
          </cell>
          <cell r="C1066" t="str">
            <v>South Korea</v>
          </cell>
        </row>
        <row r="1067">
          <cell r="A1067" t="str">
            <v>core</v>
          </cell>
          <cell r="B1067" t="str">
            <v>Countries of other CMS firms</v>
          </cell>
          <cell r="C1067" t="str">
            <v>Spain</v>
          </cell>
        </row>
        <row r="1068">
          <cell r="A1068" t="str">
            <v>core</v>
          </cell>
          <cell r="B1068" t="str">
            <v>Countries of other CMS firms</v>
          </cell>
          <cell r="C1068" t="str">
            <v>Sri Lanka</v>
          </cell>
        </row>
        <row r="1069">
          <cell r="A1069" t="str">
            <v>core</v>
          </cell>
          <cell r="B1069" t="str">
            <v>Countries of other CMS firms</v>
          </cell>
          <cell r="C1069" t="str">
            <v>Sudan</v>
          </cell>
        </row>
        <row r="1070">
          <cell r="A1070" t="str">
            <v>core</v>
          </cell>
          <cell r="B1070" t="str">
            <v>Countries of other CMS firms</v>
          </cell>
          <cell r="C1070" t="str">
            <v>Swaziland</v>
          </cell>
        </row>
        <row r="1071">
          <cell r="A1071" t="str">
            <v>core</v>
          </cell>
          <cell r="B1071" t="str">
            <v>Countries of other CMS firms</v>
          </cell>
          <cell r="C1071" t="str">
            <v>Sweden</v>
          </cell>
        </row>
        <row r="1072">
          <cell r="A1072" t="str">
            <v>core</v>
          </cell>
          <cell r="B1072" t="str">
            <v>Countries of other CMS firms</v>
          </cell>
          <cell r="C1072" t="str">
            <v>Switzerland</v>
          </cell>
        </row>
        <row r="1073">
          <cell r="A1073" t="str">
            <v>core</v>
          </cell>
          <cell r="B1073" t="str">
            <v>Countries of other CMS firms</v>
          </cell>
          <cell r="C1073" t="str">
            <v>Syria</v>
          </cell>
        </row>
        <row r="1074">
          <cell r="A1074" t="str">
            <v>core</v>
          </cell>
          <cell r="B1074" t="str">
            <v>Countries of other CMS firms</v>
          </cell>
          <cell r="C1074" t="str">
            <v>Taiwan</v>
          </cell>
        </row>
        <row r="1075">
          <cell r="A1075" t="str">
            <v>core</v>
          </cell>
          <cell r="B1075" t="str">
            <v>Countries of other CMS firms</v>
          </cell>
          <cell r="C1075" t="str">
            <v>Tajikistan</v>
          </cell>
        </row>
        <row r="1076">
          <cell r="A1076" t="str">
            <v>core</v>
          </cell>
          <cell r="B1076" t="str">
            <v>Countries of other CMS firms</v>
          </cell>
          <cell r="C1076" t="str">
            <v>Tanzania</v>
          </cell>
        </row>
        <row r="1077">
          <cell r="A1077" t="str">
            <v>core</v>
          </cell>
          <cell r="B1077" t="str">
            <v>Countries of other CMS firms</v>
          </cell>
          <cell r="C1077" t="str">
            <v>Thailand</v>
          </cell>
        </row>
        <row r="1078">
          <cell r="A1078" t="str">
            <v>core</v>
          </cell>
          <cell r="B1078" t="str">
            <v>Countries of other CMS firms</v>
          </cell>
          <cell r="C1078" t="str">
            <v>Togo</v>
          </cell>
        </row>
        <row r="1079">
          <cell r="A1079" t="str">
            <v>core</v>
          </cell>
          <cell r="B1079" t="str">
            <v>Countries of other CMS firms</v>
          </cell>
          <cell r="C1079" t="str">
            <v>Tonga</v>
          </cell>
        </row>
        <row r="1080">
          <cell r="A1080" t="str">
            <v>core</v>
          </cell>
          <cell r="B1080" t="str">
            <v>Countries of other CMS firms</v>
          </cell>
          <cell r="C1080" t="str">
            <v>Trinidad</v>
          </cell>
        </row>
        <row r="1081">
          <cell r="A1081" t="str">
            <v>core</v>
          </cell>
          <cell r="B1081" t="str">
            <v>Countries of other CMS firms</v>
          </cell>
          <cell r="C1081" t="str">
            <v>Tunisia</v>
          </cell>
        </row>
        <row r="1082">
          <cell r="A1082" t="str">
            <v>core</v>
          </cell>
          <cell r="B1082" t="str">
            <v>Countries of other CMS firms</v>
          </cell>
          <cell r="C1082" t="str">
            <v>Turkey</v>
          </cell>
        </row>
        <row r="1083">
          <cell r="A1083" t="str">
            <v>core</v>
          </cell>
          <cell r="B1083" t="str">
            <v>Countries of other CMS firms</v>
          </cell>
          <cell r="C1083" t="str">
            <v>Turkmenistan</v>
          </cell>
        </row>
        <row r="1084">
          <cell r="A1084" t="str">
            <v>core</v>
          </cell>
          <cell r="B1084" t="str">
            <v>Countries of other CMS firms</v>
          </cell>
          <cell r="C1084" t="str">
            <v>Uganda</v>
          </cell>
        </row>
        <row r="1085">
          <cell r="A1085" t="str">
            <v>core</v>
          </cell>
          <cell r="B1085" t="str">
            <v>Countries of other CMS firms</v>
          </cell>
          <cell r="C1085" t="str">
            <v>Ukraine</v>
          </cell>
        </row>
        <row r="1086">
          <cell r="A1086" t="str">
            <v>core</v>
          </cell>
          <cell r="B1086" t="str">
            <v>Countries of other CMS firms</v>
          </cell>
          <cell r="C1086" t="str">
            <v>United Arab Emirates</v>
          </cell>
        </row>
        <row r="1087">
          <cell r="A1087" t="str">
            <v>core</v>
          </cell>
          <cell r="B1087" t="str">
            <v>Countries of other CMS firms</v>
          </cell>
          <cell r="C1087" t="str">
            <v>United Kingdom</v>
          </cell>
        </row>
        <row r="1088">
          <cell r="A1088" t="str">
            <v>core</v>
          </cell>
          <cell r="B1088" t="str">
            <v>Countries of other CMS firms</v>
          </cell>
          <cell r="C1088" t="str">
            <v>United States</v>
          </cell>
        </row>
        <row r="1089">
          <cell r="A1089" t="str">
            <v>core</v>
          </cell>
          <cell r="B1089" t="str">
            <v>Countries of other CMS firms</v>
          </cell>
          <cell r="C1089" t="str">
            <v>Uruguay</v>
          </cell>
        </row>
        <row r="1090">
          <cell r="A1090" t="str">
            <v>core</v>
          </cell>
          <cell r="B1090" t="str">
            <v>Countries of other CMS firms</v>
          </cell>
          <cell r="C1090" t="str">
            <v>Uzbekistan</v>
          </cell>
        </row>
        <row r="1091">
          <cell r="A1091" t="str">
            <v>core</v>
          </cell>
          <cell r="B1091" t="str">
            <v>Countries of other CMS firms</v>
          </cell>
          <cell r="C1091" t="str">
            <v>Venezuela</v>
          </cell>
        </row>
        <row r="1092">
          <cell r="A1092" t="str">
            <v>core</v>
          </cell>
          <cell r="B1092" t="str">
            <v>Countries of other CMS firms</v>
          </cell>
          <cell r="C1092" t="str">
            <v>Vietnam</v>
          </cell>
        </row>
        <row r="1093">
          <cell r="A1093" t="str">
            <v>core</v>
          </cell>
          <cell r="B1093" t="str">
            <v>Countries of other CMS firms</v>
          </cell>
          <cell r="C1093" t="str">
            <v>Wales</v>
          </cell>
        </row>
        <row r="1094">
          <cell r="A1094" t="str">
            <v>core</v>
          </cell>
          <cell r="B1094" t="str">
            <v>Countries of other CMS firms</v>
          </cell>
          <cell r="C1094" t="str">
            <v>Yemen</v>
          </cell>
        </row>
        <row r="1095">
          <cell r="A1095" t="str">
            <v>core</v>
          </cell>
          <cell r="B1095" t="str">
            <v>Countries of other CMS firms</v>
          </cell>
          <cell r="C1095" t="str">
            <v>Zaire</v>
          </cell>
        </row>
        <row r="1096">
          <cell r="A1096" t="str">
            <v>core</v>
          </cell>
          <cell r="B1096" t="str">
            <v>Countries of other CMS firms</v>
          </cell>
          <cell r="C1096" t="str">
            <v>Zambia</v>
          </cell>
        </row>
        <row r="1097">
          <cell r="A1097" t="str">
            <v>core</v>
          </cell>
          <cell r="B1097" t="str">
            <v>Countries of other CMS firms</v>
          </cell>
          <cell r="C1097" t="str">
            <v>Zimbabwe</v>
          </cell>
        </row>
        <row r="1098">
          <cell r="A1098" t="str">
            <v>core</v>
          </cell>
          <cell r="B1098" t="str">
            <v>Credential status</v>
          </cell>
          <cell r="C1098" t="str">
            <v>Complete</v>
          </cell>
        </row>
        <row r="1099">
          <cell r="A1099" t="str">
            <v>core</v>
          </cell>
          <cell r="B1099" t="str">
            <v>Credential status</v>
          </cell>
          <cell r="C1099" t="str">
            <v>Pending</v>
          </cell>
        </row>
        <row r="1100">
          <cell r="A1100" t="str">
            <v>core</v>
          </cell>
          <cell r="B1100" t="str">
            <v>Credential version</v>
          </cell>
          <cell r="C1100" t="str">
            <v>Master</v>
          </cell>
        </row>
        <row r="1101">
          <cell r="A1101" t="str">
            <v>core</v>
          </cell>
          <cell r="B1101" t="str">
            <v>Credential version</v>
          </cell>
          <cell r="C1101" t="str">
            <v>Other</v>
          </cell>
        </row>
        <row r="1102">
          <cell r="A1102" t="str">
            <v>core</v>
          </cell>
          <cell r="B1102" t="str">
            <v xml:space="preserve">Credential type </v>
          </cell>
          <cell r="C1102" t="str">
            <v>Firm</v>
          </cell>
        </row>
        <row r="1103">
          <cell r="A1103" t="str">
            <v>core</v>
          </cell>
          <cell r="B1103" t="str">
            <v xml:space="preserve">Credential type </v>
          </cell>
          <cell r="C1103" t="str">
            <v>Individual</v>
          </cell>
        </row>
        <row r="1104">
          <cell r="A1104" t="str">
            <v>core</v>
          </cell>
          <cell r="B1104" t="str">
            <v>Other uses</v>
          </cell>
          <cell r="C1104" t="str">
            <v>Award submission - Final</v>
          </cell>
        </row>
        <row r="1105">
          <cell r="A1105" t="str">
            <v>core</v>
          </cell>
          <cell r="B1105" t="str">
            <v>Other uses</v>
          </cell>
          <cell r="C1105" t="str">
            <v>Brochure</v>
          </cell>
        </row>
        <row r="1106">
          <cell r="A1106" t="str">
            <v>core</v>
          </cell>
          <cell r="B1106" t="str">
            <v>Other uses</v>
          </cell>
          <cell r="C1106" t="str">
            <v xml:space="preserve">Case study </v>
          </cell>
        </row>
        <row r="1107">
          <cell r="A1107" t="str">
            <v>core</v>
          </cell>
          <cell r="B1107" t="str">
            <v>Other uses</v>
          </cell>
          <cell r="C1107" t="str">
            <v>Client reference</v>
          </cell>
        </row>
        <row r="1108">
          <cell r="A1108" t="str">
            <v>core</v>
          </cell>
          <cell r="B1108" t="str">
            <v>Other uses</v>
          </cell>
          <cell r="C1108" t="str">
            <v>CV</v>
          </cell>
        </row>
        <row r="1109">
          <cell r="A1109" t="str">
            <v>core</v>
          </cell>
          <cell r="B1109" t="str">
            <v>Other uses</v>
          </cell>
          <cell r="C1109" t="str">
            <v>Debrief</v>
          </cell>
        </row>
        <row r="1110">
          <cell r="A1110" t="str">
            <v>core</v>
          </cell>
          <cell r="B1110" t="str">
            <v>Other uses</v>
          </cell>
          <cell r="C1110" t="str">
            <v>Directory submission - Final</v>
          </cell>
        </row>
        <row r="1111">
          <cell r="A1111" t="str">
            <v>core</v>
          </cell>
          <cell r="B1111" t="str">
            <v>Other uses</v>
          </cell>
          <cell r="C1111" t="str">
            <v>Directory submission - Worthy</v>
          </cell>
        </row>
        <row r="1112">
          <cell r="A1112" t="str">
            <v>core</v>
          </cell>
          <cell r="B1112" t="str">
            <v>Other uses</v>
          </cell>
          <cell r="C1112" t="str">
            <v>League table</v>
          </cell>
        </row>
        <row r="1113">
          <cell r="A1113" t="str">
            <v>core</v>
          </cell>
          <cell r="B1113" t="str">
            <v>Other uses</v>
          </cell>
          <cell r="C1113" t="str">
            <v>Marketing flyer</v>
          </cell>
        </row>
        <row r="1114">
          <cell r="A1114" t="str">
            <v>core</v>
          </cell>
          <cell r="B1114" t="str">
            <v>Other uses</v>
          </cell>
          <cell r="C1114" t="str">
            <v>Other</v>
          </cell>
        </row>
        <row r="1115">
          <cell r="A1115" t="str">
            <v>core</v>
          </cell>
          <cell r="B1115" t="str">
            <v>Other uses</v>
          </cell>
          <cell r="C1115" t="str">
            <v>Pitch</v>
          </cell>
        </row>
        <row r="1116">
          <cell r="A1116" t="str">
            <v>core</v>
          </cell>
          <cell r="B1116" t="str">
            <v>Other uses</v>
          </cell>
          <cell r="C1116" t="str">
            <v>Press release exists</v>
          </cell>
        </row>
        <row r="1117">
          <cell r="A1117" t="str">
            <v>core</v>
          </cell>
          <cell r="B1117" t="str">
            <v>Other uses</v>
          </cell>
          <cell r="C1117" t="str">
            <v>Published reference</v>
          </cell>
        </row>
        <row r="1118">
          <cell r="A1118" t="str">
            <v>core</v>
          </cell>
          <cell r="B1118" t="str">
            <v>Other uses</v>
          </cell>
          <cell r="C1118" t="str">
            <v>Soundbite</v>
          </cell>
        </row>
        <row r="1119">
          <cell r="A1119" t="str">
            <v>core</v>
          </cell>
          <cell r="B1119" t="str">
            <v>Other uses</v>
          </cell>
          <cell r="C1119" t="str">
            <v>Website</v>
          </cell>
        </row>
        <row r="1120">
          <cell r="A1120" t="str">
            <v>core</v>
          </cell>
          <cell r="B1120" t="str">
            <v>Priority</v>
          </cell>
          <cell r="C1120" t="str">
            <v>A</v>
          </cell>
        </row>
        <row r="1121">
          <cell r="A1121" t="str">
            <v>core</v>
          </cell>
          <cell r="B1121" t="str">
            <v>Priority</v>
          </cell>
          <cell r="C1121" t="str">
            <v>B</v>
          </cell>
        </row>
        <row r="1122">
          <cell r="A1122" t="str">
            <v>core</v>
          </cell>
          <cell r="B1122" t="str">
            <v>Know how</v>
          </cell>
          <cell r="C1122" t="str">
            <v>Auction</v>
          </cell>
        </row>
        <row r="1123">
          <cell r="A1123" t="str">
            <v>core</v>
          </cell>
          <cell r="B1123" t="str">
            <v>Know how</v>
          </cell>
          <cell r="C1123" t="str">
            <v>Completion accounts</v>
          </cell>
        </row>
        <row r="1124">
          <cell r="A1124" t="str">
            <v>core</v>
          </cell>
          <cell r="B1124" t="str">
            <v>Know how</v>
          </cell>
          <cell r="C1124" t="str">
            <v>Completion accounts: Cash-free/Debt-free</v>
          </cell>
        </row>
        <row r="1125">
          <cell r="A1125" t="str">
            <v>core</v>
          </cell>
          <cell r="B1125" t="str">
            <v>Know how</v>
          </cell>
          <cell r="C1125" t="str">
            <v>Corporate JV</v>
          </cell>
        </row>
        <row r="1126">
          <cell r="A1126" t="str">
            <v>core</v>
          </cell>
          <cell r="B1126" t="str">
            <v>Know how</v>
          </cell>
          <cell r="C1126" t="str">
            <v>Cross-border element</v>
          </cell>
        </row>
        <row r="1127">
          <cell r="A1127" t="str">
            <v>core</v>
          </cell>
          <cell r="B1127" t="str">
            <v>Know how</v>
          </cell>
          <cell r="C1127" t="str">
            <v>Earn-Out/Deferred consideration</v>
          </cell>
        </row>
        <row r="1128">
          <cell r="A1128" t="str">
            <v>core</v>
          </cell>
          <cell r="B1128" t="str">
            <v>Know how</v>
          </cell>
          <cell r="C1128" t="str">
            <v>Engagement letters</v>
          </cell>
        </row>
        <row r="1129">
          <cell r="A1129" t="str">
            <v>core</v>
          </cell>
          <cell r="B1129" t="str">
            <v>Know how</v>
          </cell>
          <cell r="C1129" t="str">
            <v>Engagement letters: Deloitte</v>
          </cell>
        </row>
        <row r="1130">
          <cell r="A1130" t="str">
            <v>core</v>
          </cell>
          <cell r="B1130" t="str">
            <v>Know how</v>
          </cell>
          <cell r="C1130" t="str">
            <v>Engagement letters: E&amp;Y</v>
          </cell>
        </row>
        <row r="1131">
          <cell r="A1131" t="str">
            <v>core</v>
          </cell>
          <cell r="B1131" t="str">
            <v>Know how</v>
          </cell>
          <cell r="C1131" t="str">
            <v>Engagement letters: KPMG</v>
          </cell>
        </row>
        <row r="1132">
          <cell r="A1132" t="str">
            <v>core</v>
          </cell>
          <cell r="B1132" t="str">
            <v>Know how</v>
          </cell>
          <cell r="C1132" t="str">
            <v>Engagement letters: PWC</v>
          </cell>
        </row>
        <row r="1133">
          <cell r="A1133" t="str">
            <v>core</v>
          </cell>
          <cell r="B1133" t="str">
            <v>Know how</v>
          </cell>
          <cell r="C1133" t="str">
            <v>Fund used for JV</v>
          </cell>
        </row>
        <row r="1134">
          <cell r="A1134" t="str">
            <v>core</v>
          </cell>
          <cell r="B1134" t="str">
            <v>Know how</v>
          </cell>
          <cell r="C1134" t="str">
            <v>Gap between exchange and completion</v>
          </cell>
        </row>
        <row r="1135">
          <cell r="A1135" t="str">
            <v>core</v>
          </cell>
          <cell r="B1135" t="str">
            <v>Know how</v>
          </cell>
          <cell r="C1135" t="str">
            <v>IPO: Issue of new shares</v>
          </cell>
        </row>
        <row r="1136">
          <cell r="A1136" t="str">
            <v>core</v>
          </cell>
          <cell r="B1136" t="str">
            <v>Know how</v>
          </cell>
          <cell r="C1136" t="str">
            <v>IPO: Sale of existing shares</v>
          </cell>
        </row>
        <row r="1137">
          <cell r="A1137" t="str">
            <v>core</v>
          </cell>
          <cell r="B1137" t="str">
            <v>Know how</v>
          </cell>
          <cell r="C1137" t="str">
            <v>JV minority protections</v>
          </cell>
        </row>
        <row r="1138">
          <cell r="A1138" t="str">
            <v>core</v>
          </cell>
          <cell r="B1138" t="str">
            <v>Know how</v>
          </cell>
          <cell r="C1138" t="str">
            <v>Legal opinion</v>
          </cell>
        </row>
        <row r="1139">
          <cell r="A1139" t="str">
            <v>core</v>
          </cell>
          <cell r="B1139" t="str">
            <v>Know how</v>
          </cell>
          <cell r="C1139" t="str">
            <v>Legal opinion - CMS</v>
          </cell>
        </row>
        <row r="1140">
          <cell r="A1140" t="str">
            <v>core</v>
          </cell>
          <cell r="B1140" t="str">
            <v>Know how</v>
          </cell>
          <cell r="C1140" t="str">
            <v>Limited partnership JV</v>
          </cell>
        </row>
        <row r="1141">
          <cell r="A1141" t="str">
            <v>core</v>
          </cell>
          <cell r="B1141" t="str">
            <v>Know how</v>
          </cell>
          <cell r="C1141" t="str">
            <v>LLP JV</v>
          </cell>
        </row>
        <row r="1142">
          <cell r="A1142" t="str">
            <v>core</v>
          </cell>
          <cell r="B1142" t="str">
            <v>Know how</v>
          </cell>
          <cell r="C1142" t="str">
            <v>Locked box</v>
          </cell>
        </row>
        <row r="1143">
          <cell r="A1143" t="str">
            <v>core</v>
          </cell>
          <cell r="B1143" t="str">
            <v>Know how</v>
          </cell>
          <cell r="C1143" t="str">
            <v>MAC clause</v>
          </cell>
        </row>
        <row r="1144">
          <cell r="A1144" t="str">
            <v>core</v>
          </cell>
          <cell r="B1144" t="str">
            <v>Know how</v>
          </cell>
          <cell r="C1144" t="str">
            <v>More than two JV parties</v>
          </cell>
        </row>
        <row r="1145">
          <cell r="A1145" t="str">
            <v>core</v>
          </cell>
          <cell r="B1145" t="str">
            <v>Know how</v>
          </cell>
          <cell r="C1145" t="str">
            <v>Non-cash consideration</v>
          </cell>
        </row>
        <row r="1146">
          <cell r="A1146" t="str">
            <v>core</v>
          </cell>
          <cell r="B1146" t="str">
            <v>Know how</v>
          </cell>
          <cell r="C1146" t="str">
            <v>Purchase/Sale of less than 100%</v>
          </cell>
        </row>
        <row r="1147">
          <cell r="A1147" t="str">
            <v>core</v>
          </cell>
          <cell r="B1147" t="str">
            <v>Know how</v>
          </cell>
          <cell r="C1147" t="str">
            <v>Repetition of warranties</v>
          </cell>
        </row>
        <row r="1148">
          <cell r="A1148" t="str">
            <v>core</v>
          </cell>
          <cell r="B1148" t="str">
            <v>Know how</v>
          </cell>
          <cell r="C1148" t="str">
            <v>Retention/Escrow</v>
          </cell>
        </row>
        <row r="1149">
          <cell r="A1149" t="str">
            <v>core</v>
          </cell>
          <cell r="B1149" t="str">
            <v>Know how</v>
          </cell>
          <cell r="C1149" t="str">
            <v>Shareholder approval</v>
          </cell>
        </row>
        <row r="1150">
          <cell r="A1150" t="str">
            <v>core</v>
          </cell>
          <cell r="B1150" t="str">
            <v>Know how</v>
          </cell>
          <cell r="C1150" t="str">
            <v>Takeover: Rule 9 whitewash</v>
          </cell>
        </row>
        <row r="1151">
          <cell r="A1151" t="str">
            <v>core</v>
          </cell>
          <cell r="B1151" t="str">
            <v>Know how</v>
          </cell>
          <cell r="C1151" t="str">
            <v>Takeover: Scheme</v>
          </cell>
        </row>
        <row r="1152">
          <cell r="A1152" t="str">
            <v>BAIF</v>
          </cell>
          <cell r="B1152" t="str">
            <v xml:space="preserve">Work type </v>
          </cell>
          <cell r="C1152" t="str">
            <v>Banking litigation: Investment</v>
          </cell>
        </row>
        <row r="1153">
          <cell r="A1153" t="str">
            <v>BAIF</v>
          </cell>
          <cell r="B1153" t="str">
            <v xml:space="preserve">Work type </v>
          </cell>
          <cell r="C1153" t="str">
            <v>Banking litigation: Retail</v>
          </cell>
        </row>
        <row r="1154">
          <cell r="A1154" t="str">
            <v>BAIF</v>
          </cell>
          <cell r="B1154" t="str">
            <v xml:space="preserve">Work type </v>
          </cell>
          <cell r="C1154" t="str">
            <v xml:space="preserve">Acquisition finance </v>
          </cell>
        </row>
        <row r="1155">
          <cell r="A1155" t="str">
            <v>BAIF</v>
          </cell>
          <cell r="B1155" t="str">
            <v xml:space="preserve">Work type </v>
          </cell>
          <cell r="C1155" t="str">
            <v xml:space="preserve">Asset finance </v>
          </cell>
        </row>
        <row r="1156">
          <cell r="A1156" t="str">
            <v>BAIF</v>
          </cell>
          <cell r="B1156" t="str">
            <v xml:space="preserve">Work type </v>
          </cell>
          <cell r="C1156" t="str">
            <v xml:space="preserve">Corporate lending </v>
          </cell>
        </row>
        <row r="1157">
          <cell r="A1157" t="str">
            <v>BAIF</v>
          </cell>
          <cell r="B1157" t="str">
            <v xml:space="preserve">Work type </v>
          </cell>
          <cell r="C1157" t="str">
            <v xml:space="preserve">Debt capital markets </v>
          </cell>
        </row>
        <row r="1158">
          <cell r="A1158" t="str">
            <v>BAIF</v>
          </cell>
          <cell r="B1158" t="str">
            <v xml:space="preserve">Work type </v>
          </cell>
          <cell r="C1158" t="str">
            <v>Derivatives</v>
          </cell>
        </row>
        <row r="1159">
          <cell r="A1159" t="str">
            <v>BAIF</v>
          </cell>
          <cell r="B1159" t="str">
            <v xml:space="preserve">Work type </v>
          </cell>
          <cell r="C1159" t="str">
            <v>Hedge funds</v>
          </cell>
        </row>
        <row r="1160">
          <cell r="A1160" t="str">
            <v>BAIF</v>
          </cell>
          <cell r="B1160" t="str">
            <v xml:space="preserve">Work type </v>
          </cell>
          <cell r="C1160" t="str">
            <v>Insolvency</v>
          </cell>
        </row>
        <row r="1161">
          <cell r="A1161" t="str">
            <v>BAIF</v>
          </cell>
          <cell r="B1161" t="str">
            <v xml:space="preserve">Work type </v>
          </cell>
          <cell r="C1161" t="str">
            <v>Real Estate Finance</v>
          </cell>
        </row>
        <row r="1162">
          <cell r="A1162" t="str">
            <v>BAIF</v>
          </cell>
          <cell r="B1162" t="str">
            <v xml:space="preserve">Work type </v>
          </cell>
          <cell r="C1162" t="str">
            <v xml:space="preserve">Other </v>
          </cell>
        </row>
        <row r="1163">
          <cell r="A1163" t="str">
            <v>BAIF</v>
          </cell>
          <cell r="B1163" t="str">
            <v xml:space="preserve">Work type </v>
          </cell>
          <cell r="C1163" t="str">
            <v xml:space="preserve">Asset based lending </v>
          </cell>
        </row>
        <row r="1164">
          <cell r="A1164" t="str">
            <v>BAIF</v>
          </cell>
          <cell r="B1164" t="str">
            <v xml:space="preserve">Work type </v>
          </cell>
          <cell r="C1164" t="str">
            <v>Corporate recovery and reconstruction</v>
          </cell>
        </row>
        <row r="1165">
          <cell r="A1165" t="str">
            <v>BAIF</v>
          </cell>
          <cell r="B1165" t="str">
            <v xml:space="preserve">Work type </v>
          </cell>
          <cell r="C1165" t="str">
            <v>Project finance</v>
          </cell>
        </row>
        <row r="1166">
          <cell r="A1166" t="str">
            <v>BAIF</v>
          </cell>
          <cell r="B1166" t="str">
            <v xml:space="preserve">Work type </v>
          </cell>
          <cell r="C1166" t="str">
            <v>Warsaw: Regulatory</v>
          </cell>
        </row>
        <row r="1167">
          <cell r="A1167" t="str">
            <v>BAIF</v>
          </cell>
          <cell r="B1167" t="str">
            <v xml:space="preserve">Work type </v>
          </cell>
          <cell r="C1167" t="str">
            <v>Warsaw: Bond issues</v>
          </cell>
        </row>
        <row r="1168">
          <cell r="A1168" t="str">
            <v>BAIF</v>
          </cell>
          <cell r="B1168" t="str">
            <v>Client type</v>
          </cell>
          <cell r="C1168" t="str">
            <v>Borrower</v>
          </cell>
        </row>
        <row r="1169">
          <cell r="A1169" t="str">
            <v>BAIF</v>
          </cell>
          <cell r="B1169" t="str">
            <v>Client type</v>
          </cell>
          <cell r="C1169" t="str">
            <v>Equity holder</v>
          </cell>
        </row>
        <row r="1170">
          <cell r="A1170" t="str">
            <v>BAIF</v>
          </cell>
          <cell r="B1170" t="str">
            <v>Client type</v>
          </cell>
          <cell r="C1170" t="str">
            <v>Issuer</v>
          </cell>
        </row>
        <row r="1171">
          <cell r="A1171" t="str">
            <v>BAIF</v>
          </cell>
          <cell r="B1171" t="str">
            <v>Client type</v>
          </cell>
          <cell r="C1171" t="str">
            <v>Lender</v>
          </cell>
        </row>
        <row r="1172">
          <cell r="A1172" t="str">
            <v>BAIF</v>
          </cell>
          <cell r="B1172" t="str">
            <v>Client type</v>
          </cell>
          <cell r="C1172" t="str">
            <v>Lessor</v>
          </cell>
        </row>
        <row r="1173">
          <cell r="A1173" t="str">
            <v>BAIF</v>
          </cell>
          <cell r="B1173" t="str">
            <v>Client type</v>
          </cell>
          <cell r="C1173" t="str">
            <v>Other</v>
          </cell>
        </row>
        <row r="1174">
          <cell r="A1174" t="str">
            <v>CRD</v>
          </cell>
          <cell r="B1174" t="str">
            <v>Work type</v>
          </cell>
          <cell r="C1174" t="str">
            <v>CRD_IRG: Aviation</v>
          </cell>
        </row>
        <row r="1175">
          <cell r="A1175" t="str">
            <v>CRD</v>
          </cell>
          <cell r="B1175" t="str">
            <v>Work type</v>
          </cell>
          <cell r="C1175" t="str">
            <v>CRD_IRG: FI: Banks</v>
          </cell>
        </row>
        <row r="1176">
          <cell r="A1176" t="str">
            <v>CRD</v>
          </cell>
          <cell r="B1176" t="str">
            <v>Work type</v>
          </cell>
          <cell r="C1176" t="str">
            <v>CRD_IRG: Others</v>
          </cell>
        </row>
        <row r="1177">
          <cell r="A1177" t="str">
            <v>CRD</v>
          </cell>
          <cell r="B1177" t="str">
            <v>Work type</v>
          </cell>
          <cell r="C1177" t="str">
            <v>CRD_IRG: Accountants</v>
          </cell>
        </row>
        <row r="1178">
          <cell r="A1178" t="str">
            <v>CRD</v>
          </cell>
          <cell r="B1178" t="str">
            <v>Work type</v>
          </cell>
          <cell r="C1178" t="str">
            <v>CRD_IRG: Brokers</v>
          </cell>
        </row>
        <row r="1179">
          <cell r="A1179" t="str">
            <v>CRD</v>
          </cell>
          <cell r="B1179" t="str">
            <v>Work type</v>
          </cell>
          <cell r="C1179" t="str">
            <v>CRD_IRG: FI: D&amp;O</v>
          </cell>
        </row>
        <row r="1180">
          <cell r="A1180" t="str">
            <v>CRD</v>
          </cell>
          <cell r="B1180" t="str">
            <v>Work type</v>
          </cell>
          <cell r="C1180" t="str">
            <v>CRD_IRG: Solicitors</v>
          </cell>
        </row>
        <row r="1181">
          <cell r="A1181" t="str">
            <v>CRD</v>
          </cell>
          <cell r="B1181" t="str">
            <v>Work type</v>
          </cell>
          <cell r="C1181" t="str">
            <v>CRD_IRG: Reinsurance</v>
          </cell>
        </row>
        <row r="1182">
          <cell r="A1182" t="str">
            <v>CRD</v>
          </cell>
          <cell r="B1182" t="str">
            <v>Work type</v>
          </cell>
          <cell r="C1182" t="str">
            <v>CRD_Competition: State aid</v>
          </cell>
        </row>
        <row r="1183">
          <cell r="A1183" t="str">
            <v>CRD</v>
          </cell>
          <cell r="B1183" t="str">
            <v>Work type</v>
          </cell>
          <cell r="C1183" t="str">
            <v xml:space="preserve">CRD_FS: General insurance </v>
          </cell>
        </row>
        <row r="1184">
          <cell r="A1184" t="str">
            <v>CRD</v>
          </cell>
          <cell r="B1184" t="str">
            <v>Work type</v>
          </cell>
          <cell r="C1184" t="str">
            <v xml:space="preserve">CRD_FS: Life assurance </v>
          </cell>
        </row>
        <row r="1185">
          <cell r="A1185" t="str">
            <v>CRD</v>
          </cell>
          <cell r="B1185" t="str">
            <v>Work type</v>
          </cell>
          <cell r="C1185" t="str">
            <v>CRD_FS: Pensions</v>
          </cell>
        </row>
        <row r="1186">
          <cell r="A1186" t="str">
            <v>CRD</v>
          </cell>
          <cell r="B1186" t="str">
            <v>Work type</v>
          </cell>
          <cell r="C1186" t="str">
            <v>CRD_FS: Reinsurance</v>
          </cell>
        </row>
        <row r="1187">
          <cell r="A1187" t="str">
            <v>CRD</v>
          </cell>
          <cell r="B1187" t="str">
            <v>Work type</v>
          </cell>
          <cell r="C1187" t="str">
            <v>CRD_FS: Funds/Fund management</v>
          </cell>
        </row>
        <row r="1188">
          <cell r="A1188" t="str">
            <v>CRD</v>
          </cell>
          <cell r="B1188" t="str">
            <v>Work type</v>
          </cell>
          <cell r="C1188" t="str">
            <v>CRD_FS: Mortgages</v>
          </cell>
        </row>
        <row r="1189">
          <cell r="A1189" t="str">
            <v>CRD</v>
          </cell>
          <cell r="B1189" t="str">
            <v>Work type</v>
          </cell>
          <cell r="C1189" t="str">
            <v xml:space="preserve">CRD_FS: Consumer credit </v>
          </cell>
        </row>
        <row r="1190">
          <cell r="A1190" t="str">
            <v>CRD</v>
          </cell>
          <cell r="B1190" t="str">
            <v>Work type</v>
          </cell>
          <cell r="C1190" t="str">
            <v>CRD_FS: Derivatives</v>
          </cell>
        </row>
        <row r="1191">
          <cell r="A1191" t="str">
            <v>CRD</v>
          </cell>
          <cell r="B1191" t="str">
            <v>Work type</v>
          </cell>
          <cell r="C1191" t="str">
            <v>CRD_FS: Custody</v>
          </cell>
        </row>
        <row r="1192">
          <cell r="A1192" t="str">
            <v>CRD</v>
          </cell>
          <cell r="B1192" t="str">
            <v>Work type</v>
          </cell>
          <cell r="C1192" t="str">
            <v>CRD_FS: Private equity &amp; venture capitalist</v>
          </cell>
        </row>
        <row r="1193">
          <cell r="A1193" t="str">
            <v>CRD</v>
          </cell>
          <cell r="B1193" t="str">
            <v>Work type</v>
          </cell>
          <cell r="C1193" t="str">
            <v>CRD_Competition: Antitrust</v>
          </cell>
        </row>
        <row r="1194">
          <cell r="A1194" t="str">
            <v>CRD</v>
          </cell>
          <cell r="B1194" t="str">
            <v>Work type</v>
          </cell>
          <cell r="C1194" t="str">
            <v>CRD_Competition: Merger control</v>
          </cell>
        </row>
        <row r="1195">
          <cell r="A1195" t="str">
            <v>CRD</v>
          </cell>
          <cell r="B1195" t="str">
            <v>Work type</v>
          </cell>
          <cell r="C1195" t="str">
            <v>CRD_Competition: Public procurement</v>
          </cell>
        </row>
        <row r="1196">
          <cell r="A1196" t="str">
            <v>CRD</v>
          </cell>
          <cell r="B1196" t="str">
            <v>Work type</v>
          </cell>
          <cell r="C1196" t="str">
            <v>CRD_Warsaw: Telecoms</v>
          </cell>
        </row>
        <row r="1197">
          <cell r="A1197" t="str">
            <v>CRD</v>
          </cell>
          <cell r="B1197" t="str">
            <v>Work type</v>
          </cell>
          <cell r="C1197" t="str">
            <v>CRD_TECH LIT: Free movement</v>
          </cell>
        </row>
        <row r="1198">
          <cell r="A1198" t="str">
            <v>CRD</v>
          </cell>
          <cell r="B1198" t="str">
            <v>Work type</v>
          </cell>
          <cell r="C1198" t="str">
            <v xml:space="preserve">CRD_TECH LIT: IP </v>
          </cell>
        </row>
        <row r="1199">
          <cell r="A1199" t="str">
            <v>CRD</v>
          </cell>
          <cell r="B1199" t="str">
            <v>Work type</v>
          </cell>
          <cell r="C1199" t="str">
            <v xml:space="preserve">CRD_TECH LIT: Privatisation </v>
          </cell>
        </row>
        <row r="1200">
          <cell r="A1200" t="str">
            <v>CRD</v>
          </cell>
          <cell r="B1200" t="str">
            <v>Work type</v>
          </cell>
          <cell r="C1200" t="str">
            <v xml:space="preserve">CRD_TECH LIT: Data protection </v>
          </cell>
        </row>
        <row r="1201">
          <cell r="A1201" t="str">
            <v>CRD</v>
          </cell>
          <cell r="B1201" t="str">
            <v>Work type</v>
          </cell>
          <cell r="C1201" t="str">
            <v>CRD_TECH LIT: Export controls</v>
          </cell>
        </row>
        <row r="1202">
          <cell r="A1202" t="str">
            <v>CRD</v>
          </cell>
          <cell r="B1202" t="str">
            <v>Work type</v>
          </cell>
          <cell r="C1202" t="str">
            <v>CRD_TECH LIT: Advertising &amp; marketing</v>
          </cell>
        </row>
        <row r="1203">
          <cell r="A1203" t="str">
            <v>CRD</v>
          </cell>
          <cell r="B1203" t="str">
            <v>Work type</v>
          </cell>
          <cell r="C1203" t="str">
            <v>CRD_TECH LIT: Product liability/Recall</v>
          </cell>
        </row>
        <row r="1204">
          <cell r="A1204" t="str">
            <v>CRD</v>
          </cell>
          <cell r="B1204" t="str">
            <v>Work type</v>
          </cell>
          <cell r="C1204" t="str">
            <v>CRD_TECH LIT: Class action</v>
          </cell>
        </row>
        <row r="1205">
          <cell r="A1205" t="str">
            <v>CRD</v>
          </cell>
          <cell r="B1205" t="str">
            <v>Work type</v>
          </cell>
          <cell r="C1205" t="str">
            <v xml:space="preserve">CRD_TECH LIT: Unknown </v>
          </cell>
        </row>
        <row r="1206">
          <cell r="A1206" t="str">
            <v>CRD</v>
          </cell>
          <cell r="B1206" t="str">
            <v>Work type</v>
          </cell>
          <cell r="C1206" t="str">
            <v>CRD_IRG: FI: Financial professionals</v>
          </cell>
        </row>
        <row r="1207">
          <cell r="A1207" t="str">
            <v>CRD</v>
          </cell>
          <cell r="B1207" t="str">
            <v>Work type</v>
          </cell>
          <cell r="C1207" t="str">
            <v>CRD_IRG: Travel</v>
          </cell>
        </row>
        <row r="1208">
          <cell r="A1208" t="str">
            <v>CRD</v>
          </cell>
          <cell r="B1208" t="str">
            <v>Work type</v>
          </cell>
          <cell r="C1208" t="str">
            <v>CRD_IRG: Construction</v>
          </cell>
        </row>
        <row r="1209">
          <cell r="A1209" t="str">
            <v>CRD</v>
          </cell>
          <cell r="B1209" t="str">
            <v>Work type</v>
          </cell>
          <cell r="C1209" t="str">
            <v>CRD_IRG: Property</v>
          </cell>
        </row>
        <row r="1210">
          <cell r="A1210" t="str">
            <v>CRD</v>
          </cell>
          <cell r="B1210" t="str">
            <v>Work type</v>
          </cell>
          <cell r="C1210" t="str">
            <v>CRD_IRG: Energy</v>
          </cell>
        </row>
        <row r="1211">
          <cell r="A1211" t="str">
            <v>CRD</v>
          </cell>
          <cell r="B1211" t="str">
            <v>Work type</v>
          </cell>
          <cell r="C1211" t="str">
            <v>CRD_IRG: Lifesciences</v>
          </cell>
        </row>
        <row r="1212">
          <cell r="A1212" t="str">
            <v>CRD</v>
          </cell>
          <cell r="B1212" t="str">
            <v>Work type</v>
          </cell>
          <cell r="C1212" t="str">
            <v>CRD_TECH LIT: Fraud</v>
          </cell>
        </row>
        <row r="1213">
          <cell r="A1213" t="str">
            <v>CRD</v>
          </cell>
          <cell r="B1213" t="str">
            <v>Work type</v>
          </cell>
          <cell r="C1213" t="str">
            <v>CRD_TECH LIT: Bribery/Corruption/BCL</v>
          </cell>
        </row>
        <row r="1214">
          <cell r="A1214" t="str">
            <v>CRD</v>
          </cell>
          <cell r="B1214" t="str">
            <v>Work type</v>
          </cell>
          <cell r="C1214" t="str">
            <v>CRD_TECH LIT: Freedom of communication/Speech</v>
          </cell>
        </row>
        <row r="1215">
          <cell r="A1215" t="str">
            <v>CRD</v>
          </cell>
          <cell r="B1215" t="str">
            <v>Work type</v>
          </cell>
          <cell r="C1215" t="str">
            <v>CRD_TECH LIT: Judicial review</v>
          </cell>
        </row>
        <row r="1216">
          <cell r="A1216" t="str">
            <v>CRD</v>
          </cell>
          <cell r="B1216" t="str">
            <v>Work type</v>
          </cell>
          <cell r="C1216" t="str">
            <v>CRD_TECH LIT: Competition</v>
          </cell>
        </row>
        <row r="1217">
          <cell r="A1217" t="str">
            <v>CRD</v>
          </cell>
          <cell r="B1217" t="str">
            <v>Work type</v>
          </cell>
          <cell r="C1217" t="str">
            <v xml:space="preserve">CRD_TECH LIT: Outsourcing  </v>
          </cell>
        </row>
        <row r="1218">
          <cell r="A1218" t="str">
            <v>CRD</v>
          </cell>
          <cell r="B1218" t="str">
            <v>Work type</v>
          </cell>
          <cell r="C1218" t="str">
            <v>CRD_TECH LIT: Defamation/Malicious falsehood</v>
          </cell>
        </row>
        <row r="1219">
          <cell r="A1219" t="str">
            <v>CRD</v>
          </cell>
          <cell r="B1219" t="str">
            <v>Work type</v>
          </cell>
          <cell r="C1219" t="str">
            <v>CRD_TECH LIT: Privacy</v>
          </cell>
        </row>
        <row r="1220">
          <cell r="A1220" t="str">
            <v>CRD</v>
          </cell>
          <cell r="B1220" t="str">
            <v>Work type</v>
          </cell>
          <cell r="C1220" t="str">
            <v>CRD_TECH LIT: Partnership</v>
          </cell>
        </row>
        <row r="1221">
          <cell r="A1221" t="str">
            <v>CRD</v>
          </cell>
          <cell r="B1221" t="str">
            <v>Work type</v>
          </cell>
          <cell r="C1221" t="str">
            <v>CRD_FS: Deposits</v>
          </cell>
        </row>
        <row r="1222">
          <cell r="A1222" t="str">
            <v>CRD</v>
          </cell>
          <cell r="B1222" t="str">
            <v>Work type</v>
          </cell>
          <cell r="C1222" t="str">
            <v>CRD_FS: Commodities/Energy</v>
          </cell>
        </row>
        <row r="1223">
          <cell r="A1223" t="str">
            <v>CRD</v>
          </cell>
          <cell r="B1223" t="str">
            <v>Work type</v>
          </cell>
          <cell r="C1223" t="str">
            <v>CRD_FS: Non specific</v>
          </cell>
        </row>
        <row r="1224">
          <cell r="A1224" t="str">
            <v>CRD</v>
          </cell>
          <cell r="B1224" t="str">
            <v>Work type</v>
          </cell>
          <cell r="C1224" t="str">
            <v>CRD_Competition: Regulatory</v>
          </cell>
        </row>
        <row r="1225">
          <cell r="A1225" t="str">
            <v>CRD</v>
          </cell>
          <cell r="B1225" t="str">
            <v>Work type</v>
          </cell>
          <cell r="C1225" t="str">
            <v>CRD_Competition: EU</v>
          </cell>
        </row>
        <row r="1226">
          <cell r="A1226" t="str">
            <v>CRD</v>
          </cell>
          <cell r="B1226" t="str">
            <v>Work type</v>
          </cell>
          <cell r="C1226" t="str">
            <v>CRD_FS: ART</v>
          </cell>
        </row>
        <row r="1227">
          <cell r="A1227" t="str">
            <v>CRD</v>
          </cell>
          <cell r="B1227" t="str">
            <v>Work type</v>
          </cell>
          <cell r="C1227" t="str">
            <v>CRD_IRG: Cyber/Media tech</v>
          </cell>
        </row>
        <row r="1228">
          <cell r="A1228" t="str">
            <v>CRD</v>
          </cell>
          <cell r="B1228" t="str">
            <v>Work type</v>
          </cell>
          <cell r="C1228" t="str">
            <v>CRD_IRG: Political risk</v>
          </cell>
        </row>
        <row r="1229">
          <cell r="A1229" t="str">
            <v>CRD</v>
          </cell>
          <cell r="B1229" t="str">
            <v>Work type</v>
          </cell>
          <cell r="C1229" t="str">
            <v>CRD_IRG: Power</v>
          </cell>
        </row>
        <row r="1230">
          <cell r="A1230" t="str">
            <v>CRD</v>
          </cell>
          <cell r="B1230" t="str">
            <v>Work type</v>
          </cell>
          <cell r="C1230" t="str">
            <v>CRD_TECH LIT: Frequency spectrum law</v>
          </cell>
        </row>
        <row r="1231">
          <cell r="A1231" t="str">
            <v>CRD</v>
          </cell>
          <cell r="B1231" t="str">
            <v>Work type</v>
          </cell>
          <cell r="C1231" t="str">
            <v>CRD_TECH LIT: Joint venture</v>
          </cell>
        </row>
        <row r="1232">
          <cell r="A1232" t="str">
            <v>CRD</v>
          </cell>
          <cell r="B1232" t="str">
            <v>Work type</v>
          </cell>
          <cell r="C1232" t="str">
            <v>CRD_TECH LIT: Licensing</v>
          </cell>
        </row>
        <row r="1233">
          <cell r="A1233" t="str">
            <v>CRD</v>
          </cell>
          <cell r="B1233" t="str">
            <v>Work type</v>
          </cell>
          <cell r="C1233" t="str">
            <v>CRD_TECH LIT: M&amp;A</v>
          </cell>
        </row>
        <row r="1234">
          <cell r="A1234" t="str">
            <v>CRD</v>
          </cell>
          <cell r="B1234" t="str">
            <v>Work type</v>
          </cell>
          <cell r="C1234" t="str">
            <v>CRD_TECH LIT: Professional negligence</v>
          </cell>
        </row>
        <row r="1235">
          <cell r="A1235" t="str">
            <v>CRD</v>
          </cell>
          <cell r="B1235" t="str">
            <v>Work type</v>
          </cell>
          <cell r="C1235" t="str">
            <v>CRD_TECH LIT: Regulatory</v>
          </cell>
        </row>
        <row r="1236">
          <cell r="A1236" t="str">
            <v>CRD</v>
          </cell>
          <cell r="B1236" t="str">
            <v>Work type</v>
          </cell>
          <cell r="C1236" t="str">
            <v>CRD_TECH LIT: Shareholder</v>
          </cell>
        </row>
        <row r="1237">
          <cell r="A1237" t="str">
            <v>CRD</v>
          </cell>
          <cell r="B1237" t="str">
            <v>Work type</v>
          </cell>
          <cell r="C1237" t="str">
            <v>CRD_TECH LIT: Space law</v>
          </cell>
        </row>
        <row r="1238">
          <cell r="A1238" t="str">
            <v>CRD</v>
          </cell>
          <cell r="B1238" t="str">
            <v>Work type</v>
          </cell>
          <cell r="C1238" t="str">
            <v>CRD_TECH LIT: Trade law</v>
          </cell>
        </row>
        <row r="1239">
          <cell r="A1239" t="str">
            <v>CRD</v>
          </cell>
          <cell r="B1239" t="str">
            <v>Work type</v>
          </cell>
          <cell r="C1239" t="str">
            <v>CRD_IRG_Warsaw: Corporate projects</v>
          </cell>
        </row>
        <row r="1240">
          <cell r="A1240" t="str">
            <v>CRD</v>
          </cell>
          <cell r="B1240" t="str">
            <v>Work type</v>
          </cell>
          <cell r="C1240" t="str">
            <v>CRD_TECH LIT_Warsaw: FIDIC disputes</v>
          </cell>
        </row>
        <row r="1241">
          <cell r="A1241" t="str">
            <v>CRD</v>
          </cell>
          <cell r="B1241" t="str">
            <v>Work type</v>
          </cell>
          <cell r="C1241" t="str">
            <v>CRD_Warsaw: Consumer products: Consumer protection law</v>
          </cell>
        </row>
        <row r="1242">
          <cell r="A1242" t="str">
            <v>CRD</v>
          </cell>
          <cell r="B1242" t="str">
            <v>Work type</v>
          </cell>
          <cell r="C1242" t="str">
            <v>CRD_Warsaw: Consumer products: Corporate issues</v>
          </cell>
        </row>
        <row r="1243">
          <cell r="A1243" t="str">
            <v>CRD</v>
          </cell>
          <cell r="B1243" t="str">
            <v>Work type</v>
          </cell>
          <cell r="C1243" t="str">
            <v>CRD_Competition: Abuse of dominancie</v>
          </cell>
        </row>
        <row r="1244">
          <cell r="A1244" t="str">
            <v>CRD</v>
          </cell>
          <cell r="B1244" t="str">
            <v>Work type</v>
          </cell>
          <cell r="C1244" t="str">
            <v>CRD_Competition: Competition compliance audits</v>
          </cell>
        </row>
        <row r="1245">
          <cell r="A1245" t="str">
            <v>CRD</v>
          </cell>
          <cell r="B1245" t="str">
            <v>Work type</v>
          </cell>
          <cell r="C1245" t="str">
            <v>CRD_Competition: Consumer protection law</v>
          </cell>
        </row>
        <row r="1246">
          <cell r="A1246" t="str">
            <v>CRD</v>
          </cell>
          <cell r="B1246" t="str">
            <v>Work type</v>
          </cell>
          <cell r="C1246" t="str">
            <v>CRD_Competition: Dawn raids</v>
          </cell>
        </row>
        <row r="1247">
          <cell r="A1247" t="str">
            <v>CRD</v>
          </cell>
          <cell r="B1247" t="str">
            <v>Work type</v>
          </cell>
          <cell r="C1247" t="str">
            <v>CRD_Competition: Distribution models</v>
          </cell>
        </row>
        <row r="1248">
          <cell r="A1248" t="str">
            <v>CRD</v>
          </cell>
          <cell r="B1248" t="str">
            <v>Work type</v>
          </cell>
          <cell r="C1248" t="str">
            <v>CRD_Competition: Leniency programmes</v>
          </cell>
        </row>
        <row r="1249">
          <cell r="A1249" t="str">
            <v>CRD</v>
          </cell>
          <cell r="B1249" t="str">
            <v>Work type</v>
          </cell>
          <cell r="C1249" t="str">
            <v>CRD_Competition: Product marketing</v>
          </cell>
        </row>
        <row r="1250">
          <cell r="A1250" t="str">
            <v>CRD</v>
          </cell>
          <cell r="B1250" t="str">
            <v>Work type</v>
          </cell>
          <cell r="C1250" t="str">
            <v>CRD_Competition: Product safety</v>
          </cell>
        </row>
        <row r="1251">
          <cell r="A1251" t="str">
            <v>CRD</v>
          </cell>
          <cell r="B1251" t="str">
            <v>Work type</v>
          </cell>
          <cell r="C1251" t="str">
            <v>CRD_Competition: Representation before the Polish competition authority and/or the european commission</v>
          </cell>
        </row>
        <row r="1252">
          <cell r="A1252" t="str">
            <v>CRD</v>
          </cell>
          <cell r="B1252" t="str">
            <v>Work type</v>
          </cell>
          <cell r="C1252" t="str">
            <v>CRD_Competition: Restrictive clauses</v>
          </cell>
        </row>
        <row r="1253">
          <cell r="A1253" t="str">
            <v>CRD</v>
          </cell>
          <cell r="B1253" t="str">
            <v>Work type</v>
          </cell>
          <cell r="C1253" t="str">
            <v>CRD_Competition: Unfair competition</v>
          </cell>
        </row>
        <row r="1254">
          <cell r="A1254" t="str">
            <v>CRD</v>
          </cell>
          <cell r="B1254" t="str">
            <v>Work type</v>
          </cell>
          <cell r="C1254" t="str">
            <v>CRD_IRG_Warsaw: Regulatory issues</v>
          </cell>
        </row>
        <row r="1255">
          <cell r="A1255" t="str">
            <v>CRD</v>
          </cell>
          <cell r="B1255" t="str">
            <v>Work type</v>
          </cell>
          <cell r="C1255" t="str">
            <v>CRD_IRG_Warsaw: Bancassurance</v>
          </cell>
        </row>
        <row r="1256">
          <cell r="A1256" t="str">
            <v>CRD</v>
          </cell>
          <cell r="B1256" t="str">
            <v>Work type</v>
          </cell>
          <cell r="C1256" t="str">
            <v>CRD_IRG_Warsaw: Consumer protection issues</v>
          </cell>
        </row>
        <row r="1257">
          <cell r="A1257" t="str">
            <v>CRD</v>
          </cell>
          <cell r="B1257" t="str">
            <v>Work type</v>
          </cell>
          <cell r="C1257" t="str">
            <v>CRD_IRG_Warsaw: Day-to-day compliance</v>
          </cell>
        </row>
        <row r="1258">
          <cell r="A1258" t="str">
            <v>CRD</v>
          </cell>
          <cell r="B1258" t="str">
            <v>Work type</v>
          </cell>
          <cell r="C1258" t="str">
            <v>CRD_IRG_Warsaw: Drafting and negotiating insurance and reinsurance contracts</v>
          </cell>
        </row>
        <row r="1259">
          <cell r="A1259" t="str">
            <v>CRD</v>
          </cell>
          <cell r="B1259" t="str">
            <v>Work type</v>
          </cell>
          <cell r="C1259" t="str">
            <v>CRD_IRG_Warsaw: Establishing businesses in Poland/Entering the Polish market</v>
          </cell>
        </row>
        <row r="1260">
          <cell r="A1260" t="str">
            <v>CRD</v>
          </cell>
          <cell r="B1260" t="str">
            <v>Work type</v>
          </cell>
          <cell r="C1260" t="str">
            <v>CRD_IRG_Warsaw: Insurance claims and disputes</v>
          </cell>
        </row>
        <row r="1261">
          <cell r="A1261" t="str">
            <v>CRD</v>
          </cell>
          <cell r="B1261" t="str">
            <v>Work type</v>
          </cell>
          <cell r="C1261" t="str">
            <v>CRD_IRG_Warsaw: M&amp;A</v>
          </cell>
        </row>
        <row r="1262">
          <cell r="A1262" t="str">
            <v>CRD</v>
          </cell>
          <cell r="B1262" t="str">
            <v>Work type</v>
          </cell>
          <cell r="C1262" t="str">
            <v>CRD_IRG_Warsaw: Policy drafting</v>
          </cell>
        </row>
        <row r="1263">
          <cell r="A1263" t="str">
            <v>CRD</v>
          </cell>
          <cell r="B1263" t="str">
            <v>Work type</v>
          </cell>
          <cell r="C1263" t="str">
            <v>CRD_IRG_Warsaw: Product launch and distribution</v>
          </cell>
        </row>
        <row r="1264">
          <cell r="A1264" t="str">
            <v>CRD</v>
          </cell>
          <cell r="B1264" t="str">
            <v>Work type</v>
          </cell>
          <cell r="C1264" t="str">
            <v>CRD_IRG_Warsaw: Tax issues</v>
          </cell>
        </row>
        <row r="1265">
          <cell r="A1265" t="str">
            <v>CRD</v>
          </cell>
          <cell r="B1265" t="str">
            <v>Work type</v>
          </cell>
          <cell r="C1265" t="str">
            <v>CRD_TECH LIT_Warsaw: Administrative proceedings</v>
          </cell>
        </row>
        <row r="1266">
          <cell r="A1266" t="str">
            <v>CRD</v>
          </cell>
          <cell r="B1266" t="str">
            <v>Work type</v>
          </cell>
          <cell r="C1266" t="str">
            <v>CRD_Warsaw: Consumer products: Category management</v>
          </cell>
        </row>
        <row r="1267">
          <cell r="A1267" t="str">
            <v>CRD</v>
          </cell>
          <cell r="B1267" t="str">
            <v>Work type</v>
          </cell>
          <cell r="C1267" t="str">
            <v>CRD_Warsaw: Consumer products: Environmental issues</v>
          </cell>
        </row>
        <row r="1268">
          <cell r="A1268" t="str">
            <v>CRD</v>
          </cell>
          <cell r="B1268" t="str">
            <v>Work type</v>
          </cell>
          <cell r="C1268" t="str">
            <v>CRD_Warsaw: Consumer products: Exclusivity agreements</v>
          </cell>
        </row>
        <row r="1269">
          <cell r="A1269" t="str">
            <v>CRD</v>
          </cell>
          <cell r="B1269" t="str">
            <v>Work type</v>
          </cell>
          <cell r="C1269" t="str">
            <v>CRD_Warsaw: Consumer products: Intermediaries</v>
          </cell>
        </row>
        <row r="1270">
          <cell r="A1270" t="str">
            <v>CRD</v>
          </cell>
          <cell r="B1270" t="str">
            <v>Work type</v>
          </cell>
          <cell r="C1270" t="str">
            <v>CRD_Warsaw: Consumer products: Parellel trade</v>
          </cell>
        </row>
        <row r="1271">
          <cell r="A1271" t="str">
            <v>CRD</v>
          </cell>
          <cell r="B1271" t="str">
            <v>Work type</v>
          </cell>
          <cell r="C1271" t="str">
            <v>CRD_Warsaw: Consumer products: Pricing and rebate policies</v>
          </cell>
        </row>
        <row r="1272">
          <cell r="A1272" t="str">
            <v>CRD</v>
          </cell>
          <cell r="B1272" t="str">
            <v>Work type</v>
          </cell>
          <cell r="C1272" t="str">
            <v>CRD_Warsaw: Consumer products: Shelf - Space arrangements</v>
          </cell>
        </row>
        <row r="1273">
          <cell r="A1273" t="str">
            <v>CRD</v>
          </cell>
          <cell r="B1273" t="str">
            <v>Work type</v>
          </cell>
          <cell r="C1273" t="str">
            <v xml:space="preserve">CRD_Warsaw: Lifesciences: Clinical trials </v>
          </cell>
        </row>
        <row r="1274">
          <cell r="A1274" t="str">
            <v>CRD</v>
          </cell>
          <cell r="B1274" t="str">
            <v>Work type</v>
          </cell>
          <cell r="C1274" t="str">
            <v xml:space="preserve">CRD_Warsaw: Lifesciences: Contract drafting </v>
          </cell>
        </row>
        <row r="1275">
          <cell r="A1275" t="str">
            <v>CRD</v>
          </cell>
          <cell r="B1275" t="str">
            <v>Work type</v>
          </cell>
          <cell r="C1275" t="str">
            <v>CRD_Warsaw: Lifesciences: Corporate maintenance</v>
          </cell>
        </row>
        <row r="1276">
          <cell r="A1276" t="str">
            <v>CRD</v>
          </cell>
          <cell r="B1276" t="str">
            <v>Work type</v>
          </cell>
          <cell r="C1276" t="str">
            <v xml:space="preserve">CRD_Warsaw: Lifesciences: Distribution models </v>
          </cell>
        </row>
        <row r="1277">
          <cell r="A1277" t="str">
            <v>CRD</v>
          </cell>
          <cell r="B1277" t="str">
            <v>Work type</v>
          </cell>
          <cell r="C1277" t="str">
            <v>CRD_Warsaw: Lifesciences: Food law</v>
          </cell>
        </row>
        <row r="1278">
          <cell r="A1278" t="str">
            <v>CRD</v>
          </cell>
          <cell r="B1278" t="str">
            <v>Work type</v>
          </cell>
          <cell r="C1278" t="str">
            <v>CRD_Warsaw: Lifesciences: Internal procedures</v>
          </cell>
        </row>
        <row r="1279">
          <cell r="A1279" t="str">
            <v>CRD</v>
          </cell>
          <cell r="B1279" t="str">
            <v>Work type</v>
          </cell>
          <cell r="C1279" t="str">
            <v>CRD_Warsaw: Lifesciences: Licensing agreements</v>
          </cell>
        </row>
        <row r="1280">
          <cell r="A1280" t="str">
            <v>CRD</v>
          </cell>
          <cell r="B1280" t="str">
            <v>Work type</v>
          </cell>
          <cell r="C1280" t="str">
            <v>CRD_Warsaw: Lifesciences: Lobbying</v>
          </cell>
        </row>
        <row r="1281">
          <cell r="A1281" t="str">
            <v>CRD</v>
          </cell>
          <cell r="B1281" t="str">
            <v>Work type</v>
          </cell>
          <cell r="C1281" t="str">
            <v>CRD_Warsaw: Lifesciences: Pricing and reimbursement</v>
          </cell>
        </row>
        <row r="1282">
          <cell r="A1282" t="str">
            <v>CRD</v>
          </cell>
          <cell r="B1282" t="str">
            <v>Work type</v>
          </cell>
          <cell r="C1282" t="str">
            <v>CRD_Warsaw: Lifesciences: Representation in proceedings before public authorities</v>
          </cell>
        </row>
        <row r="1283">
          <cell r="A1283" t="str">
            <v>CRD</v>
          </cell>
          <cell r="B1283" t="str">
            <v>Work type</v>
          </cell>
          <cell r="C1283" t="str">
            <v>CRD_Warsaw: Lifesciences: Risk sharing arrangements</v>
          </cell>
        </row>
        <row r="1284">
          <cell r="A1284" t="str">
            <v>CRD</v>
          </cell>
          <cell r="B1284" t="str">
            <v>Work type</v>
          </cell>
          <cell r="C1284" t="str">
            <v>CRD_Warsaw: Lifesciences: Health, Safety &amp; Environmental products</v>
          </cell>
        </row>
        <row r="1285">
          <cell r="A1285" t="str">
            <v>CRD</v>
          </cell>
          <cell r="B1285" t="str">
            <v>Work type</v>
          </cell>
          <cell r="C1285" t="str">
            <v>CRD_Warsaw: Lifesciences: Registration procedures</v>
          </cell>
        </row>
        <row r="1286">
          <cell r="A1286" t="str">
            <v>CRD</v>
          </cell>
          <cell r="B1286" t="str">
            <v>Work type</v>
          </cell>
          <cell r="C1286" t="str">
            <v>CRD_TECH LIT: Commercial contracts</v>
          </cell>
        </row>
        <row r="1287">
          <cell r="A1287" t="str">
            <v>CRD</v>
          </cell>
          <cell r="B1287" t="str">
            <v>Work type</v>
          </cell>
          <cell r="C1287" t="str">
            <v>CRD_TECH LIT: IT</v>
          </cell>
        </row>
        <row r="1288">
          <cell r="A1288" t="str">
            <v>CRD</v>
          </cell>
          <cell r="B1288" t="str">
            <v>Work type</v>
          </cell>
          <cell r="C1288" t="str">
            <v>CRD_FS: DCM</v>
          </cell>
        </row>
        <row r="1289">
          <cell r="A1289" t="str">
            <v>CRD</v>
          </cell>
          <cell r="B1289" t="str">
            <v>Work type</v>
          </cell>
          <cell r="C1289" t="str">
            <v>CRD_FS: ECM</v>
          </cell>
        </row>
        <row r="1290">
          <cell r="A1290" t="str">
            <v>CRD</v>
          </cell>
          <cell r="B1290" t="str">
            <v>Work type</v>
          </cell>
          <cell r="C1290" t="str">
            <v>CRD_FS: Structured products</v>
          </cell>
        </row>
        <row r="1291">
          <cell r="A1291" t="str">
            <v>CRD</v>
          </cell>
          <cell r="B1291" t="str">
            <v>Work type</v>
          </cell>
          <cell r="C1291" t="str">
            <v>CRD_TECH LIT: International law</v>
          </cell>
        </row>
        <row r="1292">
          <cell r="A1292" t="str">
            <v>CRD</v>
          </cell>
          <cell r="B1292" t="str">
            <v>Work type</v>
          </cell>
          <cell r="C1292" t="str">
            <v>CRD_TECH LIT: PPP</v>
          </cell>
        </row>
        <row r="1293">
          <cell r="A1293" t="str">
            <v>CRD</v>
          </cell>
          <cell r="B1293" t="str">
            <v>Sub-work type</v>
          </cell>
          <cell r="C1293" t="str">
            <v>CRD_Competition: Public procurement:  Representing in challenge/appeal/court proceedings - Bidder</v>
          </cell>
        </row>
        <row r="1294">
          <cell r="A1294" t="str">
            <v>CRD</v>
          </cell>
          <cell r="B1294" t="str">
            <v>Sub-work type</v>
          </cell>
          <cell r="C1294" t="str">
            <v>CRD_Competition: Public procurement:  Representing in challenge/appeal/court proceedings - Contract authority</v>
          </cell>
        </row>
        <row r="1295">
          <cell r="A1295" t="str">
            <v>CRD</v>
          </cell>
          <cell r="B1295" t="str">
            <v>Sub-work type</v>
          </cell>
          <cell r="C1295" t="str">
            <v>CRD_Competition: Public procurement: Bidder</v>
          </cell>
        </row>
        <row r="1296">
          <cell r="A1296" t="str">
            <v>CRD</v>
          </cell>
          <cell r="B1296" t="str">
            <v>Sub-work type</v>
          </cell>
          <cell r="C1296" t="str">
            <v>CRD_Competition: Public procurement: Contract authority</v>
          </cell>
        </row>
        <row r="1297">
          <cell r="A1297" t="str">
            <v>CRD</v>
          </cell>
          <cell r="B1297" t="str">
            <v>Sub-work type</v>
          </cell>
          <cell r="C1297" t="str">
            <v>CRD_FS: ART: Transactional: Credit hedging</v>
          </cell>
        </row>
        <row r="1298">
          <cell r="A1298" t="str">
            <v>CRD</v>
          </cell>
          <cell r="B1298" t="str">
            <v>Sub-work type</v>
          </cell>
          <cell r="C1298" t="str">
            <v>CRD_FS: ART: Transactional: Non-life risk</v>
          </cell>
        </row>
        <row r="1299">
          <cell r="A1299" t="str">
            <v>CRD</v>
          </cell>
          <cell r="B1299" t="str">
            <v>Sub-work type</v>
          </cell>
          <cell r="C1299" t="str">
            <v>CRD_FS: ART: Transactionall: Life and pensions risk</v>
          </cell>
        </row>
        <row r="1300">
          <cell r="A1300" t="str">
            <v>CRD</v>
          </cell>
          <cell r="B1300" t="str">
            <v>Sub-work type</v>
          </cell>
          <cell r="C1300" t="str">
            <v>CRD_FS: Commodities / Energy: ARROW visits</v>
          </cell>
        </row>
        <row r="1301">
          <cell r="A1301" t="str">
            <v>CRD</v>
          </cell>
          <cell r="B1301" t="str">
            <v>Sub-work type</v>
          </cell>
          <cell r="C1301" t="str">
            <v>CRD_FS: Commodities / Energy: Capital</v>
          </cell>
        </row>
        <row r="1302">
          <cell r="A1302" t="str">
            <v>CRD</v>
          </cell>
          <cell r="B1302" t="str">
            <v>Sub-work type</v>
          </cell>
          <cell r="C1302" t="str">
            <v>CRD_FS: Commodities / Energy: Compliance advice</v>
          </cell>
        </row>
        <row r="1303">
          <cell r="A1303" t="str">
            <v>CRD</v>
          </cell>
          <cell r="B1303" t="str">
            <v>Sub-work type</v>
          </cell>
          <cell r="C1303" t="str">
            <v>CRD_FS: Commodities / Energy: Contracts: Custody</v>
          </cell>
        </row>
        <row r="1304">
          <cell r="A1304" t="str">
            <v>CRD</v>
          </cell>
          <cell r="B1304" t="str">
            <v>Sub-work type</v>
          </cell>
          <cell r="C1304" t="str">
            <v>CRD_FS: Commodities / Energy: Contracts: Investment management</v>
          </cell>
        </row>
        <row r="1305">
          <cell r="A1305" t="str">
            <v>CRD</v>
          </cell>
          <cell r="B1305" t="str">
            <v>Sub-work type</v>
          </cell>
          <cell r="C1305" t="str">
            <v>CRD_FS: Commodities / Energy: Contracts: Other</v>
          </cell>
        </row>
        <row r="1306">
          <cell r="A1306" t="str">
            <v>CRD</v>
          </cell>
          <cell r="B1306" t="str">
            <v>Sub-work type</v>
          </cell>
          <cell r="C1306" t="str">
            <v>CRD_FS: Commodities / Energy: Contracts: Outsourcing</v>
          </cell>
        </row>
        <row r="1307">
          <cell r="A1307" t="str">
            <v>CRD</v>
          </cell>
          <cell r="B1307" t="str">
            <v>Sub-work type</v>
          </cell>
          <cell r="C1307" t="str">
            <v>CRD_FS: Commodities / Energy: Contracts: Product terms</v>
          </cell>
        </row>
        <row r="1308">
          <cell r="A1308" t="str">
            <v>CRD</v>
          </cell>
          <cell r="B1308" t="str">
            <v>Sub-work type</v>
          </cell>
          <cell r="C1308" t="str">
            <v>CRD_FS: Commodities / Energy: Contracts: Standard TOB</v>
          </cell>
        </row>
        <row r="1309">
          <cell r="A1309" t="str">
            <v>CRD</v>
          </cell>
          <cell r="B1309" t="str">
            <v>Sub-work type</v>
          </cell>
          <cell r="C1309" t="str">
            <v>CRD_FS: Commodities / Energy: Cross border</v>
          </cell>
        </row>
        <row r="1310">
          <cell r="A1310" t="str">
            <v>CRD</v>
          </cell>
          <cell r="B1310" t="str">
            <v>Sub-work type</v>
          </cell>
          <cell r="C1310" t="str">
            <v>CRD_FS: Commodities / Energy: Dealing with FOS</v>
          </cell>
        </row>
        <row r="1311">
          <cell r="A1311" t="str">
            <v>CRD</v>
          </cell>
          <cell r="B1311" t="str">
            <v>Sub-work type</v>
          </cell>
          <cell r="C1311" t="str">
            <v>CRD_FS: Commodities / Energy: Distribution</v>
          </cell>
        </row>
        <row r="1312">
          <cell r="A1312" t="str">
            <v>CRD</v>
          </cell>
          <cell r="B1312" t="str">
            <v>Sub-work type</v>
          </cell>
          <cell r="C1312" t="str">
            <v>CRD_FS: Commodities / Energy: Enforcement/Investigation</v>
          </cell>
        </row>
        <row r="1313">
          <cell r="A1313" t="str">
            <v>CRD</v>
          </cell>
          <cell r="B1313" t="str">
            <v>Sub-work type</v>
          </cell>
          <cell r="C1313" t="str">
            <v>CRD_FS: Commodities / Energy: Financial crime and AML</v>
          </cell>
        </row>
        <row r="1314">
          <cell r="A1314" t="str">
            <v>CRD</v>
          </cell>
          <cell r="B1314" t="str">
            <v>Sub-work type</v>
          </cell>
          <cell r="C1314" t="str">
            <v>CRD_FS: Commodities / Energy: FSA Authorisation</v>
          </cell>
        </row>
        <row r="1315">
          <cell r="A1315" t="str">
            <v>CRD</v>
          </cell>
          <cell r="B1315" t="str">
            <v>Sub-work type</v>
          </cell>
          <cell r="C1315" t="str">
            <v>CRD_FS: Commodities / Energy: Litigation</v>
          </cell>
        </row>
        <row r="1316">
          <cell r="A1316" t="str">
            <v>CRD</v>
          </cell>
          <cell r="B1316" t="str">
            <v>Sub-work type</v>
          </cell>
          <cell r="C1316" t="str">
            <v>CRD_FS: Commodities / Energy: Major regulatory change projects (eg. MIFiD)</v>
          </cell>
        </row>
        <row r="1317">
          <cell r="A1317" t="str">
            <v>CRD</v>
          </cell>
          <cell r="B1317" t="str">
            <v>Sub-work type</v>
          </cell>
          <cell r="C1317" t="str">
            <v>CRD_FS: Commodities / Energy: New product</v>
          </cell>
        </row>
        <row r="1318">
          <cell r="A1318" t="str">
            <v>CRD</v>
          </cell>
          <cell r="B1318" t="str">
            <v>Sub-work type</v>
          </cell>
          <cell r="C1318" t="str">
            <v>CRD_FS: Commodities / Energy: Transactional support: Corporate</v>
          </cell>
        </row>
        <row r="1319">
          <cell r="A1319" t="str">
            <v>CRD</v>
          </cell>
          <cell r="B1319" t="str">
            <v>Sub-work type</v>
          </cell>
          <cell r="C1319" t="str">
            <v>CRD_FS: Consumer credit: ARROW visits</v>
          </cell>
        </row>
        <row r="1320">
          <cell r="A1320" t="str">
            <v>CRD</v>
          </cell>
          <cell r="B1320" t="str">
            <v>Sub-work type</v>
          </cell>
          <cell r="C1320" t="str">
            <v>CRD_FS: Consumer credit: Capital</v>
          </cell>
        </row>
        <row r="1321">
          <cell r="A1321" t="str">
            <v>CRD</v>
          </cell>
          <cell r="B1321" t="str">
            <v>Sub-work type</v>
          </cell>
          <cell r="C1321" t="str">
            <v>CRD_FS: Consumer credit: Compliance advice</v>
          </cell>
        </row>
        <row r="1322">
          <cell r="A1322" t="str">
            <v>CRD</v>
          </cell>
          <cell r="B1322" t="str">
            <v>Sub-work type</v>
          </cell>
          <cell r="C1322" t="str">
            <v>CRD_FS: Consumer credit: Contracts: Custody</v>
          </cell>
        </row>
        <row r="1323">
          <cell r="A1323" t="str">
            <v>CRD</v>
          </cell>
          <cell r="B1323" t="str">
            <v>Sub-work type</v>
          </cell>
          <cell r="C1323" t="str">
            <v>CRD_FS: Consumer credit: Contracts: Distribution agreements</v>
          </cell>
        </row>
        <row r="1324">
          <cell r="A1324" t="str">
            <v>CRD</v>
          </cell>
          <cell r="B1324" t="str">
            <v>Sub-work type</v>
          </cell>
          <cell r="C1324" t="str">
            <v>CRD_FS: Consumer credit: Contracts: Investment management</v>
          </cell>
        </row>
        <row r="1325">
          <cell r="A1325" t="str">
            <v>CRD</v>
          </cell>
          <cell r="B1325" t="str">
            <v>Sub-work type</v>
          </cell>
          <cell r="C1325" t="str">
            <v>CRD_FS: Consumer credit: Contracts: Other</v>
          </cell>
        </row>
        <row r="1326">
          <cell r="A1326" t="str">
            <v>CRD</v>
          </cell>
          <cell r="B1326" t="str">
            <v>Sub-work type</v>
          </cell>
          <cell r="C1326" t="str">
            <v>CRD_FS: Consumer credit: Contracts: Outsourcing</v>
          </cell>
        </row>
        <row r="1327">
          <cell r="A1327" t="str">
            <v>CRD</v>
          </cell>
          <cell r="B1327" t="str">
            <v>Sub-work type</v>
          </cell>
          <cell r="C1327" t="str">
            <v>CRD_FS: Consumer credit: Contracts: Product terms</v>
          </cell>
        </row>
        <row r="1328">
          <cell r="A1328" t="str">
            <v>CRD</v>
          </cell>
          <cell r="B1328" t="str">
            <v>Sub-work type</v>
          </cell>
          <cell r="C1328" t="str">
            <v>CRD_FS: Consumer credit: Contracts: Standard TOB</v>
          </cell>
        </row>
        <row r="1329">
          <cell r="A1329" t="str">
            <v>CRD</v>
          </cell>
          <cell r="B1329" t="str">
            <v>Sub-work type</v>
          </cell>
          <cell r="C1329" t="str">
            <v>CRD_FS: Consumer credit: Cross border</v>
          </cell>
        </row>
        <row r="1330">
          <cell r="A1330" t="str">
            <v>CRD</v>
          </cell>
          <cell r="B1330" t="str">
            <v>Sub-work type</v>
          </cell>
          <cell r="C1330" t="str">
            <v>CRD_FS: Consumer credit: Dealing with FOS</v>
          </cell>
        </row>
        <row r="1331">
          <cell r="A1331" t="str">
            <v>CRD</v>
          </cell>
          <cell r="B1331" t="str">
            <v>Sub-work type</v>
          </cell>
          <cell r="C1331" t="str">
            <v>CRD_FS: Consumer credit: Distribution</v>
          </cell>
        </row>
        <row r="1332">
          <cell r="A1332" t="str">
            <v>CRD</v>
          </cell>
          <cell r="B1332" t="str">
            <v>Sub-work type</v>
          </cell>
          <cell r="C1332" t="str">
            <v>CRD_FS: Consumer credit: Enforcement/Investigation</v>
          </cell>
        </row>
        <row r="1333">
          <cell r="A1333" t="str">
            <v>CRD</v>
          </cell>
          <cell r="B1333" t="str">
            <v>Sub-work type</v>
          </cell>
          <cell r="C1333" t="str">
            <v>CRD_FS: Consumer credit: Financial crime and AML</v>
          </cell>
        </row>
        <row r="1334">
          <cell r="A1334" t="str">
            <v>CRD</v>
          </cell>
          <cell r="B1334" t="str">
            <v>Sub-work type</v>
          </cell>
          <cell r="C1334" t="str">
            <v>CRD_FS: Consumer credit: FSA Authorisation</v>
          </cell>
        </row>
        <row r="1335">
          <cell r="A1335" t="str">
            <v>CRD</v>
          </cell>
          <cell r="B1335" t="str">
            <v>Sub-work type</v>
          </cell>
          <cell r="C1335" t="str">
            <v>CRD_FS: Consumer credit: Litigation</v>
          </cell>
        </row>
        <row r="1336">
          <cell r="A1336" t="str">
            <v>CRD</v>
          </cell>
          <cell r="B1336" t="str">
            <v>Sub-work type</v>
          </cell>
          <cell r="C1336" t="str">
            <v>CRD_FS: Consumer credit: Major regulatory change projects (eg. MIFiD)</v>
          </cell>
        </row>
        <row r="1337">
          <cell r="A1337" t="str">
            <v>CRD</v>
          </cell>
          <cell r="B1337" t="str">
            <v>Sub-work type</v>
          </cell>
          <cell r="C1337" t="str">
            <v>CRD_FS: Consumer credit: New product</v>
          </cell>
        </row>
        <row r="1338">
          <cell r="A1338" t="str">
            <v>CRD</v>
          </cell>
          <cell r="B1338" t="str">
            <v>Sub-work type</v>
          </cell>
          <cell r="C1338" t="str">
            <v>CRD_FS: Consumer credit: Transactional support: Corporate</v>
          </cell>
        </row>
        <row r="1339">
          <cell r="A1339" t="str">
            <v>CRD</v>
          </cell>
          <cell r="B1339" t="str">
            <v>Sub-work type</v>
          </cell>
          <cell r="C1339" t="str">
            <v>CRD_FS: Custody: ARROW visits</v>
          </cell>
        </row>
        <row r="1340">
          <cell r="A1340" t="str">
            <v>CRD</v>
          </cell>
          <cell r="B1340" t="str">
            <v>Sub-work type</v>
          </cell>
          <cell r="C1340" t="str">
            <v>CRD_FS: Custody: Capital</v>
          </cell>
        </row>
        <row r="1341">
          <cell r="A1341" t="str">
            <v>CRD</v>
          </cell>
          <cell r="B1341" t="str">
            <v>Sub-work type</v>
          </cell>
          <cell r="C1341" t="str">
            <v>CRD_FS: Custody: Compliance advice</v>
          </cell>
        </row>
        <row r="1342">
          <cell r="A1342" t="str">
            <v>CRD</v>
          </cell>
          <cell r="B1342" t="str">
            <v>Sub-work type</v>
          </cell>
          <cell r="C1342" t="str">
            <v>CRD_FS: Custody: Contracts: Custody</v>
          </cell>
        </row>
        <row r="1343">
          <cell r="A1343" t="str">
            <v>CRD</v>
          </cell>
          <cell r="B1343" t="str">
            <v>Sub-work type</v>
          </cell>
          <cell r="C1343" t="str">
            <v>CRD_FS: Custody: Contracts: Distribution agreements</v>
          </cell>
        </row>
        <row r="1344">
          <cell r="A1344" t="str">
            <v>CRD</v>
          </cell>
          <cell r="B1344" t="str">
            <v>Sub-work type</v>
          </cell>
          <cell r="C1344" t="str">
            <v>CRD_FS: Custody: Contracts: Investment management</v>
          </cell>
        </row>
        <row r="1345">
          <cell r="A1345" t="str">
            <v>CRD</v>
          </cell>
          <cell r="B1345" t="str">
            <v>Sub-work type</v>
          </cell>
          <cell r="C1345" t="str">
            <v>CRD_FS: Custody: Contracts: Other</v>
          </cell>
        </row>
        <row r="1346">
          <cell r="A1346" t="str">
            <v>CRD</v>
          </cell>
          <cell r="B1346" t="str">
            <v>Sub-work type</v>
          </cell>
          <cell r="C1346" t="str">
            <v>CRD_FS: Custody: Contracts: Outsourcing</v>
          </cell>
        </row>
        <row r="1347">
          <cell r="A1347" t="str">
            <v>CRD</v>
          </cell>
          <cell r="B1347" t="str">
            <v>Sub-work type</v>
          </cell>
          <cell r="C1347" t="str">
            <v>CRD_FS: Custody: Contracts: Product terms</v>
          </cell>
        </row>
        <row r="1348">
          <cell r="A1348" t="str">
            <v>CRD</v>
          </cell>
          <cell r="B1348" t="str">
            <v>Sub-work type</v>
          </cell>
          <cell r="C1348" t="str">
            <v>CRD_FS: Custody: Contracts: Standard TOB</v>
          </cell>
        </row>
        <row r="1349">
          <cell r="A1349" t="str">
            <v>CRD</v>
          </cell>
          <cell r="B1349" t="str">
            <v>Sub-work type</v>
          </cell>
          <cell r="C1349" t="str">
            <v>CRD_FS: Custody: Cross border</v>
          </cell>
        </row>
        <row r="1350">
          <cell r="A1350" t="str">
            <v>CRD</v>
          </cell>
          <cell r="B1350" t="str">
            <v>Sub-work type</v>
          </cell>
          <cell r="C1350" t="str">
            <v>CRD_FS: Custody: Dealing with FOS</v>
          </cell>
        </row>
        <row r="1351">
          <cell r="A1351" t="str">
            <v>CRD</v>
          </cell>
          <cell r="B1351" t="str">
            <v>Sub-work type</v>
          </cell>
          <cell r="C1351" t="str">
            <v>CRD_FS: Custody: Enforcement/Investigation</v>
          </cell>
        </row>
        <row r="1352">
          <cell r="A1352" t="str">
            <v>CRD</v>
          </cell>
          <cell r="B1352" t="str">
            <v>Sub-work type</v>
          </cell>
          <cell r="C1352" t="str">
            <v>CRD_FS: Custody: Financial crime and AML</v>
          </cell>
        </row>
        <row r="1353">
          <cell r="A1353" t="str">
            <v>CRD</v>
          </cell>
          <cell r="B1353" t="str">
            <v>Sub-work type</v>
          </cell>
          <cell r="C1353" t="str">
            <v>CRD_FS: Custody: FSA Authorisation</v>
          </cell>
        </row>
        <row r="1354">
          <cell r="A1354" t="str">
            <v>CRD</v>
          </cell>
          <cell r="B1354" t="str">
            <v>Sub-work type</v>
          </cell>
          <cell r="C1354" t="str">
            <v>CRD_FS: Custody: Litigation</v>
          </cell>
        </row>
        <row r="1355">
          <cell r="A1355" t="str">
            <v>CRD</v>
          </cell>
          <cell r="B1355" t="str">
            <v>Sub-work type</v>
          </cell>
          <cell r="C1355" t="str">
            <v>CRD_FS: Custody: Major regulatory change projects (eg. MIFiD)</v>
          </cell>
        </row>
        <row r="1356">
          <cell r="A1356" t="str">
            <v>CRD</v>
          </cell>
          <cell r="B1356" t="str">
            <v>Sub-work type</v>
          </cell>
          <cell r="C1356" t="str">
            <v>CRD_FS: Custody: New product</v>
          </cell>
        </row>
        <row r="1357">
          <cell r="A1357" t="str">
            <v>CRD</v>
          </cell>
          <cell r="B1357" t="str">
            <v>Sub-work type</v>
          </cell>
          <cell r="C1357" t="str">
            <v>CRD_FS: Custody: Transactional support: Corporate</v>
          </cell>
        </row>
        <row r="1358">
          <cell r="A1358" t="str">
            <v>CRD</v>
          </cell>
          <cell r="B1358" t="str">
            <v>Sub-work type</v>
          </cell>
          <cell r="C1358" t="str">
            <v>CRD_FS: Deposits: ARROW visits</v>
          </cell>
        </row>
        <row r="1359">
          <cell r="A1359" t="str">
            <v>CRD</v>
          </cell>
          <cell r="B1359" t="str">
            <v>Sub-work type</v>
          </cell>
          <cell r="C1359" t="str">
            <v>CRD_FS: Deposits: Capital</v>
          </cell>
        </row>
        <row r="1360">
          <cell r="A1360" t="str">
            <v>CRD</v>
          </cell>
          <cell r="B1360" t="str">
            <v>Sub-work type</v>
          </cell>
          <cell r="C1360" t="str">
            <v>CRD_FS: Deposits: Compliance advice</v>
          </cell>
        </row>
        <row r="1361">
          <cell r="A1361" t="str">
            <v>CRD</v>
          </cell>
          <cell r="B1361" t="str">
            <v>Sub-work type</v>
          </cell>
          <cell r="C1361" t="str">
            <v>CRD_FS: Deposits: Contracts: Custody</v>
          </cell>
        </row>
        <row r="1362">
          <cell r="A1362" t="str">
            <v>CRD</v>
          </cell>
          <cell r="B1362" t="str">
            <v>Sub-work type</v>
          </cell>
          <cell r="C1362" t="str">
            <v>CRD_FS: Deposits: Contracts: Investment management</v>
          </cell>
        </row>
        <row r="1363">
          <cell r="A1363" t="str">
            <v>CRD</v>
          </cell>
          <cell r="B1363" t="str">
            <v>Sub-work type</v>
          </cell>
          <cell r="C1363" t="str">
            <v>CRD_FS: Deposits: Contracts: Other</v>
          </cell>
        </row>
        <row r="1364">
          <cell r="A1364" t="str">
            <v>CRD</v>
          </cell>
          <cell r="B1364" t="str">
            <v>Sub-work type</v>
          </cell>
          <cell r="C1364" t="str">
            <v>CRD_FS: Deposits: Contracts: Outsourcing</v>
          </cell>
        </row>
        <row r="1365">
          <cell r="A1365" t="str">
            <v>CRD</v>
          </cell>
          <cell r="B1365" t="str">
            <v>Sub-work type</v>
          </cell>
          <cell r="C1365" t="str">
            <v>CRD_FS: Deposits: Contracts: Product terms</v>
          </cell>
        </row>
        <row r="1366">
          <cell r="A1366" t="str">
            <v>CRD</v>
          </cell>
          <cell r="B1366" t="str">
            <v>Sub-work type</v>
          </cell>
          <cell r="C1366" t="str">
            <v>CRD_FS: Deposits: Contracts: Standard TOB</v>
          </cell>
        </row>
        <row r="1367">
          <cell r="A1367" t="str">
            <v>CRD</v>
          </cell>
          <cell r="B1367" t="str">
            <v>Sub-work type</v>
          </cell>
          <cell r="C1367" t="str">
            <v>CRD_FS: Deposits: Cross border</v>
          </cell>
        </row>
        <row r="1368">
          <cell r="A1368" t="str">
            <v>CRD</v>
          </cell>
          <cell r="B1368" t="str">
            <v>Sub-work type</v>
          </cell>
          <cell r="C1368" t="str">
            <v>CRD_FS: Deposits: Dealing with FOS</v>
          </cell>
        </row>
        <row r="1369">
          <cell r="A1369" t="str">
            <v>CRD</v>
          </cell>
          <cell r="B1369" t="str">
            <v>Sub-work type</v>
          </cell>
          <cell r="C1369" t="str">
            <v>CRD_FS: Deposits: Distribution</v>
          </cell>
        </row>
        <row r="1370">
          <cell r="A1370" t="str">
            <v>CRD</v>
          </cell>
          <cell r="B1370" t="str">
            <v>Sub-work type</v>
          </cell>
          <cell r="C1370" t="str">
            <v>CRD_FS: Deposits: Enforcement/Investigation</v>
          </cell>
        </row>
        <row r="1371">
          <cell r="A1371" t="str">
            <v>CRD</v>
          </cell>
          <cell r="B1371" t="str">
            <v>Sub-work type</v>
          </cell>
          <cell r="C1371" t="str">
            <v>CRD_FS: Deposits: Financial crime and AML</v>
          </cell>
        </row>
        <row r="1372">
          <cell r="A1372" t="str">
            <v>CRD</v>
          </cell>
          <cell r="B1372" t="str">
            <v>Sub-work type</v>
          </cell>
          <cell r="C1372" t="str">
            <v>CRD_FS: Deposits: FSA Authorisation</v>
          </cell>
        </row>
        <row r="1373">
          <cell r="A1373" t="str">
            <v>CRD</v>
          </cell>
          <cell r="B1373" t="str">
            <v>Sub-work type</v>
          </cell>
          <cell r="C1373" t="str">
            <v>CRD_FS: Deposits: Litigation</v>
          </cell>
        </row>
        <row r="1374">
          <cell r="A1374" t="str">
            <v>CRD</v>
          </cell>
          <cell r="B1374" t="str">
            <v>Sub-work type</v>
          </cell>
          <cell r="C1374" t="str">
            <v>CRD_FS: Deposits: Major regulatory change projects (eg. MIFiD)</v>
          </cell>
        </row>
        <row r="1375">
          <cell r="A1375" t="str">
            <v>CRD</v>
          </cell>
          <cell r="B1375" t="str">
            <v>Sub-work type</v>
          </cell>
          <cell r="C1375" t="str">
            <v>CRD_FS: Deposits: New product</v>
          </cell>
        </row>
        <row r="1376">
          <cell r="A1376" t="str">
            <v>CRD</v>
          </cell>
          <cell r="B1376" t="str">
            <v>Sub-work type</v>
          </cell>
          <cell r="C1376" t="str">
            <v>CRD_FS: Deposits: Transactional support: Corporate</v>
          </cell>
        </row>
        <row r="1377">
          <cell r="A1377" t="str">
            <v>CRD</v>
          </cell>
          <cell r="B1377" t="str">
            <v>Sub-work type</v>
          </cell>
          <cell r="C1377" t="str">
            <v>CRD_FS: Derivatives: ARROW visits</v>
          </cell>
        </row>
        <row r="1378">
          <cell r="A1378" t="str">
            <v>CRD</v>
          </cell>
          <cell r="B1378" t="str">
            <v>Sub-work type</v>
          </cell>
          <cell r="C1378" t="str">
            <v>CRD_FS: Derivatives: Capital</v>
          </cell>
        </row>
        <row r="1379">
          <cell r="A1379" t="str">
            <v>CRD</v>
          </cell>
          <cell r="B1379" t="str">
            <v>Sub-work type</v>
          </cell>
          <cell r="C1379" t="str">
            <v>CRD_FS: Derivatives: Compliance advice</v>
          </cell>
        </row>
        <row r="1380">
          <cell r="A1380" t="str">
            <v>CRD</v>
          </cell>
          <cell r="B1380" t="str">
            <v>Sub-work type</v>
          </cell>
          <cell r="C1380" t="str">
            <v>CRD_FS: Derivatives: Contracts: Custody</v>
          </cell>
        </row>
        <row r="1381">
          <cell r="A1381" t="str">
            <v>CRD</v>
          </cell>
          <cell r="B1381" t="str">
            <v>Sub-work type</v>
          </cell>
          <cell r="C1381" t="str">
            <v>CRD_FS: Derivatives: Contracts: Distribution agreements</v>
          </cell>
        </row>
        <row r="1382">
          <cell r="A1382" t="str">
            <v>CRD</v>
          </cell>
          <cell r="B1382" t="str">
            <v>Sub-work type</v>
          </cell>
          <cell r="C1382" t="str">
            <v>CRD_FS: Derivatives: Contracts: Investment management</v>
          </cell>
        </row>
        <row r="1383">
          <cell r="A1383" t="str">
            <v>CRD</v>
          </cell>
          <cell r="B1383" t="str">
            <v>Sub-work type</v>
          </cell>
          <cell r="C1383" t="str">
            <v>CRD_FS: Derivatives: Contracts: Other</v>
          </cell>
        </row>
        <row r="1384">
          <cell r="A1384" t="str">
            <v>CRD</v>
          </cell>
          <cell r="B1384" t="str">
            <v>Sub-work type</v>
          </cell>
          <cell r="C1384" t="str">
            <v>CRD_FS: Derivatives: Contracts: Outsourcing</v>
          </cell>
        </row>
        <row r="1385">
          <cell r="A1385" t="str">
            <v>CRD</v>
          </cell>
          <cell r="B1385" t="str">
            <v>Sub-work type</v>
          </cell>
          <cell r="C1385" t="str">
            <v>CRD_FS: Derivatives: Contracts: Product terms</v>
          </cell>
        </row>
        <row r="1386">
          <cell r="A1386" t="str">
            <v>CRD</v>
          </cell>
          <cell r="B1386" t="str">
            <v>Sub-work type</v>
          </cell>
          <cell r="C1386" t="str">
            <v>CRD_FS: Derivatives: Contracts: Standard TOB</v>
          </cell>
        </row>
        <row r="1387">
          <cell r="A1387" t="str">
            <v>CRD</v>
          </cell>
          <cell r="B1387" t="str">
            <v>Sub-work type</v>
          </cell>
          <cell r="C1387" t="str">
            <v>CRD_FS: Derivatives: Cross border</v>
          </cell>
        </row>
        <row r="1388">
          <cell r="A1388" t="str">
            <v>CRD</v>
          </cell>
          <cell r="B1388" t="str">
            <v>Sub-work type</v>
          </cell>
          <cell r="C1388" t="str">
            <v>CRD_FS: Derivatives: Dealing with FOS</v>
          </cell>
        </row>
        <row r="1389">
          <cell r="A1389" t="str">
            <v>CRD</v>
          </cell>
          <cell r="B1389" t="str">
            <v>Sub-work type</v>
          </cell>
          <cell r="C1389" t="str">
            <v>CRD_FS: Derivatives: Distribution</v>
          </cell>
        </row>
        <row r="1390">
          <cell r="A1390" t="str">
            <v>CRD</v>
          </cell>
          <cell r="B1390" t="str">
            <v>Sub-work type</v>
          </cell>
          <cell r="C1390" t="str">
            <v>CRD_FS: Derivatives: Enforcement/Investigation</v>
          </cell>
        </row>
        <row r="1391">
          <cell r="A1391" t="str">
            <v>CRD</v>
          </cell>
          <cell r="B1391" t="str">
            <v>Sub-work type</v>
          </cell>
          <cell r="C1391" t="str">
            <v>CRD_FS: Derivatives: Financial crime and AML</v>
          </cell>
        </row>
        <row r="1392">
          <cell r="A1392" t="str">
            <v>CRD</v>
          </cell>
          <cell r="B1392" t="str">
            <v>Sub-work type</v>
          </cell>
          <cell r="C1392" t="str">
            <v>CRD_FS: Derivatives: FSA Authorisation</v>
          </cell>
        </row>
        <row r="1393">
          <cell r="A1393" t="str">
            <v>CRD</v>
          </cell>
          <cell r="B1393" t="str">
            <v>Sub-work type</v>
          </cell>
          <cell r="C1393" t="str">
            <v>CRD_FS: Derivatives: Litigation</v>
          </cell>
        </row>
        <row r="1394">
          <cell r="A1394" t="str">
            <v>CRD</v>
          </cell>
          <cell r="B1394" t="str">
            <v>Sub-work type</v>
          </cell>
          <cell r="C1394" t="str">
            <v>CRD_FS: Derivatives: Major regulatory change projects (eg. MIFiD)</v>
          </cell>
        </row>
        <row r="1395">
          <cell r="A1395" t="str">
            <v>CRD</v>
          </cell>
          <cell r="B1395" t="str">
            <v>Sub-work type</v>
          </cell>
          <cell r="C1395" t="str">
            <v>CRD_FS: Derivatives: New product</v>
          </cell>
        </row>
        <row r="1396">
          <cell r="A1396" t="str">
            <v>CRD</v>
          </cell>
          <cell r="B1396" t="str">
            <v>Sub-work type</v>
          </cell>
          <cell r="C1396" t="str">
            <v>CRD_FS: Derivatives: Transactional support: Corporate</v>
          </cell>
        </row>
        <row r="1397">
          <cell r="A1397" t="str">
            <v>CRD</v>
          </cell>
          <cell r="B1397" t="str">
            <v>Sub-work type</v>
          </cell>
          <cell r="C1397" t="str">
            <v>CRD_FS: Funds/Fund management: ARROW visits</v>
          </cell>
        </row>
        <row r="1398">
          <cell r="A1398" t="str">
            <v>CRD</v>
          </cell>
          <cell r="B1398" t="str">
            <v>Sub-work type</v>
          </cell>
          <cell r="C1398" t="str">
            <v>CRD_FS: Funds/Fund management: Capital</v>
          </cell>
        </row>
        <row r="1399">
          <cell r="A1399" t="str">
            <v>CRD</v>
          </cell>
          <cell r="B1399" t="str">
            <v>Sub-work type</v>
          </cell>
          <cell r="C1399" t="str">
            <v>CRD_FS: Funds/Fund management: Compliance advice</v>
          </cell>
        </row>
        <row r="1400">
          <cell r="A1400" t="str">
            <v>CRD</v>
          </cell>
          <cell r="B1400" t="str">
            <v>Sub-work type</v>
          </cell>
          <cell r="C1400" t="str">
            <v>CRD_FS: Funds/Fund management: Contracts: Custody</v>
          </cell>
        </row>
        <row r="1401">
          <cell r="A1401" t="str">
            <v>CRD</v>
          </cell>
          <cell r="B1401" t="str">
            <v>Sub-work type</v>
          </cell>
          <cell r="C1401" t="str">
            <v>CRD_FS: Funds/Fund management: Contracts: Distribution agreements</v>
          </cell>
        </row>
        <row r="1402">
          <cell r="A1402" t="str">
            <v>CRD</v>
          </cell>
          <cell r="B1402" t="str">
            <v>Sub-work type</v>
          </cell>
          <cell r="C1402" t="str">
            <v>CRD_FS: Funds/Fund management: Contracts: Investment management</v>
          </cell>
        </row>
        <row r="1403">
          <cell r="A1403" t="str">
            <v>CRD</v>
          </cell>
          <cell r="B1403" t="str">
            <v>Sub-work type</v>
          </cell>
          <cell r="C1403" t="str">
            <v>CRD_FS: Funds/Fund management: Contracts: Other</v>
          </cell>
        </row>
        <row r="1404">
          <cell r="A1404" t="str">
            <v>CRD</v>
          </cell>
          <cell r="B1404" t="str">
            <v>Sub-work type</v>
          </cell>
          <cell r="C1404" t="str">
            <v>CRD_FS: Funds/Fund management: Contracts: Outsourcing</v>
          </cell>
        </row>
        <row r="1405">
          <cell r="A1405" t="str">
            <v>CRD</v>
          </cell>
          <cell r="B1405" t="str">
            <v>Sub-work type</v>
          </cell>
          <cell r="C1405" t="str">
            <v>CRD_FS: Funds/Fund management: Contracts: Product terms</v>
          </cell>
        </row>
        <row r="1406">
          <cell r="A1406" t="str">
            <v>CRD</v>
          </cell>
          <cell r="B1406" t="str">
            <v>Sub-work type</v>
          </cell>
          <cell r="C1406" t="str">
            <v>CRD_FS: Funds/Fund management: Contracts: Standard TOB</v>
          </cell>
        </row>
        <row r="1407">
          <cell r="A1407" t="str">
            <v>CRD</v>
          </cell>
          <cell r="B1407" t="str">
            <v>Sub-work type</v>
          </cell>
          <cell r="C1407" t="str">
            <v>CRD_FS: Funds/Fund management: Cross border</v>
          </cell>
        </row>
        <row r="1408">
          <cell r="A1408" t="str">
            <v>CRD</v>
          </cell>
          <cell r="B1408" t="str">
            <v>Sub-work type</v>
          </cell>
          <cell r="C1408" t="str">
            <v>CRD_FS: Funds/Fund management: Dealing with FOS</v>
          </cell>
        </row>
        <row r="1409">
          <cell r="A1409" t="str">
            <v>CRD</v>
          </cell>
          <cell r="B1409" t="str">
            <v>Sub-work type</v>
          </cell>
          <cell r="C1409" t="str">
            <v>CRD_FS: Funds/Fund management: Distribution</v>
          </cell>
        </row>
        <row r="1410">
          <cell r="A1410" t="str">
            <v>CRD</v>
          </cell>
          <cell r="B1410" t="str">
            <v>Sub-work type</v>
          </cell>
          <cell r="C1410" t="str">
            <v>CRD_FS: Funds/Fund management: Enforcement/Investigation</v>
          </cell>
        </row>
        <row r="1411">
          <cell r="A1411" t="str">
            <v>CRD</v>
          </cell>
          <cell r="B1411" t="str">
            <v>Sub-work type</v>
          </cell>
          <cell r="C1411" t="str">
            <v>CRD_FS: Funds/Fund management: Financial crime and AML</v>
          </cell>
        </row>
        <row r="1412">
          <cell r="A1412" t="str">
            <v>CRD</v>
          </cell>
          <cell r="B1412" t="str">
            <v>Sub-work type</v>
          </cell>
          <cell r="C1412" t="str">
            <v>CRD_FS: Funds/Fund management: FSA Authorisation</v>
          </cell>
        </row>
        <row r="1413">
          <cell r="A1413" t="str">
            <v>CRD</v>
          </cell>
          <cell r="B1413" t="str">
            <v>Sub-work type</v>
          </cell>
          <cell r="C1413" t="str">
            <v>CRD_FS: Funds/Fund management: Litigation</v>
          </cell>
        </row>
        <row r="1414">
          <cell r="A1414" t="str">
            <v>CRD</v>
          </cell>
          <cell r="B1414" t="str">
            <v>Sub-work type</v>
          </cell>
          <cell r="C1414" t="str">
            <v>CRD_FS: Funds/Fund management: Major regulatory change projects (eg. MIFiD)</v>
          </cell>
        </row>
        <row r="1415">
          <cell r="A1415" t="str">
            <v>CRD</v>
          </cell>
          <cell r="B1415" t="str">
            <v>Sub-work type</v>
          </cell>
          <cell r="C1415" t="str">
            <v>CRD_FS: Funds/Fund management: New product</v>
          </cell>
        </row>
        <row r="1416">
          <cell r="A1416" t="str">
            <v>CRD</v>
          </cell>
          <cell r="B1416" t="str">
            <v>Sub-work type</v>
          </cell>
          <cell r="C1416" t="str">
            <v>CRD_FS: Funds/Fund management: Transactional support: Corporate</v>
          </cell>
        </row>
        <row r="1417">
          <cell r="A1417" t="str">
            <v>CRD</v>
          </cell>
          <cell r="B1417" t="str">
            <v>Sub-work type</v>
          </cell>
          <cell r="C1417" t="str">
            <v>CRD_FS: General insurance: ARROW visits</v>
          </cell>
        </row>
        <row r="1418">
          <cell r="A1418" t="str">
            <v>CRD</v>
          </cell>
          <cell r="B1418" t="str">
            <v>Sub-work type</v>
          </cell>
          <cell r="C1418" t="str">
            <v>CRD_FS: General insurance: Capital</v>
          </cell>
        </row>
        <row r="1419">
          <cell r="A1419" t="str">
            <v>CRD</v>
          </cell>
          <cell r="B1419" t="str">
            <v>Sub-work type</v>
          </cell>
          <cell r="C1419" t="str">
            <v>CRD_FS: General insurance: Compliance advice</v>
          </cell>
        </row>
        <row r="1420">
          <cell r="A1420" t="str">
            <v>CRD</v>
          </cell>
          <cell r="B1420" t="str">
            <v>Sub-work type</v>
          </cell>
          <cell r="C1420" t="str">
            <v>CRD_FS: General insurance: Contracts: Custody</v>
          </cell>
        </row>
        <row r="1421">
          <cell r="A1421" t="str">
            <v>CRD</v>
          </cell>
          <cell r="B1421" t="str">
            <v>Sub-work type</v>
          </cell>
          <cell r="C1421" t="str">
            <v>CRD_FS: General insurance: Contracts: Distribution agreements</v>
          </cell>
        </row>
        <row r="1422">
          <cell r="A1422" t="str">
            <v>CRD</v>
          </cell>
          <cell r="B1422" t="str">
            <v>Sub-work type</v>
          </cell>
          <cell r="C1422" t="str">
            <v>CRD_FS: General insurance: Contracts: Investment management</v>
          </cell>
        </row>
        <row r="1423">
          <cell r="A1423" t="str">
            <v>CRD</v>
          </cell>
          <cell r="B1423" t="str">
            <v>Sub-work type</v>
          </cell>
          <cell r="C1423" t="str">
            <v>CRD_FS: General insurance: Contracts: Other</v>
          </cell>
        </row>
        <row r="1424">
          <cell r="A1424" t="str">
            <v>CRD</v>
          </cell>
          <cell r="B1424" t="str">
            <v>Sub-work type</v>
          </cell>
          <cell r="C1424" t="str">
            <v>CRD_FS: General insurance: Contracts: Outsourcing</v>
          </cell>
        </row>
        <row r="1425">
          <cell r="A1425" t="str">
            <v>CRD</v>
          </cell>
          <cell r="B1425" t="str">
            <v>Sub-work type</v>
          </cell>
          <cell r="C1425" t="str">
            <v>CRD_FS: General insurance: Contracts: Product terms</v>
          </cell>
        </row>
        <row r="1426">
          <cell r="A1426" t="str">
            <v>CRD</v>
          </cell>
          <cell r="B1426" t="str">
            <v>Sub-work type</v>
          </cell>
          <cell r="C1426" t="str">
            <v>CRD_FS: General insurance: Contracts: Standard TOB</v>
          </cell>
        </row>
        <row r="1427">
          <cell r="A1427" t="str">
            <v>CRD</v>
          </cell>
          <cell r="B1427" t="str">
            <v>Sub-work type</v>
          </cell>
          <cell r="C1427" t="str">
            <v>CRD_FS: General insurance: Cross border</v>
          </cell>
        </row>
        <row r="1428">
          <cell r="A1428" t="str">
            <v>CRD</v>
          </cell>
          <cell r="B1428" t="str">
            <v>Sub-work type</v>
          </cell>
          <cell r="C1428" t="str">
            <v>CRD_FS: General insurance: Dealing with FOS</v>
          </cell>
        </row>
        <row r="1429">
          <cell r="A1429" t="str">
            <v>CRD</v>
          </cell>
          <cell r="B1429" t="str">
            <v>Sub-work type</v>
          </cell>
          <cell r="C1429" t="str">
            <v>CRD_FS: General insurance: Distribution</v>
          </cell>
        </row>
        <row r="1430">
          <cell r="A1430" t="str">
            <v>CRD</v>
          </cell>
          <cell r="B1430" t="str">
            <v>Sub-work type</v>
          </cell>
          <cell r="C1430" t="str">
            <v>CRD_FS: General insurance: Enforcement/Investigation</v>
          </cell>
        </row>
        <row r="1431">
          <cell r="A1431" t="str">
            <v>CRD</v>
          </cell>
          <cell r="B1431" t="str">
            <v>Sub-work type</v>
          </cell>
          <cell r="C1431" t="str">
            <v>CRD_FS: General insurance: Financial crime and AML</v>
          </cell>
        </row>
        <row r="1432">
          <cell r="A1432" t="str">
            <v>CRD</v>
          </cell>
          <cell r="B1432" t="str">
            <v>Sub-work type</v>
          </cell>
          <cell r="C1432" t="str">
            <v>CRD_FS: General insurance: FSA Authorisation</v>
          </cell>
        </row>
        <row r="1433">
          <cell r="A1433" t="str">
            <v>CRD</v>
          </cell>
          <cell r="B1433" t="str">
            <v>Sub-work type</v>
          </cell>
          <cell r="C1433" t="str">
            <v>CRD_FS: General insurance: Litigation</v>
          </cell>
        </row>
        <row r="1434">
          <cell r="A1434" t="str">
            <v>CRD</v>
          </cell>
          <cell r="B1434" t="str">
            <v>Sub-work type</v>
          </cell>
          <cell r="C1434" t="str">
            <v>CRD_FS: General insurance: Major regulatory change projects (eg. MIFiD)</v>
          </cell>
        </row>
        <row r="1435">
          <cell r="A1435" t="str">
            <v>CRD</v>
          </cell>
          <cell r="B1435" t="str">
            <v>Sub-work type</v>
          </cell>
          <cell r="C1435" t="str">
            <v>CRD_FS: General insurance: New product</v>
          </cell>
        </row>
        <row r="1436">
          <cell r="A1436" t="str">
            <v>CRD</v>
          </cell>
          <cell r="B1436" t="str">
            <v>Sub-work type</v>
          </cell>
          <cell r="C1436" t="str">
            <v xml:space="preserve">CRD_FS: General insurance: Regulatory projects: Conflicts </v>
          </cell>
        </row>
        <row r="1437">
          <cell r="A1437" t="str">
            <v>CRD</v>
          </cell>
          <cell r="B1437" t="str">
            <v>Sub-work type</v>
          </cell>
          <cell r="C1437" t="str">
            <v>CRD_FS: General insurance: Regulatory projects: TCF</v>
          </cell>
        </row>
        <row r="1438">
          <cell r="A1438" t="str">
            <v>CRD</v>
          </cell>
          <cell r="B1438" t="str">
            <v>Sub-work type</v>
          </cell>
          <cell r="C1438" t="str">
            <v>CRD_FS: General insurance: Transactional support: Corporate</v>
          </cell>
        </row>
        <row r="1439">
          <cell r="A1439" t="str">
            <v>CRD</v>
          </cell>
          <cell r="B1439" t="str">
            <v>Sub-work type</v>
          </cell>
          <cell r="C1439" t="str">
            <v>CRD_FS: Life assurance: ARROW visits</v>
          </cell>
        </row>
        <row r="1440">
          <cell r="A1440" t="str">
            <v>CRD</v>
          </cell>
          <cell r="B1440" t="str">
            <v>Sub-work type</v>
          </cell>
          <cell r="C1440" t="str">
            <v>CRD_FS: Life assurance: Capital</v>
          </cell>
        </row>
        <row r="1441">
          <cell r="A1441" t="str">
            <v>CRD</v>
          </cell>
          <cell r="B1441" t="str">
            <v>Sub-work type</v>
          </cell>
          <cell r="C1441" t="str">
            <v>CRD_FS: Life assurance: Compliance advice</v>
          </cell>
        </row>
        <row r="1442">
          <cell r="A1442" t="str">
            <v>CRD</v>
          </cell>
          <cell r="B1442" t="str">
            <v>Sub-work type</v>
          </cell>
          <cell r="C1442" t="str">
            <v>CRD_FS: Life assurance: Contracts: Custody</v>
          </cell>
        </row>
        <row r="1443">
          <cell r="A1443" t="str">
            <v>CRD</v>
          </cell>
          <cell r="B1443" t="str">
            <v>Sub-work type</v>
          </cell>
          <cell r="C1443" t="str">
            <v>CRD_FS: Life assurance: Contracts: Distribution agreements</v>
          </cell>
        </row>
        <row r="1444">
          <cell r="A1444" t="str">
            <v>CRD</v>
          </cell>
          <cell r="B1444" t="str">
            <v>Sub-work type</v>
          </cell>
          <cell r="C1444" t="str">
            <v>CRD_FS: Life assurance: Contracts: Investment management</v>
          </cell>
        </row>
        <row r="1445">
          <cell r="A1445" t="str">
            <v>CRD</v>
          </cell>
          <cell r="B1445" t="str">
            <v>Sub-work type</v>
          </cell>
          <cell r="C1445" t="str">
            <v>CRD_FS: Life assurance: Contracts: Other</v>
          </cell>
        </row>
        <row r="1446">
          <cell r="A1446" t="str">
            <v>CRD</v>
          </cell>
          <cell r="B1446" t="str">
            <v>Sub-work type</v>
          </cell>
          <cell r="C1446" t="str">
            <v>CRD_FS: Life assurance: Contracts: Outsourcing</v>
          </cell>
        </row>
        <row r="1447">
          <cell r="A1447" t="str">
            <v>CRD</v>
          </cell>
          <cell r="B1447" t="str">
            <v>Sub-work type</v>
          </cell>
          <cell r="C1447" t="str">
            <v>CRD_FS: Life assurance: Contracts: Product terms</v>
          </cell>
        </row>
        <row r="1448">
          <cell r="A1448" t="str">
            <v>CRD</v>
          </cell>
          <cell r="B1448" t="str">
            <v>Sub-work type</v>
          </cell>
          <cell r="C1448" t="str">
            <v>CRD_FS: Life assurance: Contracts: Standard TOB</v>
          </cell>
        </row>
        <row r="1449">
          <cell r="A1449" t="str">
            <v>CRD</v>
          </cell>
          <cell r="B1449" t="str">
            <v>Sub-work type</v>
          </cell>
          <cell r="C1449" t="str">
            <v>CRD_FS: Life assurance: Cross border</v>
          </cell>
        </row>
        <row r="1450">
          <cell r="A1450" t="str">
            <v>CRD</v>
          </cell>
          <cell r="B1450" t="str">
            <v>Sub-work type</v>
          </cell>
          <cell r="C1450" t="str">
            <v>CRD_FS: Life assurance: Dealing with FOS</v>
          </cell>
        </row>
        <row r="1451">
          <cell r="A1451" t="str">
            <v>CRD</v>
          </cell>
          <cell r="B1451" t="str">
            <v>Sub-work type</v>
          </cell>
          <cell r="C1451" t="str">
            <v>CRD_FS: Life assurance: Distribution</v>
          </cell>
        </row>
        <row r="1452">
          <cell r="A1452" t="str">
            <v>CRD</v>
          </cell>
          <cell r="B1452" t="str">
            <v>Sub-work type</v>
          </cell>
          <cell r="C1452" t="str">
            <v>CRD_FS: Life assurance: Enforcement/Investigation</v>
          </cell>
        </row>
        <row r="1453">
          <cell r="A1453" t="str">
            <v>CRD</v>
          </cell>
          <cell r="B1453" t="str">
            <v>Sub-work type</v>
          </cell>
          <cell r="C1453" t="str">
            <v>CRD_FS: Life assurance: Financial crime and AML</v>
          </cell>
        </row>
        <row r="1454">
          <cell r="A1454" t="str">
            <v>CRD</v>
          </cell>
          <cell r="B1454" t="str">
            <v>Sub-work type</v>
          </cell>
          <cell r="C1454" t="str">
            <v>CRD_FS: Life assurance: FSA Authorisation</v>
          </cell>
        </row>
        <row r="1455">
          <cell r="A1455" t="str">
            <v>CRD</v>
          </cell>
          <cell r="B1455" t="str">
            <v>Sub-work type</v>
          </cell>
          <cell r="C1455" t="str">
            <v>CRD_FS: Life assurance: Litigation</v>
          </cell>
        </row>
        <row r="1456">
          <cell r="A1456" t="str">
            <v>CRD</v>
          </cell>
          <cell r="B1456" t="str">
            <v>Sub-work type</v>
          </cell>
          <cell r="C1456" t="str">
            <v>CRD_FS: Life assurance: Major regulatory change projects (eg. MIFiD)</v>
          </cell>
        </row>
        <row r="1457">
          <cell r="A1457" t="str">
            <v>CRD</v>
          </cell>
          <cell r="B1457" t="str">
            <v>Sub-work type</v>
          </cell>
          <cell r="C1457" t="str">
            <v>CRD_FS: Life assurance: New product</v>
          </cell>
        </row>
        <row r="1458">
          <cell r="A1458" t="str">
            <v>CRD</v>
          </cell>
          <cell r="B1458" t="str">
            <v>Sub-work type</v>
          </cell>
          <cell r="C1458" t="str">
            <v>CRD_FS: Life assurance: Transactional support: Corporate</v>
          </cell>
        </row>
        <row r="1459">
          <cell r="A1459" t="str">
            <v>CRD</v>
          </cell>
          <cell r="B1459" t="str">
            <v>Sub-work type</v>
          </cell>
          <cell r="C1459" t="str">
            <v>CRD_FS: Mortgages: ARROW visits</v>
          </cell>
        </row>
        <row r="1460">
          <cell r="A1460" t="str">
            <v>CRD</v>
          </cell>
          <cell r="B1460" t="str">
            <v>Sub-work type</v>
          </cell>
          <cell r="C1460" t="str">
            <v>CRD_FS: Mortgages: Capital</v>
          </cell>
        </row>
        <row r="1461">
          <cell r="A1461" t="str">
            <v>CRD</v>
          </cell>
          <cell r="B1461" t="str">
            <v>Sub-work type</v>
          </cell>
          <cell r="C1461" t="str">
            <v>CRD_FS: Mortgages: Compliance advice</v>
          </cell>
        </row>
        <row r="1462">
          <cell r="A1462" t="str">
            <v>CRD</v>
          </cell>
          <cell r="B1462" t="str">
            <v>Sub-work type</v>
          </cell>
          <cell r="C1462" t="str">
            <v>CRD_FS: Mortgages: Contracts: Custody</v>
          </cell>
        </row>
        <row r="1463">
          <cell r="A1463" t="str">
            <v>CRD</v>
          </cell>
          <cell r="B1463" t="str">
            <v>Sub-work type</v>
          </cell>
          <cell r="C1463" t="str">
            <v>CRD_FS: Mortgages: Contracts: Distribution agreements</v>
          </cell>
        </row>
        <row r="1464">
          <cell r="A1464" t="str">
            <v>CRD</v>
          </cell>
          <cell r="B1464" t="str">
            <v>Sub-work type</v>
          </cell>
          <cell r="C1464" t="str">
            <v>CRD_FS: Mortgages: Contracts: Investment management</v>
          </cell>
        </row>
        <row r="1465">
          <cell r="A1465" t="str">
            <v>CRD</v>
          </cell>
          <cell r="B1465" t="str">
            <v>Sub-work type</v>
          </cell>
          <cell r="C1465" t="str">
            <v>CRD_FS: Mortgages: Contracts: Other</v>
          </cell>
        </row>
        <row r="1466">
          <cell r="A1466" t="str">
            <v>CRD</v>
          </cell>
          <cell r="B1466" t="str">
            <v>Sub-work type</v>
          </cell>
          <cell r="C1466" t="str">
            <v>CRD_FS: Mortgages: Contracts: Outsourcing</v>
          </cell>
        </row>
        <row r="1467">
          <cell r="A1467" t="str">
            <v>CRD</v>
          </cell>
          <cell r="B1467" t="str">
            <v>Sub-work type</v>
          </cell>
          <cell r="C1467" t="str">
            <v>CRD_FS: Mortgages: Contracts: Product terms</v>
          </cell>
        </row>
        <row r="1468">
          <cell r="A1468" t="str">
            <v>CRD</v>
          </cell>
          <cell r="B1468" t="str">
            <v>Sub-work type</v>
          </cell>
          <cell r="C1468" t="str">
            <v>CRD_FS: Mortgages: Contracts: Standard TOB</v>
          </cell>
        </row>
        <row r="1469">
          <cell r="A1469" t="str">
            <v>CRD</v>
          </cell>
          <cell r="B1469" t="str">
            <v>Sub-work type</v>
          </cell>
          <cell r="C1469" t="str">
            <v>CRD_FS: Mortgages: Cross border</v>
          </cell>
        </row>
        <row r="1470">
          <cell r="A1470" t="str">
            <v>CRD</v>
          </cell>
          <cell r="B1470" t="str">
            <v>Sub-work type</v>
          </cell>
          <cell r="C1470" t="str">
            <v>CRD_FS: Mortgages: Dealing with FOS</v>
          </cell>
        </row>
        <row r="1471">
          <cell r="A1471" t="str">
            <v>CRD</v>
          </cell>
          <cell r="B1471" t="str">
            <v>Sub-work type</v>
          </cell>
          <cell r="C1471" t="str">
            <v>CRD_FS: Mortgages: Distribution</v>
          </cell>
        </row>
        <row r="1472">
          <cell r="A1472" t="str">
            <v>CRD</v>
          </cell>
          <cell r="B1472" t="str">
            <v>Sub-work type</v>
          </cell>
          <cell r="C1472" t="str">
            <v>CRD_FS: Mortgages: Enforcement/Investigation</v>
          </cell>
        </row>
        <row r="1473">
          <cell r="A1473" t="str">
            <v>CRD</v>
          </cell>
          <cell r="B1473" t="str">
            <v>Sub-work type</v>
          </cell>
          <cell r="C1473" t="str">
            <v>CRD_FS: Mortgages: Financial crime and AML</v>
          </cell>
        </row>
        <row r="1474">
          <cell r="A1474" t="str">
            <v>CRD</v>
          </cell>
          <cell r="B1474" t="str">
            <v>Sub-work type</v>
          </cell>
          <cell r="C1474" t="str">
            <v>CRD_FS: Mortgages: FSA Authorisation</v>
          </cell>
        </row>
        <row r="1475">
          <cell r="A1475" t="str">
            <v>CRD</v>
          </cell>
          <cell r="B1475" t="str">
            <v>Sub-work type</v>
          </cell>
          <cell r="C1475" t="str">
            <v>CRD_FS: Mortgages: Litigation</v>
          </cell>
        </row>
        <row r="1476">
          <cell r="A1476" t="str">
            <v>CRD</v>
          </cell>
          <cell r="B1476" t="str">
            <v>Sub-work type</v>
          </cell>
          <cell r="C1476" t="str">
            <v>CRD_FS: Mortgages: Major regulatory change projects (eg. MIFiD)</v>
          </cell>
        </row>
        <row r="1477">
          <cell r="A1477" t="str">
            <v>CRD</v>
          </cell>
          <cell r="B1477" t="str">
            <v>Sub-work type</v>
          </cell>
          <cell r="C1477" t="str">
            <v>CRD_FS: Mortgages: New product</v>
          </cell>
        </row>
        <row r="1478">
          <cell r="A1478" t="str">
            <v>CRD</v>
          </cell>
          <cell r="B1478" t="str">
            <v>Sub-work type</v>
          </cell>
          <cell r="C1478" t="str">
            <v>CRD_FS: Mortgages: Transactional support: Corporate</v>
          </cell>
        </row>
        <row r="1479">
          <cell r="A1479" t="str">
            <v>CRD</v>
          </cell>
          <cell r="B1479" t="str">
            <v>Sub-work type</v>
          </cell>
          <cell r="C1479" t="str">
            <v>CRD_FS: Non specific: ARROW visits</v>
          </cell>
        </row>
        <row r="1480">
          <cell r="A1480" t="str">
            <v>CRD</v>
          </cell>
          <cell r="B1480" t="str">
            <v>Sub-work type</v>
          </cell>
          <cell r="C1480" t="str">
            <v>CRD_FS: Non specific: Capital</v>
          </cell>
        </row>
        <row r="1481">
          <cell r="A1481" t="str">
            <v>CRD</v>
          </cell>
          <cell r="B1481" t="str">
            <v>Sub-work type</v>
          </cell>
          <cell r="C1481" t="str">
            <v>CRD_FS: Non specific: Compliance advice</v>
          </cell>
        </row>
        <row r="1482">
          <cell r="A1482" t="str">
            <v>CRD</v>
          </cell>
          <cell r="B1482" t="str">
            <v>Sub-work type</v>
          </cell>
          <cell r="C1482" t="str">
            <v>CRD_FS: Non specific: Contracts: Custody</v>
          </cell>
        </row>
        <row r="1483">
          <cell r="A1483" t="str">
            <v>CRD</v>
          </cell>
          <cell r="B1483" t="str">
            <v>Sub-work type</v>
          </cell>
          <cell r="C1483" t="str">
            <v>CRD_FS: Non specific: Contracts: Distribution agreements</v>
          </cell>
        </row>
        <row r="1484">
          <cell r="A1484" t="str">
            <v>CRD</v>
          </cell>
          <cell r="B1484" t="str">
            <v>Sub-work type</v>
          </cell>
          <cell r="C1484" t="str">
            <v>CRD_FS: Non specific: Contracts: Investment management</v>
          </cell>
        </row>
        <row r="1485">
          <cell r="A1485" t="str">
            <v>CRD</v>
          </cell>
          <cell r="B1485" t="str">
            <v>Sub-work type</v>
          </cell>
          <cell r="C1485" t="str">
            <v>CRD_FS: Non specific: Contracts: Other</v>
          </cell>
        </row>
        <row r="1486">
          <cell r="A1486" t="str">
            <v>CRD</v>
          </cell>
          <cell r="B1486" t="str">
            <v>Sub-work type</v>
          </cell>
          <cell r="C1486" t="str">
            <v>CRD_FS: Non specific: Contracts: Outsourcing</v>
          </cell>
        </row>
        <row r="1487">
          <cell r="A1487" t="str">
            <v>CRD</v>
          </cell>
          <cell r="B1487" t="str">
            <v>Sub-work type</v>
          </cell>
          <cell r="C1487" t="str">
            <v>CRD_FS: Non specific: Contracts: Product terms</v>
          </cell>
        </row>
        <row r="1488">
          <cell r="A1488" t="str">
            <v>CRD</v>
          </cell>
          <cell r="B1488" t="str">
            <v>Sub-work type</v>
          </cell>
          <cell r="C1488" t="str">
            <v>CRD_FS: Non specific: Contracts: Standard TOB</v>
          </cell>
        </row>
        <row r="1489">
          <cell r="A1489" t="str">
            <v>CRD</v>
          </cell>
          <cell r="B1489" t="str">
            <v>Sub-work type</v>
          </cell>
          <cell r="C1489" t="str">
            <v>CRD_FS: Non specific: Cross border</v>
          </cell>
        </row>
        <row r="1490">
          <cell r="A1490" t="str">
            <v>CRD</v>
          </cell>
          <cell r="B1490" t="str">
            <v>Sub-work type</v>
          </cell>
          <cell r="C1490" t="str">
            <v>CRD_FS: Non specific: Dealing with FOS</v>
          </cell>
        </row>
        <row r="1491">
          <cell r="A1491" t="str">
            <v>CRD</v>
          </cell>
          <cell r="B1491" t="str">
            <v>Sub-work type</v>
          </cell>
          <cell r="C1491" t="str">
            <v>CRD_FS: Non specific: Distribution</v>
          </cell>
        </row>
        <row r="1492">
          <cell r="A1492" t="str">
            <v>CRD</v>
          </cell>
          <cell r="B1492" t="str">
            <v>Sub-work type</v>
          </cell>
          <cell r="C1492" t="str">
            <v>CRD_FS: Non specific: Enforcement/Investigation</v>
          </cell>
        </row>
        <row r="1493">
          <cell r="A1493" t="str">
            <v>CRD</v>
          </cell>
          <cell r="B1493" t="str">
            <v>Sub-work type</v>
          </cell>
          <cell r="C1493" t="str">
            <v>CRD_FS: Non specific: Financial crime and AML</v>
          </cell>
        </row>
        <row r="1494">
          <cell r="A1494" t="str">
            <v>CRD</v>
          </cell>
          <cell r="B1494" t="str">
            <v>Sub-work type</v>
          </cell>
          <cell r="C1494" t="str">
            <v>CRD_FS: Non specific: FSA Authorisation</v>
          </cell>
        </row>
        <row r="1495">
          <cell r="A1495" t="str">
            <v>CRD</v>
          </cell>
          <cell r="B1495" t="str">
            <v>Sub-work type</v>
          </cell>
          <cell r="C1495" t="str">
            <v xml:space="preserve">CRD_FS: Non specific: Litigation </v>
          </cell>
        </row>
        <row r="1496">
          <cell r="A1496" t="str">
            <v>CRD</v>
          </cell>
          <cell r="B1496" t="str">
            <v>Sub-work type</v>
          </cell>
          <cell r="C1496" t="str">
            <v>CRD_FS: Non specific: Major regulatory change projects (e.g. MiFID)</v>
          </cell>
        </row>
        <row r="1497">
          <cell r="A1497" t="str">
            <v>CRD</v>
          </cell>
          <cell r="B1497" t="str">
            <v>Sub-work type</v>
          </cell>
          <cell r="C1497" t="str">
            <v>CRD_FS: Non specific: New product</v>
          </cell>
        </row>
        <row r="1498">
          <cell r="A1498" t="str">
            <v>CRD</v>
          </cell>
          <cell r="B1498" t="str">
            <v>Sub-work type</v>
          </cell>
          <cell r="C1498" t="str">
            <v>CRD_FS: Non specific: Transactional support: Corporate</v>
          </cell>
        </row>
        <row r="1499">
          <cell r="A1499" t="str">
            <v>CRD</v>
          </cell>
          <cell r="B1499" t="str">
            <v>Sub-work type</v>
          </cell>
          <cell r="C1499" t="str">
            <v>CRD_FS: Pensions: ARROW visits</v>
          </cell>
        </row>
        <row r="1500">
          <cell r="A1500" t="str">
            <v>CRD</v>
          </cell>
          <cell r="B1500" t="str">
            <v>Sub-work type</v>
          </cell>
          <cell r="C1500" t="str">
            <v>CRD_FS: Pensions: Capital</v>
          </cell>
        </row>
        <row r="1501">
          <cell r="A1501" t="str">
            <v>CRD</v>
          </cell>
          <cell r="B1501" t="str">
            <v>Sub-work type</v>
          </cell>
          <cell r="C1501" t="str">
            <v>CRD_FS: Pensions: Compliance advice</v>
          </cell>
        </row>
        <row r="1502">
          <cell r="A1502" t="str">
            <v>CRD</v>
          </cell>
          <cell r="B1502" t="str">
            <v>Sub-work type</v>
          </cell>
          <cell r="C1502" t="str">
            <v>CRD_FS: Pensions: Contracts: Custody</v>
          </cell>
        </row>
        <row r="1503">
          <cell r="A1503" t="str">
            <v>CRD</v>
          </cell>
          <cell r="B1503" t="str">
            <v>Sub-work type</v>
          </cell>
          <cell r="C1503" t="str">
            <v>CRD_FS: Pensions: Contracts: Distribution agreements</v>
          </cell>
        </row>
        <row r="1504">
          <cell r="A1504" t="str">
            <v>CRD</v>
          </cell>
          <cell r="B1504" t="str">
            <v>Sub-work type</v>
          </cell>
          <cell r="C1504" t="str">
            <v>CRD_FS: Pensions: Contracts: Investment management</v>
          </cell>
        </row>
        <row r="1505">
          <cell r="A1505" t="str">
            <v>CRD</v>
          </cell>
          <cell r="B1505" t="str">
            <v>Sub-work type</v>
          </cell>
          <cell r="C1505" t="str">
            <v>CRD_FS: Pensions: Contracts: Other</v>
          </cell>
        </row>
        <row r="1506">
          <cell r="A1506" t="str">
            <v>CRD</v>
          </cell>
          <cell r="B1506" t="str">
            <v>Sub-work type</v>
          </cell>
          <cell r="C1506" t="str">
            <v>CRD_FS: Pensions: Contracts: Outsourcing</v>
          </cell>
        </row>
        <row r="1507">
          <cell r="A1507" t="str">
            <v>CRD</v>
          </cell>
          <cell r="B1507" t="str">
            <v>Sub-work type</v>
          </cell>
          <cell r="C1507" t="str">
            <v>CRD_FS: Pensions: Contracts: Product terms</v>
          </cell>
        </row>
        <row r="1508">
          <cell r="A1508" t="str">
            <v>CRD</v>
          </cell>
          <cell r="B1508" t="str">
            <v>Sub-work type</v>
          </cell>
          <cell r="C1508" t="str">
            <v>CRD_FS: Pensions: Contracts: Standard TOB</v>
          </cell>
        </row>
        <row r="1509">
          <cell r="A1509" t="str">
            <v>CRD</v>
          </cell>
          <cell r="B1509" t="str">
            <v>Sub-work type</v>
          </cell>
          <cell r="C1509" t="str">
            <v>CRD_FS: Pensions: Cross border</v>
          </cell>
        </row>
        <row r="1510">
          <cell r="A1510" t="str">
            <v>CRD</v>
          </cell>
          <cell r="B1510" t="str">
            <v>Sub-work type</v>
          </cell>
          <cell r="C1510" t="str">
            <v>CRD_FS: Pensions: Dealing with FOS</v>
          </cell>
        </row>
        <row r="1511">
          <cell r="A1511" t="str">
            <v>CRD</v>
          </cell>
          <cell r="B1511" t="str">
            <v>Sub-work type</v>
          </cell>
          <cell r="C1511" t="str">
            <v>CRD_FS: Pensions: Distribution</v>
          </cell>
        </row>
        <row r="1512">
          <cell r="A1512" t="str">
            <v>CRD</v>
          </cell>
          <cell r="B1512" t="str">
            <v>Sub-work type</v>
          </cell>
          <cell r="C1512" t="str">
            <v>CRD_FS: Pensions: Enforcement/Investigation</v>
          </cell>
        </row>
        <row r="1513">
          <cell r="A1513" t="str">
            <v>CRD</v>
          </cell>
          <cell r="B1513" t="str">
            <v>Sub-work type</v>
          </cell>
          <cell r="C1513" t="str">
            <v>CRD_FS: Pensions: Financial crime and AML</v>
          </cell>
        </row>
        <row r="1514">
          <cell r="A1514" t="str">
            <v>CRD</v>
          </cell>
          <cell r="B1514" t="str">
            <v>Sub-work type</v>
          </cell>
          <cell r="C1514" t="str">
            <v>CRD_FS: Pensions: FSA Authorisation</v>
          </cell>
        </row>
        <row r="1515">
          <cell r="A1515" t="str">
            <v>CRD</v>
          </cell>
          <cell r="B1515" t="str">
            <v>Sub-work type</v>
          </cell>
          <cell r="C1515" t="str">
            <v>CRD_FS: Pensions: Litigation</v>
          </cell>
        </row>
        <row r="1516">
          <cell r="A1516" t="str">
            <v>CRD</v>
          </cell>
          <cell r="B1516" t="str">
            <v>Sub-work type</v>
          </cell>
          <cell r="C1516" t="str">
            <v>CRD_FS: Pensions: Major regulatory change projects (eg. MIFiD)</v>
          </cell>
        </row>
        <row r="1517">
          <cell r="A1517" t="str">
            <v>CRD</v>
          </cell>
          <cell r="B1517" t="str">
            <v>Sub-work type</v>
          </cell>
          <cell r="C1517" t="str">
            <v>CRD_FS: Pensions: New product</v>
          </cell>
        </row>
        <row r="1518">
          <cell r="A1518" t="str">
            <v>CRD</v>
          </cell>
          <cell r="B1518" t="str">
            <v>Sub-work type</v>
          </cell>
          <cell r="C1518" t="str">
            <v>CRD_FS: Pensions: Transactional support: Corporate</v>
          </cell>
        </row>
        <row r="1519">
          <cell r="A1519" t="str">
            <v>CRD</v>
          </cell>
          <cell r="B1519" t="str">
            <v>Sub-work type</v>
          </cell>
          <cell r="C1519" t="str">
            <v>CRD_FS: Private equity &amp; venture capitalist: ARROW visits</v>
          </cell>
        </row>
        <row r="1520">
          <cell r="A1520" t="str">
            <v>CRD</v>
          </cell>
          <cell r="B1520" t="str">
            <v>Sub-work type</v>
          </cell>
          <cell r="C1520" t="str">
            <v>CRD_FS: Private equity &amp; venture capitalist: Capital</v>
          </cell>
        </row>
        <row r="1521">
          <cell r="A1521" t="str">
            <v>CRD</v>
          </cell>
          <cell r="B1521" t="str">
            <v>Sub-work type</v>
          </cell>
          <cell r="C1521" t="str">
            <v>CRD_FS: Private equity &amp; venture capitalist: Compliance advice</v>
          </cell>
        </row>
        <row r="1522">
          <cell r="A1522" t="str">
            <v>CRD</v>
          </cell>
          <cell r="B1522" t="str">
            <v>Sub-work type</v>
          </cell>
          <cell r="C1522" t="str">
            <v>CRD_FS: Private equity &amp; venture capitalist: Cross border</v>
          </cell>
        </row>
        <row r="1523">
          <cell r="A1523" t="str">
            <v>CRD</v>
          </cell>
          <cell r="B1523" t="str">
            <v>Sub-work type</v>
          </cell>
          <cell r="C1523" t="str">
            <v>CRD_FS: Private equity &amp; venture capitalist: Custody</v>
          </cell>
        </row>
        <row r="1524">
          <cell r="A1524" t="str">
            <v>CRD</v>
          </cell>
          <cell r="B1524" t="str">
            <v>Sub-work type</v>
          </cell>
          <cell r="C1524" t="str">
            <v>CRD_FS: Private equity &amp; venture capitalist: Dealing with FOS</v>
          </cell>
        </row>
        <row r="1525">
          <cell r="A1525" t="str">
            <v>CRD</v>
          </cell>
          <cell r="B1525" t="str">
            <v>Sub-work type</v>
          </cell>
          <cell r="C1525" t="str">
            <v>CRD_FS: Private equity &amp; venture capitalist: Distribution</v>
          </cell>
        </row>
        <row r="1526">
          <cell r="A1526" t="str">
            <v>CRD</v>
          </cell>
          <cell r="B1526" t="str">
            <v>Sub-work type</v>
          </cell>
          <cell r="C1526" t="str">
            <v>CRD_FS: Private equity &amp; venture capitalist: Distribution agreements</v>
          </cell>
        </row>
        <row r="1527">
          <cell r="A1527" t="str">
            <v>CRD</v>
          </cell>
          <cell r="B1527" t="str">
            <v>Sub-work type</v>
          </cell>
          <cell r="C1527" t="str">
            <v>CRD_FS: Private equity &amp; venture capitalist: Enforcement/ Investigation</v>
          </cell>
        </row>
        <row r="1528">
          <cell r="A1528" t="str">
            <v>CRD</v>
          </cell>
          <cell r="B1528" t="str">
            <v>Sub-work type</v>
          </cell>
          <cell r="C1528" t="str">
            <v>CRD_FS: Private equity &amp; venture capitalist: Financial crime and AML</v>
          </cell>
        </row>
        <row r="1529">
          <cell r="A1529" t="str">
            <v>CRD</v>
          </cell>
          <cell r="B1529" t="str">
            <v>Sub-work type</v>
          </cell>
          <cell r="C1529" t="str">
            <v>CRD_FS: Private equity &amp; venture capitalist: FSA authorisation</v>
          </cell>
        </row>
        <row r="1530">
          <cell r="A1530" t="str">
            <v>CRD</v>
          </cell>
          <cell r="B1530" t="str">
            <v>Sub-work type</v>
          </cell>
          <cell r="C1530" t="str">
            <v>CRD_FS: Private equity &amp; venture capitalist: Investment Management</v>
          </cell>
        </row>
        <row r="1531">
          <cell r="A1531" t="str">
            <v>CRD</v>
          </cell>
          <cell r="B1531" t="str">
            <v>Sub-work type</v>
          </cell>
          <cell r="C1531" t="str">
            <v>CRD_FS: Private equity &amp; venture capitalist: Litigation</v>
          </cell>
        </row>
        <row r="1532">
          <cell r="A1532" t="str">
            <v>CRD</v>
          </cell>
          <cell r="B1532" t="str">
            <v>Sub-work type</v>
          </cell>
          <cell r="C1532" t="str">
            <v>CRD_FS: Private equity &amp; venture capitalist: Major regulatory change projects (eg. MIFiD)</v>
          </cell>
        </row>
        <row r="1533">
          <cell r="A1533" t="str">
            <v>CRD</v>
          </cell>
          <cell r="B1533" t="str">
            <v>Sub-work type</v>
          </cell>
          <cell r="C1533" t="str">
            <v>CRD_FS: Private equity &amp; venture capitalist: New product</v>
          </cell>
        </row>
        <row r="1534">
          <cell r="A1534" t="str">
            <v>CRD</v>
          </cell>
          <cell r="B1534" t="str">
            <v>Sub-work type</v>
          </cell>
          <cell r="C1534" t="str">
            <v>CRD_FS: Private equity &amp; venture capitalist: Other</v>
          </cell>
        </row>
        <row r="1535">
          <cell r="A1535" t="str">
            <v>CRD</v>
          </cell>
          <cell r="B1535" t="str">
            <v>Sub-work type</v>
          </cell>
          <cell r="C1535" t="str">
            <v>CRD_FS: Private equity &amp; venture capitalist: Outsourcing</v>
          </cell>
        </row>
        <row r="1536">
          <cell r="A1536" t="str">
            <v>CRD</v>
          </cell>
          <cell r="B1536" t="str">
            <v>Sub-work type</v>
          </cell>
          <cell r="C1536" t="str">
            <v>CRD_FS: Private equity &amp; venture capitalist: Product terms</v>
          </cell>
        </row>
        <row r="1537">
          <cell r="A1537" t="str">
            <v>CRD</v>
          </cell>
          <cell r="B1537" t="str">
            <v>Sub-work type</v>
          </cell>
          <cell r="C1537" t="str">
            <v>CRD_FS: Private equity &amp; venture capitalist: Standard TOB</v>
          </cell>
        </row>
        <row r="1538">
          <cell r="A1538" t="str">
            <v>CRD</v>
          </cell>
          <cell r="B1538" t="str">
            <v>Sub-work type</v>
          </cell>
          <cell r="C1538" t="str">
            <v>CRD_FS: Private equity &amp; venture capitalist: Transactional support: Corporate</v>
          </cell>
        </row>
        <row r="1539">
          <cell r="A1539" t="str">
            <v>CRD</v>
          </cell>
          <cell r="B1539" t="str">
            <v>Sub-work type</v>
          </cell>
          <cell r="C1539" t="str">
            <v>CRD_FS: Reinsurance: ARROW visits</v>
          </cell>
        </row>
        <row r="1540">
          <cell r="A1540" t="str">
            <v>CRD</v>
          </cell>
          <cell r="B1540" t="str">
            <v>Sub-work type</v>
          </cell>
          <cell r="C1540" t="str">
            <v>CRD_FS: Reinsurance: Capital</v>
          </cell>
        </row>
        <row r="1541">
          <cell r="A1541" t="str">
            <v>CRD</v>
          </cell>
          <cell r="B1541" t="str">
            <v>Sub-work type</v>
          </cell>
          <cell r="C1541" t="str">
            <v>CRD_FS: Reinsurance: Compliance advice</v>
          </cell>
        </row>
        <row r="1542">
          <cell r="A1542" t="str">
            <v>CRD</v>
          </cell>
          <cell r="B1542" t="str">
            <v>Sub-work type</v>
          </cell>
          <cell r="C1542" t="str">
            <v>CRD_FS: Reinsurance: Contracts: Custody</v>
          </cell>
        </row>
        <row r="1543">
          <cell r="A1543" t="str">
            <v>CRD</v>
          </cell>
          <cell r="B1543" t="str">
            <v>Sub-work type</v>
          </cell>
          <cell r="C1543" t="str">
            <v>CRD_FS: Reinsurance: Contracts: Distribution agreements</v>
          </cell>
        </row>
        <row r="1544">
          <cell r="A1544" t="str">
            <v>CRD</v>
          </cell>
          <cell r="B1544" t="str">
            <v>Sub-work type</v>
          </cell>
          <cell r="C1544" t="str">
            <v>CRD_FS: Reinsurance: Contracts: Investment management</v>
          </cell>
        </row>
        <row r="1545">
          <cell r="A1545" t="str">
            <v>CRD</v>
          </cell>
          <cell r="B1545" t="str">
            <v>Sub-work type</v>
          </cell>
          <cell r="C1545" t="str">
            <v>CRD_FS: Reinsurance: Contracts: Other</v>
          </cell>
        </row>
        <row r="1546">
          <cell r="A1546" t="str">
            <v>CRD</v>
          </cell>
          <cell r="B1546" t="str">
            <v>Sub-work type</v>
          </cell>
          <cell r="C1546" t="str">
            <v>CRD_FS: Reinsurance: Contracts: Outsourcing</v>
          </cell>
        </row>
        <row r="1547">
          <cell r="A1547" t="str">
            <v>CRD</v>
          </cell>
          <cell r="B1547" t="str">
            <v>Sub-work type</v>
          </cell>
          <cell r="C1547" t="str">
            <v>CRD_FS: Reinsurance: Contracts: Product terms</v>
          </cell>
        </row>
        <row r="1548">
          <cell r="A1548" t="str">
            <v>CRD</v>
          </cell>
          <cell r="B1548" t="str">
            <v>Sub-work type</v>
          </cell>
          <cell r="C1548" t="str">
            <v>CRD_FS: Reinsurance: Contracts: Standard TOB</v>
          </cell>
        </row>
        <row r="1549">
          <cell r="A1549" t="str">
            <v>CRD</v>
          </cell>
          <cell r="B1549" t="str">
            <v>Sub-work type</v>
          </cell>
          <cell r="C1549" t="str">
            <v>CRD_FS: Reinsurance: Cross border</v>
          </cell>
        </row>
        <row r="1550">
          <cell r="A1550" t="str">
            <v>CRD</v>
          </cell>
          <cell r="B1550" t="str">
            <v>Sub-work type</v>
          </cell>
          <cell r="C1550" t="str">
            <v>CRD_FS: Reinsurance: Dealing with FOS</v>
          </cell>
        </row>
        <row r="1551">
          <cell r="A1551" t="str">
            <v>CRD</v>
          </cell>
          <cell r="B1551" t="str">
            <v>Sub-work type</v>
          </cell>
          <cell r="C1551" t="str">
            <v>CRD_FS: Reinsurance: Distribution</v>
          </cell>
        </row>
        <row r="1552">
          <cell r="A1552" t="str">
            <v>CRD</v>
          </cell>
          <cell r="B1552" t="str">
            <v>Sub-work type</v>
          </cell>
          <cell r="C1552" t="str">
            <v>CRD_FS: Reinsurance: Enforcement/Investigation</v>
          </cell>
        </row>
        <row r="1553">
          <cell r="A1553" t="str">
            <v>CRD</v>
          </cell>
          <cell r="B1553" t="str">
            <v>Sub-work type</v>
          </cell>
          <cell r="C1553" t="str">
            <v>CRD_FS: Reinsurance: Financial crime and AML</v>
          </cell>
        </row>
        <row r="1554">
          <cell r="A1554" t="str">
            <v>CRD</v>
          </cell>
          <cell r="B1554" t="str">
            <v>Sub-work type</v>
          </cell>
          <cell r="C1554" t="str">
            <v>CRD_FS: Reinsurance: FSA Authorisation</v>
          </cell>
        </row>
        <row r="1555">
          <cell r="A1555" t="str">
            <v>CRD</v>
          </cell>
          <cell r="B1555" t="str">
            <v>Sub-work type</v>
          </cell>
          <cell r="C1555" t="str">
            <v>CRD_FS: Reinsurance: Litigation</v>
          </cell>
        </row>
        <row r="1556">
          <cell r="A1556" t="str">
            <v>CRD</v>
          </cell>
          <cell r="B1556" t="str">
            <v>Sub-work type</v>
          </cell>
          <cell r="C1556" t="str">
            <v>CRD_FS: Reinsurance: Major regulatory change projects (eg. MIFiD)</v>
          </cell>
        </row>
        <row r="1557">
          <cell r="A1557" t="str">
            <v>CRD</v>
          </cell>
          <cell r="B1557" t="str">
            <v>Sub-work type</v>
          </cell>
          <cell r="C1557" t="str">
            <v>CRD_FS: Reinsurance: New product</v>
          </cell>
        </row>
        <row r="1558">
          <cell r="A1558" t="str">
            <v>CRD</v>
          </cell>
          <cell r="B1558" t="str">
            <v>Sub-work type</v>
          </cell>
          <cell r="C1558" t="str">
            <v>CRD_FS: Reinsurance: Transactional support: Corporate</v>
          </cell>
        </row>
        <row r="1559">
          <cell r="A1559" t="str">
            <v>CRD</v>
          </cell>
          <cell r="B1559" t="str">
            <v>Sub-work type</v>
          </cell>
          <cell r="C1559" t="str">
            <v>CRD_FS: Securities: ARROW visits</v>
          </cell>
        </row>
        <row r="1560">
          <cell r="A1560" t="str">
            <v>CRD</v>
          </cell>
          <cell r="B1560" t="str">
            <v>Sub-work type</v>
          </cell>
          <cell r="C1560" t="str">
            <v>CRD_FS: Securities: Capital</v>
          </cell>
        </row>
        <row r="1561">
          <cell r="A1561" t="str">
            <v>CRD</v>
          </cell>
          <cell r="B1561" t="str">
            <v>Sub-work type</v>
          </cell>
          <cell r="C1561" t="str">
            <v>CRD_FS: Securities: Compliance advice</v>
          </cell>
        </row>
        <row r="1562">
          <cell r="A1562" t="str">
            <v>CRD</v>
          </cell>
          <cell r="B1562" t="str">
            <v>Sub-work type</v>
          </cell>
          <cell r="C1562" t="str">
            <v>CRD_FS: Securities: Contracts: Custody</v>
          </cell>
        </row>
        <row r="1563">
          <cell r="A1563" t="str">
            <v>CRD</v>
          </cell>
          <cell r="B1563" t="str">
            <v>Sub-work type</v>
          </cell>
          <cell r="C1563" t="str">
            <v>CRD_FS: Securities: Contracts: Distribution agreements</v>
          </cell>
        </row>
        <row r="1564">
          <cell r="A1564" t="str">
            <v>CRD</v>
          </cell>
          <cell r="B1564" t="str">
            <v>Sub-work type</v>
          </cell>
          <cell r="C1564" t="str">
            <v>CRD_FS: Securities: Contracts: Investment management</v>
          </cell>
        </row>
        <row r="1565">
          <cell r="A1565" t="str">
            <v>CRD</v>
          </cell>
          <cell r="B1565" t="str">
            <v>Sub-work type</v>
          </cell>
          <cell r="C1565" t="str">
            <v>CRD_FS: Securities: Contracts: Other</v>
          </cell>
        </row>
        <row r="1566">
          <cell r="A1566" t="str">
            <v>CRD</v>
          </cell>
          <cell r="B1566" t="str">
            <v>Sub-work type</v>
          </cell>
          <cell r="C1566" t="str">
            <v>CRD_FS: Securities: Contracts: Outsourcing</v>
          </cell>
        </row>
        <row r="1567">
          <cell r="A1567" t="str">
            <v>CRD</v>
          </cell>
          <cell r="B1567" t="str">
            <v>Sub-work type</v>
          </cell>
          <cell r="C1567" t="str">
            <v xml:space="preserve">CRD_FS: Securities: Contracts: Product terms </v>
          </cell>
        </row>
        <row r="1568">
          <cell r="A1568" t="str">
            <v>CRD</v>
          </cell>
          <cell r="B1568" t="str">
            <v>Sub-work type</v>
          </cell>
          <cell r="C1568" t="str">
            <v>CRD_FS: Securities: Contracts: Standard TOB</v>
          </cell>
        </row>
        <row r="1569">
          <cell r="A1569" t="str">
            <v>CRD</v>
          </cell>
          <cell r="B1569" t="str">
            <v>Sub-work type</v>
          </cell>
          <cell r="C1569" t="str">
            <v>CRD_FS: Securities: Cross border</v>
          </cell>
        </row>
        <row r="1570">
          <cell r="A1570" t="str">
            <v>CRD</v>
          </cell>
          <cell r="B1570" t="str">
            <v>Sub-work type</v>
          </cell>
          <cell r="C1570" t="str">
            <v>CRD_FS: Securities: Dealing with FOS</v>
          </cell>
        </row>
        <row r="1571">
          <cell r="A1571" t="str">
            <v>CRD</v>
          </cell>
          <cell r="B1571" t="str">
            <v>Sub-work type</v>
          </cell>
          <cell r="C1571" t="str">
            <v>CRD_FS: Securities: Distribution</v>
          </cell>
        </row>
        <row r="1572">
          <cell r="A1572" t="str">
            <v>CRD</v>
          </cell>
          <cell r="B1572" t="str">
            <v>Sub-work type</v>
          </cell>
          <cell r="C1572" t="str">
            <v>CRD_FS: Securities: Enforcement/Investigation</v>
          </cell>
        </row>
        <row r="1573">
          <cell r="A1573" t="str">
            <v>CRD</v>
          </cell>
          <cell r="B1573" t="str">
            <v>Sub-work type</v>
          </cell>
          <cell r="C1573" t="str">
            <v>CRD_FS: Securities: Financial crime and AML</v>
          </cell>
        </row>
        <row r="1574">
          <cell r="A1574" t="str">
            <v>CRD</v>
          </cell>
          <cell r="B1574" t="str">
            <v>Sub-work type</v>
          </cell>
          <cell r="C1574" t="str">
            <v>CRD_FS: Securities: FSA Authorisation</v>
          </cell>
        </row>
        <row r="1575">
          <cell r="A1575" t="str">
            <v>CRD</v>
          </cell>
          <cell r="B1575" t="str">
            <v>Sub-work type</v>
          </cell>
          <cell r="C1575" t="str">
            <v>CRD_FS: Securities: Litigation</v>
          </cell>
        </row>
        <row r="1576">
          <cell r="A1576" t="str">
            <v>CRD</v>
          </cell>
          <cell r="B1576" t="str">
            <v>Sub-work type</v>
          </cell>
          <cell r="C1576" t="str">
            <v>CRD_FS: Securities: Major regulatory change projects (eg. MIFiD)</v>
          </cell>
        </row>
        <row r="1577">
          <cell r="A1577" t="str">
            <v>CRD</v>
          </cell>
          <cell r="B1577" t="str">
            <v>Sub-work type</v>
          </cell>
          <cell r="C1577" t="str">
            <v>CRD_FS: Securities: New product</v>
          </cell>
        </row>
        <row r="1578">
          <cell r="A1578" t="str">
            <v>CRD</v>
          </cell>
          <cell r="B1578" t="str">
            <v>Sub-work type</v>
          </cell>
          <cell r="C1578" t="str">
            <v xml:space="preserve">CRD_FS: Securities: Regulatory projects: Conflicts </v>
          </cell>
        </row>
        <row r="1579">
          <cell r="A1579" t="str">
            <v>CRD</v>
          </cell>
          <cell r="B1579" t="str">
            <v>Sub-work type</v>
          </cell>
          <cell r="C1579" t="str">
            <v>CRD_FS: Securities: Transactional support: Corporate</v>
          </cell>
        </row>
        <row r="1580">
          <cell r="A1580" t="str">
            <v>CRD</v>
          </cell>
          <cell r="B1580" t="str">
            <v>Sub-work type</v>
          </cell>
          <cell r="C1580" t="str">
            <v>CRD_TECH LIT: IP: Confidential info</v>
          </cell>
        </row>
        <row r="1581">
          <cell r="A1581" t="str">
            <v>CRD</v>
          </cell>
          <cell r="B1581" t="str">
            <v>Sub-work type</v>
          </cell>
          <cell r="C1581" t="str">
            <v>CRD_TECH LIT: IP: Copyright</v>
          </cell>
        </row>
        <row r="1582">
          <cell r="A1582" t="str">
            <v>CRD</v>
          </cell>
          <cell r="B1582" t="str">
            <v>Sub-work type</v>
          </cell>
          <cell r="C1582" t="str">
            <v>CRD_TECH LIT: IP: Designs</v>
          </cell>
        </row>
        <row r="1583">
          <cell r="A1583" t="str">
            <v>CRD</v>
          </cell>
          <cell r="B1583" t="str">
            <v>Sub-work type</v>
          </cell>
          <cell r="C1583" t="str">
            <v>CRD_TECH LIT: IP: Domain names</v>
          </cell>
        </row>
        <row r="1584">
          <cell r="A1584" t="str">
            <v>CRD</v>
          </cell>
          <cell r="B1584" t="str">
            <v>Sub-work type</v>
          </cell>
          <cell r="C1584" t="str">
            <v>CRD_TECH LIT: IP: Patents</v>
          </cell>
        </row>
        <row r="1585">
          <cell r="A1585" t="str">
            <v>CRD</v>
          </cell>
          <cell r="B1585" t="str">
            <v>Sub-work type</v>
          </cell>
          <cell r="C1585" t="str">
            <v>CRD_TECH LIT: IP: Portfolio management</v>
          </cell>
        </row>
        <row r="1586">
          <cell r="A1586" t="str">
            <v>CRD</v>
          </cell>
          <cell r="B1586" t="str">
            <v>Sub-work type</v>
          </cell>
          <cell r="C1586" t="str">
            <v>CRD_TECH LIT: IP: Software and/or databases</v>
          </cell>
        </row>
        <row r="1587">
          <cell r="A1587" t="str">
            <v>CRD</v>
          </cell>
          <cell r="B1587" t="str">
            <v>Sub-work type</v>
          </cell>
          <cell r="C1587" t="str">
            <v>CRD_TECH LIT: IP: Technical standards/Patent pools</v>
          </cell>
        </row>
        <row r="1588">
          <cell r="A1588" t="str">
            <v>CRD</v>
          </cell>
          <cell r="B1588" t="str">
            <v>Sub-work type</v>
          </cell>
          <cell r="C1588" t="str">
            <v>CRD_TECH LIT: IP: Trade marks/Unfair competition</v>
          </cell>
        </row>
        <row r="1589">
          <cell r="A1589" t="str">
            <v>CRD</v>
          </cell>
          <cell r="B1589" t="str">
            <v>Sub-work type</v>
          </cell>
          <cell r="C1589" t="str">
            <v>CRD_TECH LIT: IP: Trade secrets</v>
          </cell>
        </row>
        <row r="1590">
          <cell r="A1590" t="str">
            <v>CRD</v>
          </cell>
          <cell r="B1590" t="str">
            <v>Sub-work type</v>
          </cell>
          <cell r="C1590" t="str">
            <v xml:space="preserve">CRD_TECH LIT: IP: Warsaw:  Compliance </v>
          </cell>
        </row>
        <row r="1591">
          <cell r="A1591" t="str">
            <v>CRD</v>
          </cell>
          <cell r="B1591" t="str">
            <v>Sub-work type</v>
          </cell>
          <cell r="C1591" t="str">
            <v>CRD_TECH LIT: IT: Ecommerce</v>
          </cell>
        </row>
        <row r="1592">
          <cell r="A1592" t="str">
            <v>CRD</v>
          </cell>
          <cell r="B1592" t="str">
            <v>Sub-work type</v>
          </cell>
          <cell r="C1592" t="str">
            <v>CRD_TECH LIT: Outsourcing: BPO</v>
          </cell>
        </row>
        <row r="1593">
          <cell r="A1593" t="str">
            <v>CRD</v>
          </cell>
          <cell r="B1593" t="str">
            <v>Sub-work type</v>
          </cell>
          <cell r="C1593" t="str">
            <v>CRD_TECH LIT: Outsourcing: IT</v>
          </cell>
        </row>
        <row r="1594">
          <cell r="A1594" t="str">
            <v>CRD</v>
          </cell>
          <cell r="B1594" t="str">
            <v xml:space="preserve">Client type </v>
          </cell>
          <cell r="C1594" t="str">
            <v>Banking: Retail bank</v>
          </cell>
        </row>
        <row r="1595">
          <cell r="A1595" t="str">
            <v>CRD</v>
          </cell>
          <cell r="B1595" t="str">
            <v xml:space="preserve">Client type </v>
          </cell>
          <cell r="C1595" t="str">
            <v>Banking: Investment bank</v>
          </cell>
        </row>
        <row r="1596">
          <cell r="A1596" t="str">
            <v>CRD</v>
          </cell>
          <cell r="B1596" t="str">
            <v xml:space="preserve">Client type </v>
          </cell>
          <cell r="C1596" t="str">
            <v>Banking: Private bank</v>
          </cell>
        </row>
        <row r="1597">
          <cell r="A1597" t="str">
            <v>CRD</v>
          </cell>
          <cell r="B1597" t="str">
            <v xml:space="preserve">Client type </v>
          </cell>
          <cell r="C1597" t="str">
            <v>Banking: Building society</v>
          </cell>
        </row>
        <row r="1598">
          <cell r="A1598" t="str">
            <v>CRD</v>
          </cell>
          <cell r="B1598" t="str">
            <v xml:space="preserve">Client type </v>
          </cell>
          <cell r="C1598" t="str">
            <v>Consumer finance: Mortgages (Lender)</v>
          </cell>
        </row>
        <row r="1599">
          <cell r="A1599" t="str">
            <v>CRD</v>
          </cell>
          <cell r="B1599" t="str">
            <v xml:space="preserve">Client type </v>
          </cell>
          <cell r="C1599" t="str">
            <v>Consumer finance: Mortgages (Intermediary)</v>
          </cell>
        </row>
        <row r="1600">
          <cell r="A1600" t="str">
            <v>CRD</v>
          </cell>
          <cell r="B1600" t="str">
            <v xml:space="preserve">Client type </v>
          </cell>
          <cell r="C1600" t="str">
            <v>Consumer finance: Other loans (Lender)</v>
          </cell>
        </row>
        <row r="1601">
          <cell r="A1601" t="str">
            <v>CRD</v>
          </cell>
          <cell r="B1601" t="str">
            <v xml:space="preserve">Client type </v>
          </cell>
          <cell r="C1601" t="str">
            <v>Consumer finance: Other loans (Intermediary)</v>
          </cell>
        </row>
        <row r="1602">
          <cell r="A1602" t="str">
            <v>CRD</v>
          </cell>
          <cell r="B1602" t="str">
            <v xml:space="preserve">Client type </v>
          </cell>
          <cell r="C1602" t="str">
            <v>Inv. bus: Fund managers</v>
          </cell>
        </row>
        <row r="1603">
          <cell r="A1603" t="str">
            <v>CRD</v>
          </cell>
          <cell r="B1603" t="str">
            <v xml:space="preserve">Client type </v>
          </cell>
          <cell r="C1603" t="str">
            <v>Inv. bus: Securities and derivatives trader(Non - Bank)</v>
          </cell>
        </row>
        <row r="1604">
          <cell r="A1604" t="str">
            <v>CRD</v>
          </cell>
          <cell r="B1604" t="str">
            <v xml:space="preserve">Client type </v>
          </cell>
          <cell r="C1604" t="str">
            <v>Inv. bus: IFAs</v>
          </cell>
        </row>
        <row r="1605">
          <cell r="A1605" t="str">
            <v>CRD</v>
          </cell>
          <cell r="B1605" t="str">
            <v xml:space="preserve">Client type </v>
          </cell>
          <cell r="C1605" t="str">
            <v>Inv. bus: Corporate finance advisors</v>
          </cell>
        </row>
        <row r="1606">
          <cell r="A1606" t="str">
            <v>CRD</v>
          </cell>
          <cell r="B1606" t="str">
            <v xml:space="preserve">Client type </v>
          </cell>
          <cell r="C1606" t="str">
            <v>Insurance: Life assurance company</v>
          </cell>
        </row>
        <row r="1607">
          <cell r="A1607" t="str">
            <v>CRD</v>
          </cell>
          <cell r="B1607" t="str">
            <v xml:space="preserve">Client type </v>
          </cell>
          <cell r="C1607" t="str">
            <v>Insurance: General insurance company</v>
          </cell>
        </row>
        <row r="1608">
          <cell r="A1608" t="str">
            <v>CRD</v>
          </cell>
          <cell r="B1608" t="str">
            <v xml:space="preserve">Client type </v>
          </cell>
          <cell r="C1608" t="str">
            <v>Insurance: Lloyds syndicates/Managing agents</v>
          </cell>
        </row>
        <row r="1609">
          <cell r="A1609" t="str">
            <v>CRD</v>
          </cell>
          <cell r="B1609" t="str">
            <v xml:space="preserve">Client type </v>
          </cell>
          <cell r="C1609" t="str">
            <v>Insurance: Lloyds broker</v>
          </cell>
        </row>
        <row r="1610">
          <cell r="A1610" t="str">
            <v>CRD</v>
          </cell>
          <cell r="B1610" t="str">
            <v xml:space="preserve">Client type </v>
          </cell>
          <cell r="C1610" t="str">
            <v>Insurance: Insurance intermediaries</v>
          </cell>
        </row>
        <row r="1611">
          <cell r="A1611" t="str">
            <v>CRD</v>
          </cell>
          <cell r="B1611" t="str">
            <v xml:space="preserve">Client type </v>
          </cell>
          <cell r="C1611" t="str">
            <v>Insurance: Friendly society</v>
          </cell>
        </row>
        <row r="1612">
          <cell r="A1612" t="str">
            <v>CRD</v>
          </cell>
          <cell r="B1612" t="str">
            <v xml:space="preserve">Client type </v>
          </cell>
          <cell r="C1612" t="str">
            <v>Other: Accountancy firm</v>
          </cell>
        </row>
        <row r="1613">
          <cell r="A1613" t="str">
            <v>CRD</v>
          </cell>
          <cell r="B1613" t="str">
            <v xml:space="preserve">Client type </v>
          </cell>
          <cell r="C1613" t="str">
            <v>Other: Exchange/MTF</v>
          </cell>
        </row>
        <row r="1614">
          <cell r="A1614" t="str">
            <v>CRD</v>
          </cell>
          <cell r="B1614" t="str">
            <v xml:space="preserve">Client type </v>
          </cell>
          <cell r="C1614" t="str">
            <v>Other: Outsourcing provider</v>
          </cell>
        </row>
        <row r="1615">
          <cell r="A1615" t="str">
            <v>CRD</v>
          </cell>
          <cell r="B1615" t="str">
            <v xml:space="preserve">Client type </v>
          </cell>
          <cell r="C1615" t="str">
            <v>Other: Pension fund/Charity</v>
          </cell>
        </row>
        <row r="1616">
          <cell r="A1616" t="str">
            <v>CRD</v>
          </cell>
          <cell r="B1616" t="str">
            <v xml:space="preserve">Client type </v>
          </cell>
          <cell r="C1616" t="str">
            <v>Other (Please specify)</v>
          </cell>
        </row>
        <row r="1617">
          <cell r="A1617" t="str">
            <v>CRD</v>
          </cell>
          <cell r="B1617" t="str">
            <v xml:space="preserve">Client type </v>
          </cell>
          <cell r="C1617" t="str">
            <v>Other: Energy/Commodity market</v>
          </cell>
        </row>
        <row r="1618">
          <cell r="A1618" t="str">
            <v>CRD</v>
          </cell>
          <cell r="B1618" t="str">
            <v xml:space="preserve">Client type </v>
          </cell>
          <cell r="C1618" t="str">
            <v>Insurance: Reinsurer</v>
          </cell>
        </row>
        <row r="1619">
          <cell r="A1619" t="str">
            <v>Corporate</v>
          </cell>
          <cell r="B1619" t="str">
            <v xml:space="preserve">Work type </v>
          </cell>
          <cell r="C1619" t="str">
            <v>Corporate tax</v>
          </cell>
        </row>
        <row r="1620">
          <cell r="A1620" t="str">
            <v>Corporate</v>
          </cell>
          <cell r="B1620" t="str">
            <v xml:space="preserve">Work type </v>
          </cell>
          <cell r="C1620" t="str">
            <v>M&amp;A</v>
          </cell>
        </row>
        <row r="1621">
          <cell r="A1621" t="str">
            <v>Corporate</v>
          </cell>
          <cell r="B1621" t="str">
            <v xml:space="preserve">Work type </v>
          </cell>
          <cell r="C1621" t="str">
            <v xml:space="preserve">Private equity </v>
          </cell>
        </row>
        <row r="1622">
          <cell r="A1622" t="str">
            <v>Corporate</v>
          </cell>
          <cell r="B1622" t="str">
            <v xml:space="preserve">Work type </v>
          </cell>
          <cell r="C1622" t="str">
            <v xml:space="preserve">Corporate finance </v>
          </cell>
        </row>
        <row r="1623">
          <cell r="A1623" t="str">
            <v>Corporate</v>
          </cell>
          <cell r="B1623" t="str">
            <v xml:space="preserve">Work type </v>
          </cell>
          <cell r="C1623" t="str">
            <v>PFI/PPP</v>
          </cell>
        </row>
        <row r="1624">
          <cell r="A1624" t="str">
            <v>Corporate</v>
          </cell>
          <cell r="B1624" t="str">
            <v xml:space="preserve">Work type </v>
          </cell>
          <cell r="C1624" t="str">
            <v xml:space="preserve">Outsourcing </v>
          </cell>
        </row>
        <row r="1625">
          <cell r="A1625" t="str">
            <v>Corporate</v>
          </cell>
          <cell r="B1625" t="str">
            <v xml:space="preserve">Sub-work type </v>
          </cell>
          <cell r="C1625" t="str">
            <v>Corporate finance: Class 1 acquisitions/Disposals</v>
          </cell>
        </row>
        <row r="1626">
          <cell r="A1626" t="str">
            <v>Corporate</v>
          </cell>
          <cell r="B1626" t="str">
            <v xml:space="preserve">Sub-work type </v>
          </cell>
          <cell r="C1626" t="str">
            <v>Corporate finance: IPO</v>
          </cell>
        </row>
        <row r="1627">
          <cell r="A1627" t="str">
            <v>Corporate</v>
          </cell>
          <cell r="B1627" t="str">
            <v xml:space="preserve">Sub-work type </v>
          </cell>
          <cell r="C1627" t="str">
            <v xml:space="preserve">Corporate finance: Other </v>
          </cell>
        </row>
        <row r="1628">
          <cell r="A1628" t="str">
            <v>Corporate</v>
          </cell>
          <cell r="B1628" t="str">
            <v xml:space="preserve">Sub-work type </v>
          </cell>
          <cell r="C1628" t="str">
            <v>Corporate finance: Primary market  </v>
          </cell>
        </row>
        <row r="1629">
          <cell r="A1629" t="str">
            <v>Corporate</v>
          </cell>
          <cell r="B1629" t="str">
            <v xml:space="preserve">Sub-work type </v>
          </cell>
          <cell r="C1629" t="str">
            <v xml:space="preserve">Corporate finance: Public to private </v>
          </cell>
        </row>
        <row r="1630">
          <cell r="A1630" t="str">
            <v>Corporate</v>
          </cell>
          <cell r="B1630" t="str">
            <v xml:space="preserve">Sub-work type </v>
          </cell>
          <cell r="C1630" t="str">
            <v>Corporate finance: Related party transactions</v>
          </cell>
        </row>
        <row r="1631">
          <cell r="A1631" t="str">
            <v>Corporate</v>
          </cell>
          <cell r="B1631" t="str">
            <v xml:space="preserve">Sub-work type </v>
          </cell>
          <cell r="C1631" t="str">
            <v>Corporate finance: Secondary issue</v>
          </cell>
        </row>
        <row r="1632">
          <cell r="A1632" t="str">
            <v>Corporate</v>
          </cell>
          <cell r="B1632" t="str">
            <v xml:space="preserve">Sub-work type </v>
          </cell>
          <cell r="C1632" t="str">
            <v xml:space="preserve">Corporate finance: Secondary market  </v>
          </cell>
        </row>
        <row r="1633">
          <cell r="A1633" t="str">
            <v>Corporate</v>
          </cell>
          <cell r="B1633" t="str">
            <v xml:space="preserve">Sub-work type </v>
          </cell>
          <cell r="C1633" t="str">
            <v xml:space="preserve">Corporate finance: Takeover </v>
          </cell>
        </row>
        <row r="1634">
          <cell r="A1634" t="str">
            <v>Corporate</v>
          </cell>
          <cell r="B1634" t="str">
            <v xml:space="preserve">Sub-work type </v>
          </cell>
          <cell r="C1634" t="str">
            <v>M &amp; A: Assets</v>
          </cell>
        </row>
        <row r="1635">
          <cell r="A1635" t="str">
            <v>Corporate</v>
          </cell>
          <cell r="B1635" t="str">
            <v xml:space="preserve">Sub-work type </v>
          </cell>
          <cell r="C1635" t="str">
            <v>M &amp; A: Cross-border merger</v>
          </cell>
        </row>
        <row r="1636">
          <cell r="A1636" t="str">
            <v>Corporate</v>
          </cell>
          <cell r="B1636" t="str">
            <v xml:space="preserve">Sub-work type </v>
          </cell>
          <cell r="C1636" t="str">
            <v>M &amp; A: Debt/Equity swap</v>
          </cell>
        </row>
        <row r="1637">
          <cell r="A1637" t="str">
            <v>Corporate</v>
          </cell>
          <cell r="B1637" t="str">
            <v xml:space="preserve">Sub-work type </v>
          </cell>
          <cell r="C1637" t="str">
            <v>M &amp; A: Integration</v>
          </cell>
        </row>
        <row r="1638">
          <cell r="A1638" t="str">
            <v>Corporate</v>
          </cell>
          <cell r="B1638" t="str">
            <v xml:space="preserve">Sub-work type </v>
          </cell>
          <cell r="C1638" t="str">
            <v>M &amp; A: JV</v>
          </cell>
        </row>
        <row r="1639">
          <cell r="A1639" t="str">
            <v>Corporate</v>
          </cell>
          <cell r="B1639" t="str">
            <v xml:space="preserve">Sub-work type </v>
          </cell>
          <cell r="C1639" t="str">
            <v>M &amp; A: Other</v>
          </cell>
        </row>
        <row r="1640">
          <cell r="A1640" t="str">
            <v>Corporate</v>
          </cell>
          <cell r="B1640" t="str">
            <v xml:space="preserve">Sub-work type </v>
          </cell>
          <cell r="C1640" t="str">
            <v>M &amp; A: Shares</v>
          </cell>
        </row>
        <row r="1641">
          <cell r="A1641" t="str">
            <v>Corporate</v>
          </cell>
          <cell r="B1641" t="str">
            <v xml:space="preserve">Sub-work type </v>
          </cell>
          <cell r="C1641" t="str">
            <v>Outsourcing: Offshore</v>
          </cell>
        </row>
        <row r="1642">
          <cell r="A1642" t="str">
            <v>Corporate</v>
          </cell>
          <cell r="B1642" t="str">
            <v xml:space="preserve">Sub-work type </v>
          </cell>
          <cell r="C1642" t="str">
            <v>Outsourcing: Onshore</v>
          </cell>
        </row>
        <row r="1643">
          <cell r="A1643" t="str">
            <v>Corporate</v>
          </cell>
          <cell r="B1643" t="str">
            <v xml:space="preserve">Sub-work type </v>
          </cell>
          <cell r="C1643" t="str">
            <v xml:space="preserve">Outsourcing: Other </v>
          </cell>
        </row>
        <row r="1644">
          <cell r="A1644" t="str">
            <v>Corporate</v>
          </cell>
          <cell r="B1644" t="str">
            <v xml:space="preserve">Sub-work type </v>
          </cell>
          <cell r="C1644" t="str">
            <v>PFI/PPP: PFI/PPP: Concession &lt; 10 years</v>
          </cell>
        </row>
        <row r="1645">
          <cell r="A1645" t="str">
            <v>Corporate</v>
          </cell>
          <cell r="B1645" t="str">
            <v xml:space="preserve">Sub-work type </v>
          </cell>
          <cell r="C1645" t="str">
            <v>PFI/PPP: PFI/PPP: Concession &gt; 10 years</v>
          </cell>
        </row>
        <row r="1646">
          <cell r="A1646" t="str">
            <v>Corporate</v>
          </cell>
          <cell r="B1646" t="str">
            <v xml:space="preserve">Sub-work type </v>
          </cell>
          <cell r="C1646" t="str">
            <v>PFI/PPP: PFI/PPP: Other</v>
          </cell>
        </row>
        <row r="1647">
          <cell r="A1647" t="str">
            <v>Corporate</v>
          </cell>
          <cell r="B1647" t="str">
            <v xml:space="preserve">Sub-work type </v>
          </cell>
          <cell r="C1647" t="str">
            <v>PFI/PPP: PFI/PPP: Secondary</v>
          </cell>
        </row>
        <row r="1648">
          <cell r="A1648" t="str">
            <v>Corporate</v>
          </cell>
          <cell r="B1648" t="str">
            <v xml:space="preserve">Sub-work type </v>
          </cell>
          <cell r="C1648" t="str">
            <v>Private equity: BIMBO</v>
          </cell>
        </row>
        <row r="1649">
          <cell r="A1649" t="str">
            <v>Corporate</v>
          </cell>
          <cell r="B1649" t="str">
            <v xml:space="preserve">Sub-work type </v>
          </cell>
          <cell r="C1649" t="str">
            <v>Private equity: Co-invest deal</v>
          </cell>
        </row>
        <row r="1650">
          <cell r="A1650" t="str">
            <v>Corporate</v>
          </cell>
          <cell r="B1650" t="str">
            <v xml:space="preserve">Sub-work type </v>
          </cell>
          <cell r="C1650" t="str">
            <v>Private equity: Debt/Equity swap</v>
          </cell>
        </row>
        <row r="1651">
          <cell r="A1651" t="str">
            <v>Corporate</v>
          </cell>
          <cell r="B1651" t="str">
            <v xml:space="preserve">Sub-work type </v>
          </cell>
          <cell r="C1651" t="str">
            <v xml:space="preserve">Private equity: Fund set-up  </v>
          </cell>
        </row>
        <row r="1652">
          <cell r="A1652" t="str">
            <v>Corporate</v>
          </cell>
          <cell r="B1652" t="str">
            <v xml:space="preserve">Sub-work type </v>
          </cell>
          <cell r="C1652" t="str">
            <v>Private equity: MBI</v>
          </cell>
        </row>
        <row r="1653">
          <cell r="A1653" t="str">
            <v>Corporate</v>
          </cell>
          <cell r="B1653" t="str">
            <v xml:space="preserve">Sub-work type </v>
          </cell>
          <cell r="C1653" t="str">
            <v>Private equity: MBO</v>
          </cell>
        </row>
        <row r="1654">
          <cell r="A1654" t="str">
            <v>Corporate</v>
          </cell>
          <cell r="B1654" t="str">
            <v xml:space="preserve">Sub-work type </v>
          </cell>
          <cell r="C1654" t="str">
            <v xml:space="preserve">Private equity: Other </v>
          </cell>
        </row>
        <row r="1655">
          <cell r="A1655" t="str">
            <v>Corporate</v>
          </cell>
          <cell r="B1655" t="str">
            <v xml:space="preserve">Sub-work type </v>
          </cell>
          <cell r="C1655" t="str">
            <v xml:space="preserve">Private equity: Public to private </v>
          </cell>
        </row>
        <row r="1656">
          <cell r="A1656" t="str">
            <v>Corporate</v>
          </cell>
          <cell r="B1656" t="str">
            <v xml:space="preserve">Sub-work type </v>
          </cell>
          <cell r="C1656" t="str">
            <v>Private equity: Restructuring/Selldown</v>
          </cell>
        </row>
        <row r="1657">
          <cell r="A1657" t="str">
            <v>Corporate</v>
          </cell>
          <cell r="B1657" t="str">
            <v xml:space="preserve">Sub-work type </v>
          </cell>
          <cell r="C1657" t="str">
            <v>Private equity: Secondary/Tertiary buyout</v>
          </cell>
        </row>
        <row r="1658">
          <cell r="A1658" t="str">
            <v>Corporate</v>
          </cell>
          <cell r="B1658" t="str">
            <v>Acting for</v>
          </cell>
          <cell r="C1658" t="str">
            <v>Advisor</v>
          </cell>
        </row>
        <row r="1659">
          <cell r="A1659" t="str">
            <v>Corporate</v>
          </cell>
          <cell r="B1659" t="str">
            <v>Acting for</v>
          </cell>
          <cell r="C1659" t="str">
            <v>Buyer</v>
          </cell>
        </row>
        <row r="1660">
          <cell r="A1660" t="str">
            <v>Corporate</v>
          </cell>
          <cell r="B1660" t="str">
            <v>Acting for</v>
          </cell>
          <cell r="C1660" t="str">
            <v>Investor</v>
          </cell>
        </row>
        <row r="1661">
          <cell r="A1661" t="str">
            <v>Corporate</v>
          </cell>
          <cell r="B1661" t="str">
            <v>Acting for</v>
          </cell>
          <cell r="C1661" t="str">
            <v>Issuer</v>
          </cell>
        </row>
        <row r="1662">
          <cell r="A1662" t="str">
            <v>Corporate</v>
          </cell>
          <cell r="B1662" t="str">
            <v>Acting for</v>
          </cell>
          <cell r="C1662" t="str">
            <v>Joint venture party</v>
          </cell>
        </row>
        <row r="1663">
          <cell r="A1663" t="str">
            <v>Corporate</v>
          </cell>
          <cell r="B1663" t="str">
            <v>Acting for</v>
          </cell>
          <cell r="C1663" t="str">
            <v>Management</v>
          </cell>
        </row>
        <row r="1664">
          <cell r="A1664" t="str">
            <v>Corporate</v>
          </cell>
          <cell r="B1664" t="str">
            <v>Acting for</v>
          </cell>
          <cell r="C1664" t="str">
            <v>Seller</v>
          </cell>
        </row>
        <row r="1665">
          <cell r="A1665" t="str">
            <v>Corporate</v>
          </cell>
          <cell r="B1665" t="str">
            <v>Acting for</v>
          </cell>
          <cell r="C1665" t="str">
            <v>Sponsor/Nomad</v>
          </cell>
        </row>
        <row r="1666">
          <cell r="A1666" t="str">
            <v>Corporate</v>
          </cell>
          <cell r="B1666" t="str">
            <v>Acting for</v>
          </cell>
          <cell r="C1666" t="str">
            <v>Target</v>
          </cell>
        </row>
        <row r="1667">
          <cell r="A1667" t="str">
            <v>Corporate</v>
          </cell>
          <cell r="B1667" t="str">
            <v>Acting for</v>
          </cell>
          <cell r="C1667" t="str">
            <v>Underwriter/Broker</v>
          </cell>
        </row>
        <row r="1668">
          <cell r="A1668" t="str">
            <v>Corporate</v>
          </cell>
          <cell r="B1668" t="str">
            <v>Country of buyer</v>
          </cell>
          <cell r="C1668" t="str">
            <v>Albania</v>
          </cell>
        </row>
        <row r="1669">
          <cell r="A1669" t="str">
            <v>Corporate</v>
          </cell>
          <cell r="B1669" t="str">
            <v>Country of buyer</v>
          </cell>
          <cell r="C1669" t="str">
            <v>Algeria</v>
          </cell>
        </row>
        <row r="1670">
          <cell r="A1670" t="str">
            <v>Corporate</v>
          </cell>
          <cell r="B1670" t="str">
            <v>Country of buyer</v>
          </cell>
          <cell r="C1670" t="str">
            <v>Angola</v>
          </cell>
        </row>
        <row r="1671">
          <cell r="A1671" t="str">
            <v>Corporate</v>
          </cell>
          <cell r="B1671" t="str">
            <v>Country of buyer</v>
          </cell>
          <cell r="C1671" t="str">
            <v>Argentina</v>
          </cell>
        </row>
        <row r="1672">
          <cell r="A1672" t="str">
            <v>Corporate</v>
          </cell>
          <cell r="B1672" t="str">
            <v>Country of buyer</v>
          </cell>
          <cell r="C1672" t="str">
            <v>Armenia</v>
          </cell>
        </row>
        <row r="1673">
          <cell r="A1673" t="str">
            <v>Corporate</v>
          </cell>
          <cell r="B1673" t="str">
            <v>Country of buyer</v>
          </cell>
          <cell r="C1673" t="str">
            <v>Australia</v>
          </cell>
        </row>
        <row r="1674">
          <cell r="A1674" t="str">
            <v>Corporate</v>
          </cell>
          <cell r="B1674" t="str">
            <v>Country of buyer</v>
          </cell>
          <cell r="C1674" t="str">
            <v>Austria</v>
          </cell>
        </row>
        <row r="1675">
          <cell r="A1675" t="str">
            <v>Corporate</v>
          </cell>
          <cell r="B1675" t="str">
            <v>Country of buyer</v>
          </cell>
          <cell r="C1675" t="str">
            <v>Azerbaijan</v>
          </cell>
        </row>
        <row r="1676">
          <cell r="A1676" t="str">
            <v>Corporate</v>
          </cell>
          <cell r="B1676" t="str">
            <v>Country of buyer</v>
          </cell>
          <cell r="C1676" t="str">
            <v>Baltic States</v>
          </cell>
        </row>
        <row r="1677">
          <cell r="A1677" t="str">
            <v>Corporate</v>
          </cell>
          <cell r="B1677" t="str">
            <v>Country of buyer</v>
          </cell>
          <cell r="C1677" t="str">
            <v>Bangladesh</v>
          </cell>
        </row>
        <row r="1678">
          <cell r="A1678" t="str">
            <v>Corporate</v>
          </cell>
          <cell r="B1678" t="str">
            <v>Country of buyer</v>
          </cell>
          <cell r="C1678" t="str">
            <v>Barbados</v>
          </cell>
        </row>
        <row r="1679">
          <cell r="A1679" t="str">
            <v>Corporate</v>
          </cell>
          <cell r="B1679" t="str">
            <v>Country of buyer</v>
          </cell>
          <cell r="C1679" t="str">
            <v>Belgium</v>
          </cell>
        </row>
        <row r="1680">
          <cell r="A1680" t="str">
            <v>Corporate</v>
          </cell>
          <cell r="B1680" t="str">
            <v>Country of buyer</v>
          </cell>
          <cell r="C1680" t="str">
            <v>Belize</v>
          </cell>
        </row>
        <row r="1681">
          <cell r="A1681" t="str">
            <v>Corporate</v>
          </cell>
          <cell r="B1681" t="str">
            <v>Country of buyer</v>
          </cell>
          <cell r="C1681" t="str">
            <v>Benin</v>
          </cell>
        </row>
        <row r="1682">
          <cell r="A1682" t="str">
            <v>Corporate</v>
          </cell>
          <cell r="B1682" t="str">
            <v>Country of buyer</v>
          </cell>
          <cell r="C1682" t="str">
            <v>Bermuda</v>
          </cell>
        </row>
        <row r="1683">
          <cell r="A1683" t="str">
            <v>Corporate</v>
          </cell>
          <cell r="B1683" t="str">
            <v>Country of buyer</v>
          </cell>
          <cell r="C1683" t="str">
            <v>Bhutan</v>
          </cell>
        </row>
        <row r="1684">
          <cell r="A1684" t="str">
            <v>Corporate</v>
          </cell>
          <cell r="B1684" t="str">
            <v>Country of buyer</v>
          </cell>
          <cell r="C1684" t="str">
            <v>Bolivia</v>
          </cell>
        </row>
        <row r="1685">
          <cell r="A1685" t="str">
            <v>Corporate</v>
          </cell>
          <cell r="B1685" t="str">
            <v>Country of buyer</v>
          </cell>
          <cell r="C1685" t="str">
            <v>Bosnia &amp; Herzegovina</v>
          </cell>
        </row>
        <row r="1686">
          <cell r="A1686" t="str">
            <v>Corporate</v>
          </cell>
          <cell r="B1686" t="str">
            <v>Country of buyer</v>
          </cell>
          <cell r="C1686" t="str">
            <v>Botswana</v>
          </cell>
        </row>
        <row r="1687">
          <cell r="A1687" t="str">
            <v>Corporate</v>
          </cell>
          <cell r="B1687" t="str">
            <v>Country of buyer</v>
          </cell>
          <cell r="C1687" t="str">
            <v>Brazil</v>
          </cell>
        </row>
        <row r="1688">
          <cell r="A1688" t="str">
            <v>Corporate</v>
          </cell>
          <cell r="B1688" t="str">
            <v>Country of buyer</v>
          </cell>
          <cell r="C1688" t="str">
            <v>Brunei</v>
          </cell>
        </row>
        <row r="1689">
          <cell r="A1689" t="str">
            <v>Corporate</v>
          </cell>
          <cell r="B1689" t="str">
            <v>Country of buyer</v>
          </cell>
          <cell r="C1689" t="str">
            <v>Bulgaria</v>
          </cell>
        </row>
        <row r="1690">
          <cell r="A1690" t="str">
            <v>Corporate</v>
          </cell>
          <cell r="B1690" t="str">
            <v>Country of buyer</v>
          </cell>
          <cell r="C1690" t="str">
            <v>Burma</v>
          </cell>
        </row>
        <row r="1691">
          <cell r="A1691" t="str">
            <v>Corporate</v>
          </cell>
          <cell r="B1691" t="str">
            <v>Country of buyer</v>
          </cell>
          <cell r="C1691" t="str">
            <v>Cambodia</v>
          </cell>
        </row>
        <row r="1692">
          <cell r="A1692" t="str">
            <v>Corporate</v>
          </cell>
          <cell r="B1692" t="str">
            <v>Country of buyer</v>
          </cell>
          <cell r="C1692" t="str">
            <v>Cameroon</v>
          </cell>
        </row>
        <row r="1693">
          <cell r="A1693" t="str">
            <v>Corporate</v>
          </cell>
          <cell r="B1693" t="str">
            <v>Country of buyer</v>
          </cell>
          <cell r="C1693" t="str">
            <v>Canada</v>
          </cell>
        </row>
        <row r="1694">
          <cell r="A1694" t="str">
            <v>Corporate</v>
          </cell>
          <cell r="B1694" t="str">
            <v>Country of buyer</v>
          </cell>
          <cell r="C1694" t="str">
            <v>Canary Islands</v>
          </cell>
        </row>
        <row r="1695">
          <cell r="A1695" t="str">
            <v>Corporate</v>
          </cell>
          <cell r="B1695" t="str">
            <v>Country of buyer</v>
          </cell>
          <cell r="C1695" t="str">
            <v>Caribbean</v>
          </cell>
        </row>
        <row r="1696">
          <cell r="A1696" t="str">
            <v>Corporate</v>
          </cell>
          <cell r="B1696" t="str">
            <v>Country of buyer</v>
          </cell>
          <cell r="C1696" t="str">
            <v>Cayman Islands</v>
          </cell>
        </row>
        <row r="1697">
          <cell r="A1697" t="str">
            <v>Corporate</v>
          </cell>
          <cell r="B1697" t="str">
            <v>Country of buyer</v>
          </cell>
          <cell r="C1697" t="str">
            <v>Chile</v>
          </cell>
        </row>
        <row r="1698">
          <cell r="A1698" t="str">
            <v>Corporate</v>
          </cell>
          <cell r="B1698" t="str">
            <v>Country of buyer</v>
          </cell>
          <cell r="C1698" t="str">
            <v>China</v>
          </cell>
        </row>
        <row r="1699">
          <cell r="A1699" t="str">
            <v>Corporate</v>
          </cell>
          <cell r="B1699" t="str">
            <v>Country of buyer</v>
          </cell>
          <cell r="C1699" t="str">
            <v>Colombia</v>
          </cell>
        </row>
        <row r="1700">
          <cell r="A1700" t="str">
            <v>Corporate</v>
          </cell>
          <cell r="B1700" t="str">
            <v>Country of buyer</v>
          </cell>
          <cell r="C1700" t="str">
            <v>Costa Rica</v>
          </cell>
        </row>
        <row r="1701">
          <cell r="A1701" t="str">
            <v>Corporate</v>
          </cell>
          <cell r="B1701" t="str">
            <v>Country of buyer</v>
          </cell>
          <cell r="C1701" t="str">
            <v xml:space="preserve">Côte d’Ivoire  </v>
          </cell>
        </row>
        <row r="1702">
          <cell r="A1702" t="str">
            <v>Corporate</v>
          </cell>
          <cell r="B1702" t="str">
            <v>Country of buyer</v>
          </cell>
          <cell r="C1702" t="str">
            <v>Croatia</v>
          </cell>
        </row>
        <row r="1703">
          <cell r="A1703" t="str">
            <v>Corporate</v>
          </cell>
          <cell r="B1703" t="str">
            <v>Country of buyer</v>
          </cell>
          <cell r="C1703" t="str">
            <v>Cuba</v>
          </cell>
        </row>
        <row r="1704">
          <cell r="A1704" t="str">
            <v>Corporate</v>
          </cell>
          <cell r="B1704" t="str">
            <v>Country of buyer</v>
          </cell>
          <cell r="C1704" t="str">
            <v>Cyprus</v>
          </cell>
        </row>
        <row r="1705">
          <cell r="A1705" t="str">
            <v>Corporate</v>
          </cell>
          <cell r="B1705" t="str">
            <v>Country of buyer</v>
          </cell>
          <cell r="C1705" t="str">
            <v>Czech Republic</v>
          </cell>
        </row>
        <row r="1706">
          <cell r="A1706" t="str">
            <v>Corporate</v>
          </cell>
          <cell r="B1706" t="str">
            <v>Country of buyer</v>
          </cell>
          <cell r="C1706" t="str">
            <v>Democratic Republic of the Congo</v>
          </cell>
        </row>
        <row r="1707">
          <cell r="A1707" t="str">
            <v>Corporate</v>
          </cell>
          <cell r="B1707" t="str">
            <v>Country of buyer</v>
          </cell>
          <cell r="C1707" t="str">
            <v>Denmark</v>
          </cell>
        </row>
        <row r="1708">
          <cell r="A1708" t="str">
            <v>Corporate</v>
          </cell>
          <cell r="B1708" t="str">
            <v>Country of buyer</v>
          </cell>
          <cell r="C1708" t="str">
            <v>Dominican Republic</v>
          </cell>
        </row>
        <row r="1709">
          <cell r="A1709" t="str">
            <v>Corporate</v>
          </cell>
          <cell r="B1709" t="str">
            <v>Country of buyer</v>
          </cell>
          <cell r="C1709" t="str">
            <v>Dubai</v>
          </cell>
        </row>
        <row r="1710">
          <cell r="A1710" t="str">
            <v>Corporate</v>
          </cell>
          <cell r="B1710" t="str">
            <v>Country of buyer</v>
          </cell>
          <cell r="C1710" t="str">
            <v>Ecuador</v>
          </cell>
        </row>
        <row r="1711">
          <cell r="A1711" t="str">
            <v>Corporate</v>
          </cell>
          <cell r="B1711" t="str">
            <v>Country of buyer</v>
          </cell>
          <cell r="C1711" t="str">
            <v>Egypt</v>
          </cell>
        </row>
        <row r="1712">
          <cell r="A1712" t="str">
            <v>Corporate</v>
          </cell>
          <cell r="B1712" t="str">
            <v>Country of buyer</v>
          </cell>
          <cell r="C1712" t="str">
            <v>El Salvador</v>
          </cell>
        </row>
        <row r="1713">
          <cell r="A1713" t="str">
            <v>Corporate</v>
          </cell>
          <cell r="B1713" t="str">
            <v>Country of buyer</v>
          </cell>
          <cell r="C1713" t="str">
            <v>England</v>
          </cell>
        </row>
        <row r="1714">
          <cell r="A1714" t="str">
            <v>Corporate</v>
          </cell>
          <cell r="B1714" t="str">
            <v>Country of buyer</v>
          </cell>
          <cell r="C1714" t="str">
            <v>Eritrea</v>
          </cell>
        </row>
        <row r="1715">
          <cell r="A1715" t="str">
            <v>Corporate</v>
          </cell>
          <cell r="B1715" t="str">
            <v>Country of buyer</v>
          </cell>
          <cell r="C1715" t="str">
            <v>Estonia</v>
          </cell>
        </row>
        <row r="1716">
          <cell r="A1716" t="str">
            <v>Corporate</v>
          </cell>
          <cell r="B1716" t="str">
            <v>Country of buyer</v>
          </cell>
          <cell r="C1716" t="str">
            <v>Ethiopia</v>
          </cell>
        </row>
        <row r="1717">
          <cell r="A1717" t="str">
            <v>Corporate</v>
          </cell>
          <cell r="B1717" t="str">
            <v>Country of buyer</v>
          </cell>
          <cell r="C1717" t="str">
            <v>Falkland Islands</v>
          </cell>
        </row>
        <row r="1718">
          <cell r="A1718" t="str">
            <v>Corporate</v>
          </cell>
          <cell r="B1718" t="str">
            <v>Country of buyer</v>
          </cell>
          <cell r="C1718" t="str">
            <v>Faroes</v>
          </cell>
        </row>
        <row r="1719">
          <cell r="A1719" t="str">
            <v>Corporate</v>
          </cell>
          <cell r="B1719" t="str">
            <v>Country of buyer</v>
          </cell>
          <cell r="C1719" t="str">
            <v>Fed Rep Yugoslavia</v>
          </cell>
        </row>
        <row r="1720">
          <cell r="A1720" t="str">
            <v>Corporate</v>
          </cell>
          <cell r="B1720" t="str">
            <v>Country of buyer</v>
          </cell>
          <cell r="C1720" t="str">
            <v>Fiji</v>
          </cell>
        </row>
        <row r="1721">
          <cell r="A1721" t="str">
            <v>Corporate</v>
          </cell>
          <cell r="B1721" t="str">
            <v>Country of buyer</v>
          </cell>
          <cell r="C1721" t="str">
            <v>Finland</v>
          </cell>
        </row>
        <row r="1722">
          <cell r="A1722" t="str">
            <v>Corporate</v>
          </cell>
          <cell r="B1722" t="str">
            <v>Country of buyer</v>
          </cell>
          <cell r="C1722" t="str">
            <v>Former Yugoslavia</v>
          </cell>
        </row>
        <row r="1723">
          <cell r="A1723" t="str">
            <v>Corporate</v>
          </cell>
          <cell r="B1723" t="str">
            <v>Country of buyer</v>
          </cell>
          <cell r="C1723" t="str">
            <v>France</v>
          </cell>
        </row>
        <row r="1724">
          <cell r="A1724" t="str">
            <v>Corporate</v>
          </cell>
          <cell r="B1724" t="str">
            <v>Country of buyer</v>
          </cell>
          <cell r="C1724" t="str">
            <v>Gambia</v>
          </cell>
        </row>
        <row r="1725">
          <cell r="A1725" t="str">
            <v>Corporate</v>
          </cell>
          <cell r="B1725" t="str">
            <v>Country of buyer</v>
          </cell>
          <cell r="C1725" t="str">
            <v>Gaza Strip</v>
          </cell>
        </row>
        <row r="1726">
          <cell r="A1726" t="str">
            <v>Corporate</v>
          </cell>
          <cell r="B1726" t="str">
            <v>Country of buyer</v>
          </cell>
          <cell r="C1726" t="str">
            <v>Georgia</v>
          </cell>
        </row>
        <row r="1727">
          <cell r="A1727" t="str">
            <v>Corporate</v>
          </cell>
          <cell r="B1727" t="str">
            <v>Country of buyer</v>
          </cell>
          <cell r="C1727" t="str">
            <v>Germany</v>
          </cell>
        </row>
        <row r="1728">
          <cell r="A1728" t="str">
            <v>Corporate</v>
          </cell>
          <cell r="B1728" t="str">
            <v>Country of buyer</v>
          </cell>
          <cell r="C1728" t="str">
            <v>Ghana</v>
          </cell>
        </row>
        <row r="1729">
          <cell r="A1729" t="str">
            <v>Corporate</v>
          </cell>
          <cell r="B1729" t="str">
            <v>Country of buyer</v>
          </cell>
          <cell r="C1729" t="str">
            <v>Gibraltar</v>
          </cell>
        </row>
        <row r="1730">
          <cell r="A1730" t="str">
            <v>Corporate</v>
          </cell>
          <cell r="B1730" t="str">
            <v>Country of buyer</v>
          </cell>
          <cell r="C1730" t="str">
            <v>Greece</v>
          </cell>
        </row>
        <row r="1731">
          <cell r="A1731" t="str">
            <v>Corporate</v>
          </cell>
          <cell r="B1731" t="str">
            <v>Country of buyer</v>
          </cell>
          <cell r="C1731" t="str">
            <v>Greenland</v>
          </cell>
        </row>
        <row r="1732">
          <cell r="A1732" t="str">
            <v>Corporate</v>
          </cell>
          <cell r="B1732" t="str">
            <v>Country of buyer</v>
          </cell>
          <cell r="C1732" t="str">
            <v>Guam</v>
          </cell>
        </row>
        <row r="1733">
          <cell r="A1733" t="str">
            <v>Corporate</v>
          </cell>
          <cell r="B1733" t="str">
            <v>Country of buyer</v>
          </cell>
          <cell r="C1733" t="str">
            <v>Guatemala</v>
          </cell>
        </row>
        <row r="1734">
          <cell r="A1734" t="str">
            <v>Corporate</v>
          </cell>
          <cell r="B1734" t="str">
            <v>Country of buyer</v>
          </cell>
          <cell r="C1734" t="str">
            <v>Guernsey</v>
          </cell>
        </row>
        <row r="1735">
          <cell r="A1735" t="str">
            <v>Corporate</v>
          </cell>
          <cell r="B1735" t="str">
            <v>Country of buyer</v>
          </cell>
          <cell r="C1735" t="str">
            <v>Guinea</v>
          </cell>
        </row>
        <row r="1736">
          <cell r="A1736" t="str">
            <v>Corporate</v>
          </cell>
          <cell r="B1736" t="str">
            <v>Country of buyer</v>
          </cell>
          <cell r="C1736" t="str">
            <v xml:space="preserve">Guinea Bissau  </v>
          </cell>
        </row>
        <row r="1737">
          <cell r="A1737" t="str">
            <v>Corporate</v>
          </cell>
          <cell r="B1737" t="str">
            <v>Country of buyer</v>
          </cell>
          <cell r="C1737" t="str">
            <v>Holland</v>
          </cell>
        </row>
        <row r="1738">
          <cell r="A1738" t="str">
            <v>Corporate</v>
          </cell>
          <cell r="B1738" t="str">
            <v>Country of buyer</v>
          </cell>
          <cell r="C1738" t="str">
            <v>Honduras</v>
          </cell>
        </row>
        <row r="1739">
          <cell r="A1739" t="str">
            <v>Corporate</v>
          </cell>
          <cell r="B1739" t="str">
            <v>Country of buyer</v>
          </cell>
          <cell r="C1739" t="str">
            <v>Hong Kong</v>
          </cell>
        </row>
        <row r="1740">
          <cell r="A1740" t="str">
            <v>Corporate</v>
          </cell>
          <cell r="B1740" t="str">
            <v>Country of buyer</v>
          </cell>
          <cell r="C1740" t="str">
            <v>Hungary</v>
          </cell>
        </row>
        <row r="1741">
          <cell r="A1741" t="str">
            <v>Corporate</v>
          </cell>
          <cell r="B1741" t="str">
            <v>Country of buyer</v>
          </cell>
          <cell r="C1741" t="str">
            <v>Iceland</v>
          </cell>
        </row>
        <row r="1742">
          <cell r="A1742" t="str">
            <v>Corporate</v>
          </cell>
          <cell r="B1742" t="str">
            <v>Country of buyer</v>
          </cell>
          <cell r="C1742" t="str">
            <v>India</v>
          </cell>
        </row>
        <row r="1743">
          <cell r="A1743" t="str">
            <v>Corporate</v>
          </cell>
          <cell r="B1743" t="str">
            <v>Country of buyer</v>
          </cell>
          <cell r="C1743" t="str">
            <v>Indonesia</v>
          </cell>
        </row>
        <row r="1744">
          <cell r="A1744" t="str">
            <v>Corporate</v>
          </cell>
          <cell r="B1744" t="str">
            <v>Country of buyer</v>
          </cell>
          <cell r="C1744" t="str">
            <v>Iran</v>
          </cell>
        </row>
        <row r="1745">
          <cell r="A1745" t="str">
            <v>Corporate</v>
          </cell>
          <cell r="B1745" t="str">
            <v>Country of buyer</v>
          </cell>
          <cell r="C1745" t="str">
            <v>Iraq</v>
          </cell>
        </row>
        <row r="1746">
          <cell r="A1746" t="str">
            <v>Corporate</v>
          </cell>
          <cell r="B1746" t="str">
            <v>Country of buyer</v>
          </cell>
          <cell r="C1746" t="str">
            <v>Ireland</v>
          </cell>
        </row>
        <row r="1747">
          <cell r="A1747" t="str">
            <v>Corporate</v>
          </cell>
          <cell r="B1747" t="str">
            <v>Country of buyer</v>
          </cell>
          <cell r="C1747" t="str">
            <v>Isle Of Man</v>
          </cell>
        </row>
        <row r="1748">
          <cell r="A1748" t="str">
            <v>Corporate</v>
          </cell>
          <cell r="B1748" t="str">
            <v>Country of buyer</v>
          </cell>
          <cell r="C1748" t="str">
            <v>Israel</v>
          </cell>
        </row>
        <row r="1749">
          <cell r="A1749" t="str">
            <v>Corporate</v>
          </cell>
          <cell r="B1749" t="str">
            <v>Country of buyer</v>
          </cell>
          <cell r="C1749" t="str">
            <v>Italy</v>
          </cell>
        </row>
        <row r="1750">
          <cell r="A1750" t="str">
            <v>Corporate</v>
          </cell>
          <cell r="B1750" t="str">
            <v>Country of buyer</v>
          </cell>
          <cell r="C1750" t="str">
            <v>Ivory Coast</v>
          </cell>
        </row>
        <row r="1751">
          <cell r="A1751" t="str">
            <v>Corporate</v>
          </cell>
          <cell r="B1751" t="str">
            <v>Country of buyer</v>
          </cell>
          <cell r="C1751" t="str">
            <v>Jamaica</v>
          </cell>
        </row>
        <row r="1752">
          <cell r="A1752" t="str">
            <v>Corporate</v>
          </cell>
          <cell r="B1752" t="str">
            <v>Country of buyer</v>
          </cell>
          <cell r="C1752" t="str">
            <v>Japan</v>
          </cell>
        </row>
        <row r="1753">
          <cell r="A1753" t="str">
            <v>Corporate</v>
          </cell>
          <cell r="B1753" t="str">
            <v>Country of buyer</v>
          </cell>
          <cell r="C1753" t="str">
            <v>Jersey</v>
          </cell>
        </row>
        <row r="1754">
          <cell r="A1754" t="str">
            <v>Corporate</v>
          </cell>
          <cell r="B1754" t="str">
            <v>Country of buyer</v>
          </cell>
          <cell r="C1754" t="str">
            <v>Jordan</v>
          </cell>
        </row>
        <row r="1755">
          <cell r="A1755" t="str">
            <v>Corporate</v>
          </cell>
          <cell r="B1755" t="str">
            <v>Country of buyer</v>
          </cell>
          <cell r="C1755" t="str">
            <v>Kazakhstan</v>
          </cell>
        </row>
        <row r="1756">
          <cell r="A1756" t="str">
            <v>Corporate</v>
          </cell>
          <cell r="B1756" t="str">
            <v>Country of buyer</v>
          </cell>
          <cell r="C1756" t="str">
            <v>Kenya</v>
          </cell>
        </row>
        <row r="1757">
          <cell r="A1757" t="str">
            <v>Corporate</v>
          </cell>
          <cell r="B1757" t="str">
            <v>Country of buyer</v>
          </cell>
          <cell r="C1757" t="str">
            <v>Kosovo</v>
          </cell>
        </row>
        <row r="1758">
          <cell r="A1758" t="str">
            <v>Corporate</v>
          </cell>
          <cell r="B1758" t="str">
            <v>Country of buyer</v>
          </cell>
          <cell r="C1758" t="str">
            <v>Kuwait</v>
          </cell>
        </row>
        <row r="1759">
          <cell r="A1759" t="str">
            <v>Corporate</v>
          </cell>
          <cell r="B1759" t="str">
            <v>Country of buyer</v>
          </cell>
          <cell r="C1759" t="str">
            <v>Kyrgyzstan</v>
          </cell>
        </row>
        <row r="1760">
          <cell r="A1760" t="str">
            <v>Corporate</v>
          </cell>
          <cell r="B1760" t="str">
            <v>Country of buyer</v>
          </cell>
          <cell r="C1760" t="str">
            <v>Lao PDR</v>
          </cell>
        </row>
        <row r="1761">
          <cell r="A1761" t="str">
            <v>Corporate</v>
          </cell>
          <cell r="B1761" t="str">
            <v>Country of buyer</v>
          </cell>
          <cell r="C1761" t="str">
            <v>Latvia</v>
          </cell>
        </row>
        <row r="1762">
          <cell r="A1762" t="str">
            <v>Corporate</v>
          </cell>
          <cell r="B1762" t="str">
            <v>Country of buyer</v>
          </cell>
          <cell r="C1762" t="str">
            <v>Lebanon</v>
          </cell>
        </row>
        <row r="1763">
          <cell r="A1763" t="str">
            <v>Corporate</v>
          </cell>
          <cell r="B1763" t="str">
            <v>Country of buyer</v>
          </cell>
          <cell r="C1763" t="str">
            <v>Lesotho</v>
          </cell>
        </row>
        <row r="1764">
          <cell r="A1764" t="str">
            <v>Corporate</v>
          </cell>
          <cell r="B1764" t="str">
            <v>Country of buyer</v>
          </cell>
          <cell r="C1764" t="str">
            <v>Liberia</v>
          </cell>
        </row>
        <row r="1765">
          <cell r="A1765" t="str">
            <v>Corporate</v>
          </cell>
          <cell r="B1765" t="str">
            <v>Country of buyer</v>
          </cell>
          <cell r="C1765" t="str">
            <v>Libya</v>
          </cell>
        </row>
        <row r="1766">
          <cell r="A1766" t="str">
            <v>Corporate</v>
          </cell>
          <cell r="B1766" t="str">
            <v>Country of buyer</v>
          </cell>
          <cell r="C1766" t="str">
            <v>Liechtenstein</v>
          </cell>
        </row>
        <row r="1767">
          <cell r="A1767" t="str">
            <v>Corporate</v>
          </cell>
          <cell r="B1767" t="str">
            <v>Country of buyer</v>
          </cell>
          <cell r="C1767" t="str">
            <v>Lithuania</v>
          </cell>
        </row>
        <row r="1768">
          <cell r="A1768" t="str">
            <v>Corporate</v>
          </cell>
          <cell r="B1768" t="str">
            <v>Country of buyer</v>
          </cell>
          <cell r="C1768" t="str">
            <v>Luxembourg</v>
          </cell>
        </row>
        <row r="1769">
          <cell r="A1769" t="str">
            <v>Corporate</v>
          </cell>
          <cell r="B1769" t="str">
            <v>Country of buyer</v>
          </cell>
          <cell r="C1769" t="str">
            <v>Macedonia</v>
          </cell>
        </row>
        <row r="1770">
          <cell r="A1770" t="str">
            <v>Corporate</v>
          </cell>
          <cell r="B1770" t="str">
            <v>Country of buyer</v>
          </cell>
          <cell r="C1770" t="str">
            <v>Madagascar</v>
          </cell>
        </row>
        <row r="1771">
          <cell r="A1771" t="str">
            <v>Corporate</v>
          </cell>
          <cell r="B1771" t="str">
            <v>Country of buyer</v>
          </cell>
          <cell r="C1771" t="str">
            <v>Majorca</v>
          </cell>
        </row>
        <row r="1772">
          <cell r="A1772" t="str">
            <v>Corporate</v>
          </cell>
          <cell r="B1772" t="str">
            <v>Country of buyer</v>
          </cell>
          <cell r="C1772" t="str">
            <v>Malawi</v>
          </cell>
        </row>
        <row r="1773">
          <cell r="A1773" t="str">
            <v>Corporate</v>
          </cell>
          <cell r="B1773" t="str">
            <v>Country of buyer</v>
          </cell>
          <cell r="C1773" t="str">
            <v>Malaysia</v>
          </cell>
        </row>
        <row r="1774">
          <cell r="A1774" t="str">
            <v>Corporate</v>
          </cell>
          <cell r="B1774" t="str">
            <v>Country of buyer</v>
          </cell>
          <cell r="C1774" t="str">
            <v>Mali</v>
          </cell>
        </row>
        <row r="1775">
          <cell r="A1775" t="str">
            <v>Corporate</v>
          </cell>
          <cell r="B1775" t="str">
            <v>Country of buyer</v>
          </cell>
          <cell r="C1775" t="str">
            <v>Malta</v>
          </cell>
        </row>
        <row r="1776">
          <cell r="A1776" t="str">
            <v>Corporate</v>
          </cell>
          <cell r="B1776" t="str">
            <v>Country of buyer</v>
          </cell>
          <cell r="C1776" t="str">
            <v>Marshall Islands</v>
          </cell>
        </row>
        <row r="1777">
          <cell r="A1777" t="str">
            <v>Corporate</v>
          </cell>
          <cell r="B1777" t="str">
            <v>Country of buyer</v>
          </cell>
          <cell r="C1777" t="str">
            <v>Mauritania</v>
          </cell>
        </row>
        <row r="1778">
          <cell r="A1778" t="str">
            <v>Corporate</v>
          </cell>
          <cell r="B1778" t="str">
            <v>Country of buyer</v>
          </cell>
          <cell r="C1778" t="str">
            <v>Mauritius</v>
          </cell>
        </row>
        <row r="1779">
          <cell r="A1779" t="str">
            <v>Corporate</v>
          </cell>
          <cell r="B1779" t="str">
            <v>Country of buyer</v>
          </cell>
          <cell r="C1779" t="str">
            <v>Mexico</v>
          </cell>
        </row>
        <row r="1780">
          <cell r="A1780" t="str">
            <v>Corporate</v>
          </cell>
          <cell r="B1780" t="str">
            <v>Country of buyer</v>
          </cell>
          <cell r="C1780" t="str">
            <v>Moldova</v>
          </cell>
        </row>
        <row r="1781">
          <cell r="A1781" t="str">
            <v>Corporate</v>
          </cell>
          <cell r="B1781" t="str">
            <v>Country of buyer</v>
          </cell>
          <cell r="C1781" t="str">
            <v>Monaco</v>
          </cell>
        </row>
        <row r="1782">
          <cell r="A1782" t="str">
            <v>Corporate</v>
          </cell>
          <cell r="B1782" t="str">
            <v>Country of buyer</v>
          </cell>
          <cell r="C1782" t="str">
            <v>Morocco</v>
          </cell>
        </row>
        <row r="1783">
          <cell r="A1783" t="str">
            <v>Corporate</v>
          </cell>
          <cell r="B1783" t="str">
            <v>Country of buyer</v>
          </cell>
          <cell r="C1783" t="str">
            <v>Mozambique</v>
          </cell>
        </row>
        <row r="1784">
          <cell r="A1784" t="str">
            <v>Corporate</v>
          </cell>
          <cell r="B1784" t="str">
            <v>Country of buyer</v>
          </cell>
          <cell r="C1784" t="str">
            <v>Namibia</v>
          </cell>
        </row>
        <row r="1785">
          <cell r="A1785" t="str">
            <v>Corporate</v>
          </cell>
          <cell r="B1785" t="str">
            <v>Country of buyer</v>
          </cell>
          <cell r="C1785" t="str">
            <v>Nepal</v>
          </cell>
        </row>
        <row r="1786">
          <cell r="A1786" t="str">
            <v>Corporate</v>
          </cell>
          <cell r="B1786" t="str">
            <v>Country of buyer</v>
          </cell>
          <cell r="C1786" t="str">
            <v>Netherlands</v>
          </cell>
        </row>
        <row r="1787">
          <cell r="A1787" t="str">
            <v>Corporate</v>
          </cell>
          <cell r="B1787" t="str">
            <v>Country of buyer</v>
          </cell>
          <cell r="C1787" t="str">
            <v>New Zealand</v>
          </cell>
        </row>
        <row r="1788">
          <cell r="A1788" t="str">
            <v>Corporate</v>
          </cell>
          <cell r="B1788" t="str">
            <v>Country of buyer</v>
          </cell>
          <cell r="C1788" t="str">
            <v>Niger</v>
          </cell>
        </row>
        <row r="1789">
          <cell r="A1789" t="str">
            <v>Corporate</v>
          </cell>
          <cell r="B1789" t="str">
            <v>Country of buyer</v>
          </cell>
          <cell r="C1789" t="str">
            <v>Nigeria</v>
          </cell>
        </row>
        <row r="1790">
          <cell r="A1790" t="str">
            <v>Corporate</v>
          </cell>
          <cell r="B1790" t="str">
            <v>Country of buyer</v>
          </cell>
          <cell r="C1790" t="str">
            <v>North Korea</v>
          </cell>
        </row>
        <row r="1791">
          <cell r="A1791" t="str">
            <v>Corporate</v>
          </cell>
          <cell r="B1791" t="str">
            <v>Country of buyer</v>
          </cell>
          <cell r="C1791" t="str">
            <v>Northern Cyprus TRNC</v>
          </cell>
        </row>
        <row r="1792">
          <cell r="A1792" t="str">
            <v>Corporate</v>
          </cell>
          <cell r="B1792" t="str">
            <v>Country of buyer</v>
          </cell>
          <cell r="C1792" t="str">
            <v>Northern Ireland</v>
          </cell>
        </row>
        <row r="1793">
          <cell r="A1793" t="str">
            <v>Corporate</v>
          </cell>
          <cell r="B1793" t="str">
            <v>Country of buyer</v>
          </cell>
          <cell r="C1793" t="str">
            <v>Norway</v>
          </cell>
        </row>
        <row r="1794">
          <cell r="A1794" t="str">
            <v>Corporate</v>
          </cell>
          <cell r="B1794" t="str">
            <v>Country of buyer</v>
          </cell>
          <cell r="C1794" t="str">
            <v>Not Known</v>
          </cell>
        </row>
        <row r="1795">
          <cell r="A1795" t="str">
            <v>Corporate</v>
          </cell>
          <cell r="B1795" t="str">
            <v>Country of buyer</v>
          </cell>
          <cell r="C1795" t="str">
            <v>Oman</v>
          </cell>
        </row>
        <row r="1796">
          <cell r="A1796" t="str">
            <v>Corporate</v>
          </cell>
          <cell r="B1796" t="str">
            <v>Country of buyer</v>
          </cell>
          <cell r="C1796" t="str">
            <v>Pakistan</v>
          </cell>
        </row>
        <row r="1797">
          <cell r="A1797" t="str">
            <v>Corporate</v>
          </cell>
          <cell r="B1797" t="str">
            <v>Country of buyer</v>
          </cell>
          <cell r="C1797" t="str">
            <v>Panama</v>
          </cell>
        </row>
        <row r="1798">
          <cell r="A1798" t="str">
            <v>Corporate</v>
          </cell>
          <cell r="B1798" t="str">
            <v>Country of buyer</v>
          </cell>
          <cell r="C1798" t="str">
            <v>Papua New Guinea</v>
          </cell>
        </row>
        <row r="1799">
          <cell r="A1799" t="str">
            <v>Corporate</v>
          </cell>
          <cell r="B1799" t="str">
            <v>Country of buyer</v>
          </cell>
          <cell r="C1799" t="str">
            <v>Paraguay</v>
          </cell>
        </row>
        <row r="1800">
          <cell r="A1800" t="str">
            <v>Corporate</v>
          </cell>
          <cell r="B1800" t="str">
            <v>Country of buyer</v>
          </cell>
          <cell r="C1800" t="str">
            <v>Peoples Rep Of Yemen</v>
          </cell>
        </row>
        <row r="1801">
          <cell r="A1801" t="str">
            <v>Corporate</v>
          </cell>
          <cell r="B1801" t="str">
            <v>Country of buyer</v>
          </cell>
          <cell r="C1801" t="str">
            <v>Peru</v>
          </cell>
        </row>
        <row r="1802">
          <cell r="A1802" t="str">
            <v>Corporate</v>
          </cell>
          <cell r="B1802" t="str">
            <v>Country of buyer</v>
          </cell>
          <cell r="C1802" t="str">
            <v>Philippines</v>
          </cell>
        </row>
        <row r="1803">
          <cell r="A1803" t="str">
            <v>Corporate</v>
          </cell>
          <cell r="B1803" t="str">
            <v>Country of buyer</v>
          </cell>
          <cell r="C1803" t="str">
            <v>Poland</v>
          </cell>
        </row>
        <row r="1804">
          <cell r="A1804" t="str">
            <v>Corporate</v>
          </cell>
          <cell r="B1804" t="str">
            <v>Country of buyer</v>
          </cell>
          <cell r="C1804" t="str">
            <v>Portugal</v>
          </cell>
        </row>
        <row r="1805">
          <cell r="A1805" t="str">
            <v>Corporate</v>
          </cell>
          <cell r="B1805" t="str">
            <v>Country of buyer</v>
          </cell>
          <cell r="C1805" t="str">
            <v>Puerto Rico</v>
          </cell>
        </row>
        <row r="1806">
          <cell r="A1806" t="str">
            <v>Corporate</v>
          </cell>
          <cell r="B1806" t="str">
            <v>Country of buyer</v>
          </cell>
          <cell r="C1806" t="str">
            <v>Qatar</v>
          </cell>
        </row>
        <row r="1807">
          <cell r="A1807" t="str">
            <v>Corporate</v>
          </cell>
          <cell r="B1807" t="str">
            <v>Country of buyer</v>
          </cell>
          <cell r="C1807" t="str">
            <v>Romania</v>
          </cell>
        </row>
        <row r="1808">
          <cell r="A1808" t="str">
            <v>Corporate</v>
          </cell>
          <cell r="B1808" t="str">
            <v>Country of buyer</v>
          </cell>
          <cell r="C1808" t="str">
            <v>Russia</v>
          </cell>
        </row>
        <row r="1809">
          <cell r="A1809" t="str">
            <v>Corporate</v>
          </cell>
          <cell r="B1809" t="str">
            <v>Country of buyer</v>
          </cell>
          <cell r="C1809" t="str">
            <v>Saudi Arabia</v>
          </cell>
        </row>
        <row r="1810">
          <cell r="A1810" t="str">
            <v>Corporate</v>
          </cell>
          <cell r="B1810" t="str">
            <v>Country of buyer</v>
          </cell>
          <cell r="C1810" t="str">
            <v>Scotland</v>
          </cell>
        </row>
        <row r="1811">
          <cell r="A1811" t="str">
            <v>Corporate</v>
          </cell>
          <cell r="B1811" t="str">
            <v>Country of buyer</v>
          </cell>
          <cell r="C1811" t="str">
            <v>Senegal</v>
          </cell>
        </row>
        <row r="1812">
          <cell r="A1812" t="str">
            <v>Corporate</v>
          </cell>
          <cell r="B1812" t="str">
            <v>Country of buyer</v>
          </cell>
          <cell r="C1812" t="str">
            <v>Serbia</v>
          </cell>
        </row>
        <row r="1813">
          <cell r="A1813" t="str">
            <v>Corporate</v>
          </cell>
          <cell r="B1813" t="str">
            <v>Country of buyer</v>
          </cell>
          <cell r="C1813" t="str">
            <v>Singapore</v>
          </cell>
        </row>
        <row r="1814">
          <cell r="A1814" t="str">
            <v>Corporate</v>
          </cell>
          <cell r="B1814" t="str">
            <v>Country of buyer</v>
          </cell>
          <cell r="C1814" t="str">
            <v>Slovakia</v>
          </cell>
        </row>
        <row r="1815">
          <cell r="A1815" t="str">
            <v>Corporate</v>
          </cell>
          <cell r="B1815" t="str">
            <v>Country of buyer</v>
          </cell>
          <cell r="C1815" t="str">
            <v>Slovenia</v>
          </cell>
        </row>
        <row r="1816">
          <cell r="A1816" t="str">
            <v>Corporate</v>
          </cell>
          <cell r="B1816" t="str">
            <v>Country of buyer</v>
          </cell>
          <cell r="C1816" t="str">
            <v>South Africa</v>
          </cell>
        </row>
        <row r="1817">
          <cell r="A1817" t="str">
            <v>Corporate</v>
          </cell>
          <cell r="B1817" t="str">
            <v>Country of buyer</v>
          </cell>
          <cell r="C1817" t="str">
            <v>South Korea</v>
          </cell>
        </row>
        <row r="1818">
          <cell r="A1818" t="str">
            <v>Corporate</v>
          </cell>
          <cell r="B1818" t="str">
            <v>Country of buyer</v>
          </cell>
          <cell r="C1818" t="str">
            <v>Spain</v>
          </cell>
        </row>
        <row r="1819">
          <cell r="A1819" t="str">
            <v>Corporate</v>
          </cell>
          <cell r="B1819" t="str">
            <v>Country of buyer</v>
          </cell>
          <cell r="C1819" t="str">
            <v>Sri Lanka</v>
          </cell>
        </row>
        <row r="1820">
          <cell r="A1820" t="str">
            <v>Corporate</v>
          </cell>
          <cell r="B1820" t="str">
            <v>Country of buyer</v>
          </cell>
          <cell r="C1820" t="str">
            <v>Sudan</v>
          </cell>
        </row>
        <row r="1821">
          <cell r="A1821" t="str">
            <v>Corporate</v>
          </cell>
          <cell r="B1821" t="str">
            <v>Country of buyer</v>
          </cell>
          <cell r="C1821" t="str">
            <v>Swaziland</v>
          </cell>
        </row>
        <row r="1822">
          <cell r="A1822" t="str">
            <v>Corporate</v>
          </cell>
          <cell r="B1822" t="str">
            <v>Country of buyer</v>
          </cell>
          <cell r="C1822" t="str">
            <v>Sweden</v>
          </cell>
        </row>
        <row r="1823">
          <cell r="A1823" t="str">
            <v>Corporate</v>
          </cell>
          <cell r="B1823" t="str">
            <v>Country of buyer</v>
          </cell>
          <cell r="C1823" t="str">
            <v>Switzerland</v>
          </cell>
        </row>
        <row r="1824">
          <cell r="A1824" t="str">
            <v>Corporate</v>
          </cell>
          <cell r="B1824" t="str">
            <v>Country of buyer</v>
          </cell>
          <cell r="C1824" t="str">
            <v>Syria</v>
          </cell>
        </row>
        <row r="1825">
          <cell r="A1825" t="str">
            <v>Corporate</v>
          </cell>
          <cell r="B1825" t="str">
            <v>Country of buyer</v>
          </cell>
          <cell r="C1825" t="str">
            <v>Taiwan</v>
          </cell>
        </row>
        <row r="1826">
          <cell r="A1826" t="str">
            <v>Corporate</v>
          </cell>
          <cell r="B1826" t="str">
            <v>Country of buyer</v>
          </cell>
          <cell r="C1826" t="str">
            <v>Tajikistan</v>
          </cell>
        </row>
        <row r="1827">
          <cell r="A1827" t="str">
            <v>Corporate</v>
          </cell>
          <cell r="B1827" t="str">
            <v>Country of buyer</v>
          </cell>
          <cell r="C1827" t="str">
            <v>Tanzania</v>
          </cell>
        </row>
        <row r="1828">
          <cell r="A1828" t="str">
            <v>Corporate</v>
          </cell>
          <cell r="B1828" t="str">
            <v>Country of buyer</v>
          </cell>
          <cell r="C1828" t="str">
            <v>Thailand</v>
          </cell>
        </row>
        <row r="1829">
          <cell r="A1829" t="str">
            <v>Corporate</v>
          </cell>
          <cell r="B1829" t="str">
            <v>Country of buyer</v>
          </cell>
          <cell r="C1829" t="str">
            <v>Togo</v>
          </cell>
        </row>
        <row r="1830">
          <cell r="A1830" t="str">
            <v>Corporate</v>
          </cell>
          <cell r="B1830" t="str">
            <v>Country of buyer</v>
          </cell>
          <cell r="C1830" t="str">
            <v>Tonga</v>
          </cell>
        </row>
        <row r="1831">
          <cell r="A1831" t="str">
            <v>Corporate</v>
          </cell>
          <cell r="B1831" t="str">
            <v>Country of buyer</v>
          </cell>
          <cell r="C1831" t="str">
            <v>Trinidad</v>
          </cell>
        </row>
        <row r="1832">
          <cell r="A1832" t="str">
            <v>Corporate</v>
          </cell>
          <cell r="B1832" t="str">
            <v>Country of buyer</v>
          </cell>
          <cell r="C1832" t="str">
            <v>Tunisia</v>
          </cell>
        </row>
        <row r="1833">
          <cell r="A1833" t="str">
            <v>Corporate</v>
          </cell>
          <cell r="B1833" t="str">
            <v>Country of buyer</v>
          </cell>
          <cell r="C1833" t="str">
            <v>Turkey</v>
          </cell>
        </row>
        <row r="1834">
          <cell r="A1834" t="str">
            <v>Corporate</v>
          </cell>
          <cell r="B1834" t="str">
            <v>Country of buyer</v>
          </cell>
          <cell r="C1834" t="str">
            <v>Turkmenistan</v>
          </cell>
        </row>
        <row r="1835">
          <cell r="A1835" t="str">
            <v>Corporate</v>
          </cell>
          <cell r="B1835" t="str">
            <v>Country of buyer</v>
          </cell>
          <cell r="C1835" t="str">
            <v>Uganda</v>
          </cell>
        </row>
        <row r="1836">
          <cell r="A1836" t="str">
            <v>Corporate</v>
          </cell>
          <cell r="B1836" t="str">
            <v>Country of buyer</v>
          </cell>
          <cell r="C1836" t="str">
            <v>Ukraine</v>
          </cell>
        </row>
        <row r="1837">
          <cell r="A1837" t="str">
            <v>Corporate</v>
          </cell>
          <cell r="B1837" t="str">
            <v>Country of buyer</v>
          </cell>
          <cell r="C1837" t="str">
            <v>United Arab Emirates</v>
          </cell>
        </row>
        <row r="1838">
          <cell r="A1838" t="str">
            <v>Corporate</v>
          </cell>
          <cell r="B1838" t="str">
            <v>Country of buyer</v>
          </cell>
          <cell r="C1838" t="str">
            <v>United Kingdom</v>
          </cell>
        </row>
        <row r="1839">
          <cell r="A1839" t="str">
            <v>Corporate</v>
          </cell>
          <cell r="B1839" t="str">
            <v>Country of buyer</v>
          </cell>
          <cell r="C1839" t="str">
            <v>United States</v>
          </cell>
        </row>
        <row r="1840">
          <cell r="A1840" t="str">
            <v>Corporate</v>
          </cell>
          <cell r="B1840" t="str">
            <v>Country of buyer</v>
          </cell>
          <cell r="C1840" t="str">
            <v>Uruguay</v>
          </cell>
        </row>
        <row r="1841">
          <cell r="A1841" t="str">
            <v>Corporate</v>
          </cell>
          <cell r="B1841" t="str">
            <v>Country of buyer</v>
          </cell>
          <cell r="C1841" t="str">
            <v>Uzbekistan</v>
          </cell>
        </row>
        <row r="1842">
          <cell r="A1842" t="str">
            <v>Corporate</v>
          </cell>
          <cell r="B1842" t="str">
            <v>Country of buyer</v>
          </cell>
          <cell r="C1842" t="str">
            <v>Venezuela</v>
          </cell>
        </row>
        <row r="1843">
          <cell r="A1843" t="str">
            <v>Corporate</v>
          </cell>
          <cell r="B1843" t="str">
            <v>Country of buyer</v>
          </cell>
          <cell r="C1843" t="str">
            <v>Vietnam</v>
          </cell>
        </row>
        <row r="1844">
          <cell r="A1844" t="str">
            <v>Corporate</v>
          </cell>
          <cell r="B1844" t="str">
            <v>Country of buyer</v>
          </cell>
          <cell r="C1844" t="str">
            <v>Wales</v>
          </cell>
        </row>
        <row r="1845">
          <cell r="A1845" t="str">
            <v>Corporate</v>
          </cell>
          <cell r="B1845" t="str">
            <v>Country of buyer</v>
          </cell>
          <cell r="C1845" t="str">
            <v>Yemen</v>
          </cell>
        </row>
        <row r="1846">
          <cell r="A1846" t="str">
            <v>Corporate</v>
          </cell>
          <cell r="B1846" t="str">
            <v>Country of buyer</v>
          </cell>
          <cell r="C1846" t="str">
            <v>Zaire</v>
          </cell>
        </row>
        <row r="1847">
          <cell r="A1847" t="str">
            <v>Corporate</v>
          </cell>
          <cell r="B1847" t="str">
            <v>Country of buyer</v>
          </cell>
          <cell r="C1847" t="str">
            <v>Zambia</v>
          </cell>
        </row>
        <row r="1848">
          <cell r="A1848" t="str">
            <v>Corporate</v>
          </cell>
          <cell r="B1848" t="str">
            <v>Country of buyer</v>
          </cell>
          <cell r="C1848" t="str">
            <v>Zimbabwe</v>
          </cell>
        </row>
        <row r="1849">
          <cell r="A1849" t="str">
            <v>Corporate</v>
          </cell>
          <cell r="B1849" t="str">
            <v>Country of seller</v>
          </cell>
          <cell r="C1849" t="str">
            <v>Albania</v>
          </cell>
        </row>
        <row r="1850">
          <cell r="A1850" t="str">
            <v>Corporate</v>
          </cell>
          <cell r="B1850" t="str">
            <v>Country of seller</v>
          </cell>
          <cell r="C1850" t="str">
            <v>Algeria</v>
          </cell>
        </row>
        <row r="1851">
          <cell r="A1851" t="str">
            <v>Corporate</v>
          </cell>
          <cell r="B1851" t="str">
            <v>Country of seller</v>
          </cell>
          <cell r="C1851" t="str">
            <v>Angola</v>
          </cell>
        </row>
        <row r="1852">
          <cell r="A1852" t="str">
            <v>Corporate</v>
          </cell>
          <cell r="B1852" t="str">
            <v>Country of seller</v>
          </cell>
          <cell r="C1852" t="str">
            <v>Argentina</v>
          </cell>
        </row>
        <row r="1853">
          <cell r="A1853" t="str">
            <v>Corporate</v>
          </cell>
          <cell r="B1853" t="str">
            <v>Country of seller</v>
          </cell>
          <cell r="C1853" t="str">
            <v>Armenia</v>
          </cell>
        </row>
        <row r="1854">
          <cell r="A1854" t="str">
            <v>Corporate</v>
          </cell>
          <cell r="B1854" t="str">
            <v>Country of seller</v>
          </cell>
          <cell r="C1854" t="str">
            <v>Australia</v>
          </cell>
        </row>
        <row r="1855">
          <cell r="A1855" t="str">
            <v>Corporate</v>
          </cell>
          <cell r="B1855" t="str">
            <v>Country of seller</v>
          </cell>
          <cell r="C1855" t="str">
            <v>Austria</v>
          </cell>
        </row>
        <row r="1856">
          <cell r="A1856" t="str">
            <v>Corporate</v>
          </cell>
          <cell r="B1856" t="str">
            <v>Country of seller</v>
          </cell>
          <cell r="C1856" t="str">
            <v>Azerbaijan</v>
          </cell>
        </row>
        <row r="1857">
          <cell r="A1857" t="str">
            <v>Corporate</v>
          </cell>
          <cell r="B1857" t="str">
            <v>Country of seller</v>
          </cell>
          <cell r="C1857" t="str">
            <v>Baltic States</v>
          </cell>
        </row>
        <row r="1858">
          <cell r="A1858" t="str">
            <v>Corporate</v>
          </cell>
          <cell r="B1858" t="str">
            <v>Country of seller</v>
          </cell>
          <cell r="C1858" t="str">
            <v>Bangladesh</v>
          </cell>
        </row>
        <row r="1859">
          <cell r="A1859" t="str">
            <v>Corporate</v>
          </cell>
          <cell r="B1859" t="str">
            <v>Country of seller</v>
          </cell>
          <cell r="C1859" t="str">
            <v>Barbados</v>
          </cell>
        </row>
        <row r="1860">
          <cell r="A1860" t="str">
            <v>Corporate</v>
          </cell>
          <cell r="B1860" t="str">
            <v>Country of seller</v>
          </cell>
          <cell r="C1860" t="str">
            <v>Belgium</v>
          </cell>
        </row>
        <row r="1861">
          <cell r="A1861" t="str">
            <v>Corporate</v>
          </cell>
          <cell r="B1861" t="str">
            <v>Country of seller</v>
          </cell>
          <cell r="C1861" t="str">
            <v>Belize</v>
          </cell>
        </row>
        <row r="1862">
          <cell r="A1862" t="str">
            <v>Corporate</v>
          </cell>
          <cell r="B1862" t="str">
            <v>Country of seller</v>
          </cell>
          <cell r="C1862" t="str">
            <v>Benin</v>
          </cell>
        </row>
        <row r="1863">
          <cell r="A1863" t="str">
            <v>Corporate</v>
          </cell>
          <cell r="B1863" t="str">
            <v>Country of seller</v>
          </cell>
          <cell r="C1863" t="str">
            <v>Bermuda</v>
          </cell>
        </row>
        <row r="1864">
          <cell r="A1864" t="str">
            <v>Corporate</v>
          </cell>
          <cell r="B1864" t="str">
            <v>Country of seller</v>
          </cell>
          <cell r="C1864" t="str">
            <v>Bhutan</v>
          </cell>
        </row>
        <row r="1865">
          <cell r="A1865" t="str">
            <v>Corporate</v>
          </cell>
          <cell r="B1865" t="str">
            <v>Country of seller</v>
          </cell>
          <cell r="C1865" t="str">
            <v>Bolivia</v>
          </cell>
        </row>
        <row r="1866">
          <cell r="A1866" t="str">
            <v>Corporate</v>
          </cell>
          <cell r="B1866" t="str">
            <v>Country of seller</v>
          </cell>
          <cell r="C1866" t="str">
            <v>Bosnia &amp; Herzegovina</v>
          </cell>
        </row>
        <row r="1867">
          <cell r="A1867" t="str">
            <v>Corporate</v>
          </cell>
          <cell r="B1867" t="str">
            <v>Country of seller</v>
          </cell>
          <cell r="C1867" t="str">
            <v>Botswana</v>
          </cell>
        </row>
        <row r="1868">
          <cell r="A1868" t="str">
            <v>Corporate</v>
          </cell>
          <cell r="B1868" t="str">
            <v>Country of seller</v>
          </cell>
          <cell r="C1868" t="str">
            <v>Brazil</v>
          </cell>
        </row>
        <row r="1869">
          <cell r="A1869" t="str">
            <v>Corporate</v>
          </cell>
          <cell r="B1869" t="str">
            <v>Country of seller</v>
          </cell>
          <cell r="C1869" t="str">
            <v>Brunei</v>
          </cell>
        </row>
        <row r="1870">
          <cell r="A1870" t="str">
            <v>Corporate</v>
          </cell>
          <cell r="B1870" t="str">
            <v>Country of seller</v>
          </cell>
          <cell r="C1870" t="str">
            <v>Bulgaria</v>
          </cell>
        </row>
        <row r="1871">
          <cell r="A1871" t="str">
            <v>Corporate</v>
          </cell>
          <cell r="B1871" t="str">
            <v>Country of seller</v>
          </cell>
          <cell r="C1871" t="str">
            <v>Burma</v>
          </cell>
        </row>
        <row r="1872">
          <cell r="A1872" t="str">
            <v>Corporate</v>
          </cell>
          <cell r="B1872" t="str">
            <v>Country of seller</v>
          </cell>
          <cell r="C1872" t="str">
            <v>Cambodia</v>
          </cell>
        </row>
        <row r="1873">
          <cell r="A1873" t="str">
            <v>Corporate</v>
          </cell>
          <cell r="B1873" t="str">
            <v>Country of seller</v>
          </cell>
          <cell r="C1873" t="str">
            <v>Cameroon</v>
          </cell>
        </row>
        <row r="1874">
          <cell r="A1874" t="str">
            <v>Corporate</v>
          </cell>
          <cell r="B1874" t="str">
            <v>Country of seller</v>
          </cell>
          <cell r="C1874" t="str">
            <v>Canada</v>
          </cell>
        </row>
        <row r="1875">
          <cell r="A1875" t="str">
            <v>Corporate</v>
          </cell>
          <cell r="B1875" t="str">
            <v>Country of seller</v>
          </cell>
          <cell r="C1875" t="str">
            <v>Canary Islands</v>
          </cell>
        </row>
        <row r="1876">
          <cell r="A1876" t="str">
            <v>Corporate</v>
          </cell>
          <cell r="B1876" t="str">
            <v>Country of seller</v>
          </cell>
          <cell r="C1876" t="str">
            <v>Caribbean</v>
          </cell>
        </row>
        <row r="1877">
          <cell r="A1877" t="str">
            <v>Corporate</v>
          </cell>
          <cell r="B1877" t="str">
            <v>Country of seller</v>
          </cell>
          <cell r="C1877" t="str">
            <v>Cayman Islands</v>
          </cell>
        </row>
        <row r="1878">
          <cell r="A1878" t="str">
            <v>Corporate</v>
          </cell>
          <cell r="B1878" t="str">
            <v>Country of seller</v>
          </cell>
          <cell r="C1878" t="str">
            <v>Chile</v>
          </cell>
        </row>
        <row r="1879">
          <cell r="A1879" t="str">
            <v>Corporate</v>
          </cell>
          <cell r="B1879" t="str">
            <v>Country of seller</v>
          </cell>
          <cell r="C1879" t="str">
            <v>China</v>
          </cell>
        </row>
        <row r="1880">
          <cell r="A1880" t="str">
            <v>Corporate</v>
          </cell>
          <cell r="B1880" t="str">
            <v>Country of seller</v>
          </cell>
          <cell r="C1880" t="str">
            <v>Colombia</v>
          </cell>
        </row>
        <row r="1881">
          <cell r="A1881" t="str">
            <v>Corporate</v>
          </cell>
          <cell r="B1881" t="str">
            <v>Country of seller</v>
          </cell>
          <cell r="C1881" t="str">
            <v>Costa Rica</v>
          </cell>
        </row>
        <row r="1882">
          <cell r="A1882" t="str">
            <v>Corporate</v>
          </cell>
          <cell r="B1882" t="str">
            <v>Country of seller</v>
          </cell>
          <cell r="C1882" t="str">
            <v xml:space="preserve">Côte d’Ivoire  </v>
          </cell>
        </row>
        <row r="1883">
          <cell r="A1883" t="str">
            <v>Corporate</v>
          </cell>
          <cell r="B1883" t="str">
            <v>Country of seller</v>
          </cell>
          <cell r="C1883" t="str">
            <v>Croatia</v>
          </cell>
        </row>
        <row r="1884">
          <cell r="A1884" t="str">
            <v>Corporate</v>
          </cell>
          <cell r="B1884" t="str">
            <v>Country of seller</v>
          </cell>
          <cell r="C1884" t="str">
            <v>Cuba</v>
          </cell>
        </row>
        <row r="1885">
          <cell r="A1885" t="str">
            <v>Corporate</v>
          </cell>
          <cell r="B1885" t="str">
            <v>Country of seller</v>
          </cell>
          <cell r="C1885" t="str">
            <v>Cyprus</v>
          </cell>
        </row>
        <row r="1886">
          <cell r="A1886" t="str">
            <v>Corporate</v>
          </cell>
          <cell r="B1886" t="str">
            <v>Country of seller</v>
          </cell>
          <cell r="C1886" t="str">
            <v>Czech Republic</v>
          </cell>
        </row>
        <row r="1887">
          <cell r="A1887" t="str">
            <v>Corporate</v>
          </cell>
          <cell r="B1887" t="str">
            <v>Country of seller</v>
          </cell>
          <cell r="C1887" t="str">
            <v>Democratic Republic of the Congo</v>
          </cell>
        </row>
        <row r="1888">
          <cell r="A1888" t="str">
            <v>Corporate</v>
          </cell>
          <cell r="B1888" t="str">
            <v>Country of seller</v>
          </cell>
          <cell r="C1888" t="str">
            <v>Denmark</v>
          </cell>
        </row>
        <row r="1889">
          <cell r="A1889" t="str">
            <v>Corporate</v>
          </cell>
          <cell r="B1889" t="str">
            <v>Country of seller</v>
          </cell>
          <cell r="C1889" t="str">
            <v>Dominican Republic</v>
          </cell>
        </row>
        <row r="1890">
          <cell r="A1890" t="str">
            <v>Corporate</v>
          </cell>
          <cell r="B1890" t="str">
            <v>Country of seller</v>
          </cell>
          <cell r="C1890" t="str">
            <v>Dubai</v>
          </cell>
        </row>
        <row r="1891">
          <cell r="A1891" t="str">
            <v>Corporate</v>
          </cell>
          <cell r="B1891" t="str">
            <v>Country of seller</v>
          </cell>
          <cell r="C1891" t="str">
            <v>Ecuador</v>
          </cell>
        </row>
        <row r="1892">
          <cell r="A1892" t="str">
            <v>Corporate</v>
          </cell>
          <cell r="B1892" t="str">
            <v>Country of seller</v>
          </cell>
          <cell r="C1892" t="str">
            <v>Egypt</v>
          </cell>
        </row>
        <row r="1893">
          <cell r="A1893" t="str">
            <v>Corporate</v>
          </cell>
          <cell r="B1893" t="str">
            <v>Country of seller</v>
          </cell>
          <cell r="C1893" t="str">
            <v>El Salvador</v>
          </cell>
        </row>
        <row r="1894">
          <cell r="A1894" t="str">
            <v>Corporate</v>
          </cell>
          <cell r="B1894" t="str">
            <v>Country of seller</v>
          </cell>
          <cell r="C1894" t="str">
            <v>England</v>
          </cell>
        </row>
        <row r="1895">
          <cell r="A1895" t="str">
            <v>Corporate</v>
          </cell>
          <cell r="B1895" t="str">
            <v>Country of seller</v>
          </cell>
          <cell r="C1895" t="str">
            <v>Eritrea</v>
          </cell>
        </row>
        <row r="1896">
          <cell r="A1896" t="str">
            <v>Corporate</v>
          </cell>
          <cell r="B1896" t="str">
            <v>Country of seller</v>
          </cell>
          <cell r="C1896" t="str">
            <v>Estonia</v>
          </cell>
        </row>
        <row r="1897">
          <cell r="A1897" t="str">
            <v>Corporate</v>
          </cell>
          <cell r="B1897" t="str">
            <v>Country of seller</v>
          </cell>
          <cell r="C1897" t="str">
            <v>Ethiopia</v>
          </cell>
        </row>
        <row r="1898">
          <cell r="A1898" t="str">
            <v>Corporate</v>
          </cell>
          <cell r="B1898" t="str">
            <v>Country of seller</v>
          </cell>
          <cell r="C1898" t="str">
            <v>Falkland Islands</v>
          </cell>
        </row>
        <row r="1899">
          <cell r="A1899" t="str">
            <v>Corporate</v>
          </cell>
          <cell r="B1899" t="str">
            <v>Country of seller</v>
          </cell>
          <cell r="C1899" t="str">
            <v>Faroes</v>
          </cell>
        </row>
        <row r="1900">
          <cell r="A1900" t="str">
            <v>Corporate</v>
          </cell>
          <cell r="B1900" t="str">
            <v>Country of seller</v>
          </cell>
          <cell r="C1900" t="str">
            <v>Fed Rep Yugoslavia</v>
          </cell>
        </row>
        <row r="1901">
          <cell r="A1901" t="str">
            <v>Corporate</v>
          </cell>
          <cell r="B1901" t="str">
            <v>Country of seller</v>
          </cell>
          <cell r="C1901" t="str">
            <v>Fiji</v>
          </cell>
        </row>
        <row r="1902">
          <cell r="A1902" t="str">
            <v>Corporate</v>
          </cell>
          <cell r="B1902" t="str">
            <v>Country of seller</v>
          </cell>
          <cell r="C1902" t="str">
            <v>Finland</v>
          </cell>
        </row>
        <row r="1903">
          <cell r="A1903" t="str">
            <v>Corporate</v>
          </cell>
          <cell r="B1903" t="str">
            <v>Country of seller</v>
          </cell>
          <cell r="C1903" t="str">
            <v>Former Yugoslavia</v>
          </cell>
        </row>
        <row r="1904">
          <cell r="A1904" t="str">
            <v>Corporate</v>
          </cell>
          <cell r="B1904" t="str">
            <v>Country of seller</v>
          </cell>
          <cell r="C1904" t="str">
            <v>France</v>
          </cell>
        </row>
        <row r="1905">
          <cell r="A1905" t="str">
            <v>Corporate</v>
          </cell>
          <cell r="B1905" t="str">
            <v>Country of seller</v>
          </cell>
          <cell r="C1905" t="str">
            <v>Gambia</v>
          </cell>
        </row>
        <row r="1906">
          <cell r="A1906" t="str">
            <v>Corporate</v>
          </cell>
          <cell r="B1906" t="str">
            <v>Country of seller</v>
          </cell>
          <cell r="C1906" t="str">
            <v>Gaza Strip</v>
          </cell>
        </row>
        <row r="1907">
          <cell r="A1907" t="str">
            <v>Corporate</v>
          </cell>
          <cell r="B1907" t="str">
            <v>Country of seller</v>
          </cell>
          <cell r="C1907" t="str">
            <v>Georgia</v>
          </cell>
        </row>
        <row r="1908">
          <cell r="A1908" t="str">
            <v>Corporate</v>
          </cell>
          <cell r="B1908" t="str">
            <v>Country of seller</v>
          </cell>
          <cell r="C1908" t="str">
            <v>Germany</v>
          </cell>
        </row>
        <row r="1909">
          <cell r="A1909" t="str">
            <v>Corporate</v>
          </cell>
          <cell r="B1909" t="str">
            <v>Country of seller</v>
          </cell>
          <cell r="C1909" t="str">
            <v>Ghana</v>
          </cell>
        </row>
        <row r="1910">
          <cell r="A1910" t="str">
            <v>Corporate</v>
          </cell>
          <cell r="B1910" t="str">
            <v>Country of seller</v>
          </cell>
          <cell r="C1910" t="str">
            <v>Gibraltar</v>
          </cell>
        </row>
        <row r="1911">
          <cell r="A1911" t="str">
            <v>Corporate</v>
          </cell>
          <cell r="B1911" t="str">
            <v>Country of seller</v>
          </cell>
          <cell r="C1911" t="str">
            <v>Greece</v>
          </cell>
        </row>
        <row r="1912">
          <cell r="A1912" t="str">
            <v>Corporate</v>
          </cell>
          <cell r="B1912" t="str">
            <v>Country of seller</v>
          </cell>
          <cell r="C1912" t="str">
            <v>Greenland</v>
          </cell>
        </row>
        <row r="1913">
          <cell r="A1913" t="str">
            <v>Corporate</v>
          </cell>
          <cell r="B1913" t="str">
            <v>Country of seller</v>
          </cell>
          <cell r="C1913" t="str">
            <v>Guam</v>
          </cell>
        </row>
        <row r="1914">
          <cell r="A1914" t="str">
            <v>Corporate</v>
          </cell>
          <cell r="B1914" t="str">
            <v>Country of seller</v>
          </cell>
          <cell r="C1914" t="str">
            <v>Guatemala</v>
          </cell>
        </row>
        <row r="1915">
          <cell r="A1915" t="str">
            <v>Corporate</v>
          </cell>
          <cell r="B1915" t="str">
            <v>Country of seller</v>
          </cell>
          <cell r="C1915" t="str">
            <v>Guernsey</v>
          </cell>
        </row>
        <row r="1916">
          <cell r="A1916" t="str">
            <v>Corporate</v>
          </cell>
          <cell r="B1916" t="str">
            <v>Country of seller</v>
          </cell>
          <cell r="C1916" t="str">
            <v>Guinea</v>
          </cell>
        </row>
        <row r="1917">
          <cell r="A1917" t="str">
            <v>Corporate</v>
          </cell>
          <cell r="B1917" t="str">
            <v>Country of seller</v>
          </cell>
          <cell r="C1917" t="str">
            <v xml:space="preserve">Guinea Bissau  </v>
          </cell>
        </row>
        <row r="1918">
          <cell r="A1918" t="str">
            <v>Corporate</v>
          </cell>
          <cell r="B1918" t="str">
            <v>Country of seller</v>
          </cell>
          <cell r="C1918" t="str">
            <v>Holland</v>
          </cell>
        </row>
        <row r="1919">
          <cell r="A1919" t="str">
            <v>Corporate</v>
          </cell>
          <cell r="B1919" t="str">
            <v>Country of seller</v>
          </cell>
          <cell r="C1919" t="str">
            <v>Honduras</v>
          </cell>
        </row>
        <row r="1920">
          <cell r="A1920" t="str">
            <v>Corporate</v>
          </cell>
          <cell r="B1920" t="str">
            <v>Country of seller</v>
          </cell>
          <cell r="C1920" t="str">
            <v>Hong Kong</v>
          </cell>
        </row>
        <row r="1921">
          <cell r="A1921" t="str">
            <v>Corporate</v>
          </cell>
          <cell r="B1921" t="str">
            <v>Country of seller</v>
          </cell>
          <cell r="C1921" t="str">
            <v>Hungary</v>
          </cell>
        </row>
        <row r="1922">
          <cell r="A1922" t="str">
            <v>Corporate</v>
          </cell>
          <cell r="B1922" t="str">
            <v>Country of seller</v>
          </cell>
          <cell r="C1922" t="str">
            <v>Iceland</v>
          </cell>
        </row>
        <row r="1923">
          <cell r="A1923" t="str">
            <v>Corporate</v>
          </cell>
          <cell r="B1923" t="str">
            <v>Country of seller</v>
          </cell>
          <cell r="C1923" t="str">
            <v>India</v>
          </cell>
        </row>
        <row r="1924">
          <cell r="A1924" t="str">
            <v>Corporate</v>
          </cell>
          <cell r="B1924" t="str">
            <v>Country of seller</v>
          </cell>
          <cell r="C1924" t="str">
            <v>Indonesia</v>
          </cell>
        </row>
        <row r="1925">
          <cell r="A1925" t="str">
            <v>Corporate</v>
          </cell>
          <cell r="B1925" t="str">
            <v>Country of seller</v>
          </cell>
          <cell r="C1925" t="str">
            <v>Iran</v>
          </cell>
        </row>
        <row r="1926">
          <cell r="A1926" t="str">
            <v>Corporate</v>
          </cell>
          <cell r="B1926" t="str">
            <v>Country of seller</v>
          </cell>
          <cell r="C1926" t="str">
            <v>Iraq</v>
          </cell>
        </row>
        <row r="1927">
          <cell r="A1927" t="str">
            <v>Corporate</v>
          </cell>
          <cell r="B1927" t="str">
            <v>Country of seller</v>
          </cell>
          <cell r="C1927" t="str">
            <v>Ireland</v>
          </cell>
        </row>
        <row r="1928">
          <cell r="A1928" t="str">
            <v>Corporate</v>
          </cell>
          <cell r="B1928" t="str">
            <v>Country of seller</v>
          </cell>
          <cell r="C1928" t="str">
            <v>Isle Of Man</v>
          </cell>
        </row>
        <row r="1929">
          <cell r="A1929" t="str">
            <v>Corporate</v>
          </cell>
          <cell r="B1929" t="str">
            <v>Country of seller</v>
          </cell>
          <cell r="C1929" t="str">
            <v>Israel</v>
          </cell>
        </row>
        <row r="1930">
          <cell r="A1930" t="str">
            <v>Corporate</v>
          </cell>
          <cell r="B1930" t="str">
            <v>Country of seller</v>
          </cell>
          <cell r="C1930" t="str">
            <v>Italy</v>
          </cell>
        </row>
        <row r="1931">
          <cell r="A1931" t="str">
            <v>Corporate</v>
          </cell>
          <cell r="B1931" t="str">
            <v>Country of seller</v>
          </cell>
          <cell r="C1931" t="str">
            <v>Ivory Coast</v>
          </cell>
        </row>
        <row r="1932">
          <cell r="A1932" t="str">
            <v>Corporate</v>
          </cell>
          <cell r="B1932" t="str">
            <v>Country of seller</v>
          </cell>
          <cell r="C1932" t="str">
            <v>Jamaica</v>
          </cell>
        </row>
        <row r="1933">
          <cell r="A1933" t="str">
            <v>Corporate</v>
          </cell>
          <cell r="B1933" t="str">
            <v>Country of seller</v>
          </cell>
          <cell r="C1933" t="str">
            <v>Japan</v>
          </cell>
        </row>
        <row r="1934">
          <cell r="A1934" t="str">
            <v>Corporate</v>
          </cell>
          <cell r="B1934" t="str">
            <v>Country of seller</v>
          </cell>
          <cell r="C1934" t="str">
            <v>Jersey</v>
          </cell>
        </row>
        <row r="1935">
          <cell r="A1935" t="str">
            <v>Corporate</v>
          </cell>
          <cell r="B1935" t="str">
            <v>Country of seller</v>
          </cell>
          <cell r="C1935" t="str">
            <v>Jordan</v>
          </cell>
        </row>
        <row r="1936">
          <cell r="A1936" t="str">
            <v>Corporate</v>
          </cell>
          <cell r="B1936" t="str">
            <v>Country of seller</v>
          </cell>
          <cell r="C1936" t="str">
            <v>Kazakhstan</v>
          </cell>
        </row>
        <row r="1937">
          <cell r="A1937" t="str">
            <v>Corporate</v>
          </cell>
          <cell r="B1937" t="str">
            <v>Country of seller</v>
          </cell>
          <cell r="C1937" t="str">
            <v>Kenya</v>
          </cell>
        </row>
        <row r="1938">
          <cell r="A1938" t="str">
            <v>Corporate</v>
          </cell>
          <cell r="B1938" t="str">
            <v>Country of seller</v>
          </cell>
          <cell r="C1938" t="str">
            <v>Kosovo</v>
          </cell>
        </row>
        <row r="1939">
          <cell r="A1939" t="str">
            <v>Corporate</v>
          </cell>
          <cell r="B1939" t="str">
            <v>Country of seller</v>
          </cell>
          <cell r="C1939" t="str">
            <v>Kuwait</v>
          </cell>
        </row>
        <row r="1940">
          <cell r="A1940" t="str">
            <v>Corporate</v>
          </cell>
          <cell r="B1940" t="str">
            <v>Country of seller</v>
          </cell>
          <cell r="C1940" t="str">
            <v>Kyrgyzstan</v>
          </cell>
        </row>
        <row r="1941">
          <cell r="A1941" t="str">
            <v>Corporate</v>
          </cell>
          <cell r="B1941" t="str">
            <v>Country of seller</v>
          </cell>
          <cell r="C1941" t="str">
            <v>Lao PDR</v>
          </cell>
        </row>
        <row r="1942">
          <cell r="A1942" t="str">
            <v>Corporate</v>
          </cell>
          <cell r="B1942" t="str">
            <v>Country of seller</v>
          </cell>
          <cell r="C1942" t="str">
            <v>Latvia</v>
          </cell>
        </row>
        <row r="1943">
          <cell r="A1943" t="str">
            <v>Corporate</v>
          </cell>
          <cell r="B1943" t="str">
            <v>Country of seller</v>
          </cell>
          <cell r="C1943" t="str">
            <v>Lebanon</v>
          </cell>
        </row>
        <row r="1944">
          <cell r="A1944" t="str">
            <v>Corporate</v>
          </cell>
          <cell r="B1944" t="str">
            <v>Country of seller</v>
          </cell>
          <cell r="C1944" t="str">
            <v>Lesotho</v>
          </cell>
        </row>
        <row r="1945">
          <cell r="A1945" t="str">
            <v>Corporate</v>
          </cell>
          <cell r="B1945" t="str">
            <v>Country of seller</v>
          </cell>
          <cell r="C1945" t="str">
            <v>Liberia</v>
          </cell>
        </row>
        <row r="1946">
          <cell r="A1946" t="str">
            <v>Corporate</v>
          </cell>
          <cell r="B1946" t="str">
            <v>Country of seller</v>
          </cell>
          <cell r="C1946" t="str">
            <v>Libya</v>
          </cell>
        </row>
        <row r="1947">
          <cell r="A1947" t="str">
            <v>Corporate</v>
          </cell>
          <cell r="B1947" t="str">
            <v>Country of seller</v>
          </cell>
          <cell r="C1947" t="str">
            <v>Liechtenstein</v>
          </cell>
        </row>
        <row r="1948">
          <cell r="A1948" t="str">
            <v>Corporate</v>
          </cell>
          <cell r="B1948" t="str">
            <v>Country of seller</v>
          </cell>
          <cell r="C1948" t="str">
            <v>Lithuania</v>
          </cell>
        </row>
        <row r="1949">
          <cell r="A1949" t="str">
            <v>Corporate</v>
          </cell>
          <cell r="B1949" t="str">
            <v>Country of seller</v>
          </cell>
          <cell r="C1949" t="str">
            <v>Luxembourg</v>
          </cell>
        </row>
        <row r="1950">
          <cell r="A1950" t="str">
            <v>Corporate</v>
          </cell>
          <cell r="B1950" t="str">
            <v>Country of seller</v>
          </cell>
          <cell r="C1950" t="str">
            <v>Macedonia</v>
          </cell>
        </row>
        <row r="1951">
          <cell r="A1951" t="str">
            <v>Corporate</v>
          </cell>
          <cell r="B1951" t="str">
            <v>Country of seller</v>
          </cell>
          <cell r="C1951" t="str">
            <v>Madagascar</v>
          </cell>
        </row>
        <row r="1952">
          <cell r="A1952" t="str">
            <v>Corporate</v>
          </cell>
          <cell r="B1952" t="str">
            <v>Country of seller</v>
          </cell>
          <cell r="C1952" t="str">
            <v>Majorca</v>
          </cell>
        </row>
        <row r="1953">
          <cell r="A1953" t="str">
            <v>Corporate</v>
          </cell>
          <cell r="B1953" t="str">
            <v>Country of seller</v>
          </cell>
          <cell r="C1953" t="str">
            <v>Malawi</v>
          </cell>
        </row>
        <row r="1954">
          <cell r="A1954" t="str">
            <v>Corporate</v>
          </cell>
          <cell r="B1954" t="str">
            <v>Country of seller</v>
          </cell>
          <cell r="C1954" t="str">
            <v>Malaysia</v>
          </cell>
        </row>
        <row r="1955">
          <cell r="A1955" t="str">
            <v>Corporate</v>
          </cell>
          <cell r="B1955" t="str">
            <v>Country of seller</v>
          </cell>
          <cell r="C1955" t="str">
            <v>Mali</v>
          </cell>
        </row>
        <row r="1956">
          <cell r="A1956" t="str">
            <v>Corporate</v>
          </cell>
          <cell r="B1956" t="str">
            <v>Country of seller</v>
          </cell>
          <cell r="C1956" t="str">
            <v>Malta</v>
          </cell>
        </row>
        <row r="1957">
          <cell r="A1957" t="str">
            <v>Corporate</v>
          </cell>
          <cell r="B1957" t="str">
            <v>Country of seller</v>
          </cell>
          <cell r="C1957" t="str">
            <v>Marshall Islands</v>
          </cell>
        </row>
        <row r="1958">
          <cell r="A1958" t="str">
            <v>Corporate</v>
          </cell>
          <cell r="B1958" t="str">
            <v>Country of seller</v>
          </cell>
          <cell r="C1958" t="str">
            <v>Mauritania</v>
          </cell>
        </row>
        <row r="1959">
          <cell r="A1959" t="str">
            <v>Corporate</v>
          </cell>
          <cell r="B1959" t="str">
            <v>Country of seller</v>
          </cell>
          <cell r="C1959" t="str">
            <v>Mauritius</v>
          </cell>
        </row>
        <row r="1960">
          <cell r="A1960" t="str">
            <v>Corporate</v>
          </cell>
          <cell r="B1960" t="str">
            <v>Country of seller</v>
          </cell>
          <cell r="C1960" t="str">
            <v>Mexico</v>
          </cell>
        </row>
        <row r="1961">
          <cell r="A1961" t="str">
            <v>Corporate</v>
          </cell>
          <cell r="B1961" t="str">
            <v>Country of seller</v>
          </cell>
          <cell r="C1961" t="str">
            <v>Moldova</v>
          </cell>
        </row>
        <row r="1962">
          <cell r="A1962" t="str">
            <v>Corporate</v>
          </cell>
          <cell r="B1962" t="str">
            <v>Country of seller</v>
          </cell>
          <cell r="C1962" t="str">
            <v>Monaco</v>
          </cell>
        </row>
        <row r="1963">
          <cell r="A1963" t="str">
            <v>Corporate</v>
          </cell>
          <cell r="B1963" t="str">
            <v>Country of seller</v>
          </cell>
          <cell r="C1963" t="str">
            <v>Morocco</v>
          </cell>
        </row>
        <row r="1964">
          <cell r="A1964" t="str">
            <v>Corporate</v>
          </cell>
          <cell r="B1964" t="str">
            <v>Country of seller</v>
          </cell>
          <cell r="C1964" t="str">
            <v>Mozambique</v>
          </cell>
        </row>
        <row r="1965">
          <cell r="A1965" t="str">
            <v>Corporate</v>
          </cell>
          <cell r="B1965" t="str">
            <v>Country of seller</v>
          </cell>
          <cell r="C1965" t="str">
            <v>Namibia</v>
          </cell>
        </row>
        <row r="1966">
          <cell r="A1966" t="str">
            <v>Corporate</v>
          </cell>
          <cell r="B1966" t="str">
            <v>Country of seller</v>
          </cell>
          <cell r="C1966" t="str">
            <v>Nepal</v>
          </cell>
        </row>
        <row r="1967">
          <cell r="A1967" t="str">
            <v>Corporate</v>
          </cell>
          <cell r="B1967" t="str">
            <v>Country of seller</v>
          </cell>
          <cell r="C1967" t="str">
            <v>Netherlands</v>
          </cell>
        </row>
        <row r="1968">
          <cell r="A1968" t="str">
            <v>Corporate</v>
          </cell>
          <cell r="B1968" t="str">
            <v>Country of seller</v>
          </cell>
          <cell r="C1968" t="str">
            <v>New Zealand</v>
          </cell>
        </row>
        <row r="1969">
          <cell r="A1969" t="str">
            <v>Corporate</v>
          </cell>
          <cell r="B1969" t="str">
            <v>Country of seller</v>
          </cell>
          <cell r="C1969" t="str">
            <v>Niger</v>
          </cell>
        </row>
        <row r="1970">
          <cell r="A1970" t="str">
            <v>Corporate</v>
          </cell>
          <cell r="B1970" t="str">
            <v>Country of seller</v>
          </cell>
          <cell r="C1970" t="str">
            <v>Nigeria</v>
          </cell>
        </row>
        <row r="1971">
          <cell r="A1971" t="str">
            <v>Corporate</v>
          </cell>
          <cell r="B1971" t="str">
            <v>Country of seller</v>
          </cell>
          <cell r="C1971" t="str">
            <v>North Korea</v>
          </cell>
        </row>
        <row r="1972">
          <cell r="A1972" t="str">
            <v>Corporate</v>
          </cell>
          <cell r="B1972" t="str">
            <v>Country of seller</v>
          </cell>
          <cell r="C1972" t="str">
            <v>Northern Cyprus TRNC</v>
          </cell>
        </row>
        <row r="1973">
          <cell r="A1973" t="str">
            <v>Corporate</v>
          </cell>
          <cell r="B1973" t="str">
            <v>Country of seller</v>
          </cell>
          <cell r="C1973" t="str">
            <v>Northern Ireland</v>
          </cell>
        </row>
        <row r="1974">
          <cell r="A1974" t="str">
            <v>Corporate</v>
          </cell>
          <cell r="B1974" t="str">
            <v>Country of seller</v>
          </cell>
          <cell r="C1974" t="str">
            <v>Norway</v>
          </cell>
        </row>
        <row r="1975">
          <cell r="A1975" t="str">
            <v>Corporate</v>
          </cell>
          <cell r="B1975" t="str">
            <v>Country of seller</v>
          </cell>
          <cell r="C1975" t="str">
            <v>Not Known</v>
          </cell>
        </row>
        <row r="1976">
          <cell r="A1976" t="str">
            <v>Corporate</v>
          </cell>
          <cell r="B1976" t="str">
            <v>Country of seller</v>
          </cell>
          <cell r="C1976" t="str">
            <v>Oman</v>
          </cell>
        </row>
        <row r="1977">
          <cell r="A1977" t="str">
            <v>Corporate</v>
          </cell>
          <cell r="B1977" t="str">
            <v>Country of seller</v>
          </cell>
          <cell r="C1977" t="str">
            <v>Pakistan</v>
          </cell>
        </row>
        <row r="1978">
          <cell r="A1978" t="str">
            <v>Corporate</v>
          </cell>
          <cell r="B1978" t="str">
            <v>Country of seller</v>
          </cell>
          <cell r="C1978" t="str">
            <v>Panama</v>
          </cell>
        </row>
        <row r="1979">
          <cell r="A1979" t="str">
            <v>Corporate</v>
          </cell>
          <cell r="B1979" t="str">
            <v>Country of seller</v>
          </cell>
          <cell r="C1979" t="str">
            <v>Papua New Guinea</v>
          </cell>
        </row>
        <row r="1980">
          <cell r="A1980" t="str">
            <v>Corporate</v>
          </cell>
          <cell r="B1980" t="str">
            <v>Country of seller</v>
          </cell>
          <cell r="C1980" t="str">
            <v>Paraguay</v>
          </cell>
        </row>
        <row r="1981">
          <cell r="A1981" t="str">
            <v>Corporate</v>
          </cell>
          <cell r="B1981" t="str">
            <v>Country of seller</v>
          </cell>
          <cell r="C1981" t="str">
            <v>Peoples Rep Of Yemen</v>
          </cell>
        </row>
        <row r="1982">
          <cell r="A1982" t="str">
            <v>Corporate</v>
          </cell>
          <cell r="B1982" t="str">
            <v>Country of seller</v>
          </cell>
          <cell r="C1982" t="str">
            <v>Peru</v>
          </cell>
        </row>
        <row r="1983">
          <cell r="A1983" t="str">
            <v>Corporate</v>
          </cell>
          <cell r="B1983" t="str">
            <v>Country of seller</v>
          </cell>
          <cell r="C1983" t="str">
            <v>Philippines</v>
          </cell>
        </row>
        <row r="1984">
          <cell r="A1984" t="str">
            <v>Corporate</v>
          </cell>
          <cell r="B1984" t="str">
            <v>Country of seller</v>
          </cell>
          <cell r="C1984" t="str">
            <v>Poland</v>
          </cell>
        </row>
        <row r="1985">
          <cell r="A1985" t="str">
            <v>Corporate</v>
          </cell>
          <cell r="B1985" t="str">
            <v>Country of seller</v>
          </cell>
          <cell r="C1985" t="str">
            <v>Portugal</v>
          </cell>
        </row>
        <row r="1986">
          <cell r="A1986" t="str">
            <v>Corporate</v>
          </cell>
          <cell r="B1986" t="str">
            <v>Country of seller</v>
          </cell>
          <cell r="C1986" t="str">
            <v>Puerto Rico</v>
          </cell>
        </row>
        <row r="1987">
          <cell r="A1987" t="str">
            <v>Corporate</v>
          </cell>
          <cell r="B1987" t="str">
            <v>Country of seller</v>
          </cell>
          <cell r="C1987" t="str">
            <v>Qatar</v>
          </cell>
        </row>
        <row r="1988">
          <cell r="A1988" t="str">
            <v>Corporate</v>
          </cell>
          <cell r="B1988" t="str">
            <v>Country of seller</v>
          </cell>
          <cell r="C1988" t="str">
            <v>Romania</v>
          </cell>
        </row>
        <row r="1989">
          <cell r="A1989" t="str">
            <v>Corporate</v>
          </cell>
          <cell r="B1989" t="str">
            <v>Country of seller</v>
          </cell>
          <cell r="C1989" t="str">
            <v>Russia</v>
          </cell>
        </row>
        <row r="1990">
          <cell r="A1990" t="str">
            <v>Corporate</v>
          </cell>
          <cell r="B1990" t="str">
            <v>Country of seller</v>
          </cell>
          <cell r="C1990" t="str">
            <v>Saudi Arabia</v>
          </cell>
        </row>
        <row r="1991">
          <cell r="A1991" t="str">
            <v>Corporate</v>
          </cell>
          <cell r="B1991" t="str">
            <v>Country of seller</v>
          </cell>
          <cell r="C1991" t="str">
            <v>Scotland</v>
          </cell>
        </row>
        <row r="1992">
          <cell r="A1992" t="str">
            <v>Corporate</v>
          </cell>
          <cell r="B1992" t="str">
            <v>Country of seller</v>
          </cell>
          <cell r="C1992" t="str">
            <v>Senegal</v>
          </cell>
        </row>
        <row r="1993">
          <cell r="A1993" t="str">
            <v>Corporate</v>
          </cell>
          <cell r="B1993" t="str">
            <v>Country of seller</v>
          </cell>
          <cell r="C1993" t="str">
            <v>Serbia</v>
          </cell>
        </row>
        <row r="1994">
          <cell r="A1994" t="str">
            <v>Corporate</v>
          </cell>
          <cell r="B1994" t="str">
            <v>Country of seller</v>
          </cell>
          <cell r="C1994" t="str">
            <v>Singapore</v>
          </cell>
        </row>
        <row r="1995">
          <cell r="A1995" t="str">
            <v>Corporate</v>
          </cell>
          <cell r="B1995" t="str">
            <v>Country of seller</v>
          </cell>
          <cell r="C1995" t="str">
            <v>Slovakia</v>
          </cell>
        </row>
        <row r="1996">
          <cell r="A1996" t="str">
            <v>Corporate</v>
          </cell>
          <cell r="B1996" t="str">
            <v>Country of seller</v>
          </cell>
          <cell r="C1996" t="str">
            <v>Slovenia</v>
          </cell>
        </row>
        <row r="1997">
          <cell r="A1997" t="str">
            <v>Corporate</v>
          </cell>
          <cell r="B1997" t="str">
            <v>Country of seller</v>
          </cell>
          <cell r="C1997" t="str">
            <v>South Africa</v>
          </cell>
        </row>
        <row r="1998">
          <cell r="A1998" t="str">
            <v>Corporate</v>
          </cell>
          <cell r="B1998" t="str">
            <v>Country of seller</v>
          </cell>
          <cell r="C1998" t="str">
            <v>South Korea</v>
          </cell>
        </row>
        <row r="1999">
          <cell r="A1999" t="str">
            <v>Corporate</v>
          </cell>
          <cell r="B1999" t="str">
            <v>Country of seller</v>
          </cell>
          <cell r="C1999" t="str">
            <v>Spain</v>
          </cell>
        </row>
        <row r="2000">
          <cell r="A2000" t="str">
            <v>Corporate</v>
          </cell>
          <cell r="B2000" t="str">
            <v>Country of seller</v>
          </cell>
          <cell r="C2000" t="str">
            <v>Sri Lanka</v>
          </cell>
        </row>
        <row r="2001">
          <cell r="A2001" t="str">
            <v>Corporate</v>
          </cell>
          <cell r="B2001" t="str">
            <v>Country of seller</v>
          </cell>
          <cell r="C2001" t="str">
            <v>Sudan</v>
          </cell>
        </row>
        <row r="2002">
          <cell r="A2002" t="str">
            <v>Corporate</v>
          </cell>
          <cell r="B2002" t="str">
            <v>Country of seller</v>
          </cell>
          <cell r="C2002" t="str">
            <v>Swaziland</v>
          </cell>
        </row>
        <row r="2003">
          <cell r="A2003" t="str">
            <v>Corporate</v>
          </cell>
          <cell r="B2003" t="str">
            <v>Country of seller</v>
          </cell>
          <cell r="C2003" t="str">
            <v>Sweden</v>
          </cell>
        </row>
        <row r="2004">
          <cell r="A2004" t="str">
            <v>Corporate</v>
          </cell>
          <cell r="B2004" t="str">
            <v>Country of seller</v>
          </cell>
          <cell r="C2004" t="str">
            <v>Switzerland</v>
          </cell>
        </row>
        <row r="2005">
          <cell r="A2005" t="str">
            <v>Corporate</v>
          </cell>
          <cell r="B2005" t="str">
            <v>Country of seller</v>
          </cell>
          <cell r="C2005" t="str">
            <v>Syria</v>
          </cell>
        </row>
        <row r="2006">
          <cell r="A2006" t="str">
            <v>Corporate</v>
          </cell>
          <cell r="B2006" t="str">
            <v>Country of seller</v>
          </cell>
          <cell r="C2006" t="str">
            <v>Taiwan</v>
          </cell>
        </row>
        <row r="2007">
          <cell r="A2007" t="str">
            <v>Corporate</v>
          </cell>
          <cell r="B2007" t="str">
            <v>Country of seller</v>
          </cell>
          <cell r="C2007" t="str">
            <v>Tajikistan</v>
          </cell>
        </row>
        <row r="2008">
          <cell r="A2008" t="str">
            <v>Corporate</v>
          </cell>
          <cell r="B2008" t="str">
            <v>Country of seller</v>
          </cell>
          <cell r="C2008" t="str">
            <v>Tanzania</v>
          </cell>
        </row>
        <row r="2009">
          <cell r="A2009" t="str">
            <v>Corporate</v>
          </cell>
          <cell r="B2009" t="str">
            <v>Country of seller</v>
          </cell>
          <cell r="C2009" t="str">
            <v>Thailand</v>
          </cell>
        </row>
        <row r="2010">
          <cell r="A2010" t="str">
            <v>Corporate</v>
          </cell>
          <cell r="B2010" t="str">
            <v>Country of seller</v>
          </cell>
          <cell r="C2010" t="str">
            <v>Togo</v>
          </cell>
        </row>
        <row r="2011">
          <cell r="A2011" t="str">
            <v>Corporate</v>
          </cell>
          <cell r="B2011" t="str">
            <v>Country of seller</v>
          </cell>
          <cell r="C2011" t="str">
            <v>Tonga</v>
          </cell>
        </row>
        <row r="2012">
          <cell r="A2012" t="str">
            <v>Corporate</v>
          </cell>
          <cell r="B2012" t="str">
            <v>Country of seller</v>
          </cell>
          <cell r="C2012" t="str">
            <v>Trinidad</v>
          </cell>
        </row>
        <row r="2013">
          <cell r="A2013" t="str">
            <v>Corporate</v>
          </cell>
          <cell r="B2013" t="str">
            <v>Country of seller</v>
          </cell>
          <cell r="C2013" t="str">
            <v>Tunisia</v>
          </cell>
        </row>
        <row r="2014">
          <cell r="A2014" t="str">
            <v>Corporate</v>
          </cell>
          <cell r="B2014" t="str">
            <v>Country of seller</v>
          </cell>
          <cell r="C2014" t="str">
            <v>Turkey</v>
          </cell>
        </row>
        <row r="2015">
          <cell r="A2015" t="str">
            <v>Corporate</v>
          </cell>
          <cell r="B2015" t="str">
            <v>Country of seller</v>
          </cell>
          <cell r="C2015" t="str">
            <v>Turkmenistan</v>
          </cell>
        </row>
        <row r="2016">
          <cell r="A2016" t="str">
            <v>Corporate</v>
          </cell>
          <cell r="B2016" t="str">
            <v>Country of seller</v>
          </cell>
          <cell r="C2016" t="str">
            <v>Uganda</v>
          </cell>
        </row>
        <row r="2017">
          <cell r="A2017" t="str">
            <v>Corporate</v>
          </cell>
          <cell r="B2017" t="str">
            <v>Country of seller</v>
          </cell>
          <cell r="C2017" t="str">
            <v>Ukraine</v>
          </cell>
        </row>
        <row r="2018">
          <cell r="A2018" t="str">
            <v>Corporate</v>
          </cell>
          <cell r="B2018" t="str">
            <v>Country of seller</v>
          </cell>
          <cell r="C2018" t="str">
            <v>United Arab Emirates</v>
          </cell>
        </row>
        <row r="2019">
          <cell r="A2019" t="str">
            <v>Corporate</v>
          </cell>
          <cell r="B2019" t="str">
            <v>Country of seller</v>
          </cell>
          <cell r="C2019" t="str">
            <v>United Kingdom</v>
          </cell>
        </row>
        <row r="2020">
          <cell r="A2020" t="str">
            <v>Corporate</v>
          </cell>
          <cell r="B2020" t="str">
            <v>Country of seller</v>
          </cell>
          <cell r="C2020" t="str">
            <v>United States</v>
          </cell>
        </row>
        <row r="2021">
          <cell r="A2021" t="str">
            <v>Corporate</v>
          </cell>
          <cell r="B2021" t="str">
            <v>Country of seller</v>
          </cell>
          <cell r="C2021" t="str">
            <v>Uruguay</v>
          </cell>
        </row>
        <row r="2022">
          <cell r="A2022" t="str">
            <v>Corporate</v>
          </cell>
          <cell r="B2022" t="str">
            <v>Country of seller</v>
          </cell>
          <cell r="C2022" t="str">
            <v>Uzbekistan</v>
          </cell>
        </row>
        <row r="2023">
          <cell r="A2023" t="str">
            <v>Corporate</v>
          </cell>
          <cell r="B2023" t="str">
            <v>Country of seller</v>
          </cell>
          <cell r="C2023" t="str">
            <v>Venezuela</v>
          </cell>
        </row>
        <row r="2024">
          <cell r="A2024" t="str">
            <v>Corporate</v>
          </cell>
          <cell r="B2024" t="str">
            <v>Country of seller</v>
          </cell>
          <cell r="C2024" t="str">
            <v>Vietnam</v>
          </cell>
        </row>
        <row r="2025">
          <cell r="A2025" t="str">
            <v>Corporate</v>
          </cell>
          <cell r="B2025" t="str">
            <v>Country of seller</v>
          </cell>
          <cell r="C2025" t="str">
            <v>Wales</v>
          </cell>
        </row>
        <row r="2026">
          <cell r="A2026" t="str">
            <v>Corporate</v>
          </cell>
          <cell r="B2026" t="str">
            <v>Country of seller</v>
          </cell>
          <cell r="C2026" t="str">
            <v>Yemen</v>
          </cell>
        </row>
        <row r="2027">
          <cell r="A2027" t="str">
            <v>Corporate</v>
          </cell>
          <cell r="B2027" t="str">
            <v>Country of seller</v>
          </cell>
          <cell r="C2027" t="str">
            <v>Zaire</v>
          </cell>
        </row>
        <row r="2028">
          <cell r="A2028" t="str">
            <v>Corporate</v>
          </cell>
          <cell r="B2028" t="str">
            <v>Country of seller</v>
          </cell>
          <cell r="C2028" t="str">
            <v>Zambia</v>
          </cell>
        </row>
        <row r="2029">
          <cell r="A2029" t="str">
            <v>Corporate</v>
          </cell>
          <cell r="B2029" t="str">
            <v>Country of seller</v>
          </cell>
          <cell r="C2029" t="str">
            <v>Zimbabwe</v>
          </cell>
        </row>
        <row r="2030">
          <cell r="A2030" t="str">
            <v>Corporate</v>
          </cell>
          <cell r="B2030" t="str">
            <v>Country of target</v>
          </cell>
          <cell r="C2030" t="str">
            <v>Albania</v>
          </cell>
        </row>
        <row r="2031">
          <cell r="A2031" t="str">
            <v>Corporate</v>
          </cell>
          <cell r="B2031" t="str">
            <v>Country of target</v>
          </cell>
          <cell r="C2031" t="str">
            <v>Algeria</v>
          </cell>
        </row>
        <row r="2032">
          <cell r="A2032" t="str">
            <v>Corporate</v>
          </cell>
          <cell r="B2032" t="str">
            <v>Country of target</v>
          </cell>
          <cell r="C2032" t="str">
            <v>Angola</v>
          </cell>
        </row>
        <row r="2033">
          <cell r="A2033" t="str">
            <v>Corporate</v>
          </cell>
          <cell r="B2033" t="str">
            <v>Country of target</v>
          </cell>
          <cell r="C2033" t="str">
            <v>Argentina</v>
          </cell>
        </row>
        <row r="2034">
          <cell r="A2034" t="str">
            <v>Corporate</v>
          </cell>
          <cell r="B2034" t="str">
            <v>Country of target</v>
          </cell>
          <cell r="C2034" t="str">
            <v>Armenia</v>
          </cell>
        </row>
        <row r="2035">
          <cell r="A2035" t="str">
            <v>Corporate</v>
          </cell>
          <cell r="B2035" t="str">
            <v>Country of target</v>
          </cell>
          <cell r="C2035" t="str">
            <v>Australia</v>
          </cell>
        </row>
        <row r="2036">
          <cell r="A2036" t="str">
            <v>Corporate</v>
          </cell>
          <cell r="B2036" t="str">
            <v>Country of target</v>
          </cell>
          <cell r="C2036" t="str">
            <v>Austria</v>
          </cell>
        </row>
        <row r="2037">
          <cell r="A2037" t="str">
            <v>Corporate</v>
          </cell>
          <cell r="B2037" t="str">
            <v>Country of target</v>
          </cell>
          <cell r="C2037" t="str">
            <v>Azerbaijan</v>
          </cell>
        </row>
        <row r="2038">
          <cell r="A2038" t="str">
            <v>Corporate</v>
          </cell>
          <cell r="B2038" t="str">
            <v>Country of target</v>
          </cell>
          <cell r="C2038" t="str">
            <v>Baltic States</v>
          </cell>
        </row>
        <row r="2039">
          <cell r="A2039" t="str">
            <v>Corporate</v>
          </cell>
          <cell r="B2039" t="str">
            <v>Country of target</v>
          </cell>
          <cell r="C2039" t="str">
            <v>Bangladesh</v>
          </cell>
        </row>
        <row r="2040">
          <cell r="A2040" t="str">
            <v>Corporate</v>
          </cell>
          <cell r="B2040" t="str">
            <v>Country of target</v>
          </cell>
          <cell r="C2040" t="str">
            <v>Barbados</v>
          </cell>
        </row>
        <row r="2041">
          <cell r="A2041" t="str">
            <v>Corporate</v>
          </cell>
          <cell r="B2041" t="str">
            <v>Country of target</v>
          </cell>
          <cell r="C2041" t="str">
            <v>Belgium</v>
          </cell>
        </row>
        <row r="2042">
          <cell r="A2042" t="str">
            <v>Corporate</v>
          </cell>
          <cell r="B2042" t="str">
            <v>Country of target</v>
          </cell>
          <cell r="C2042" t="str">
            <v>Belize</v>
          </cell>
        </row>
        <row r="2043">
          <cell r="A2043" t="str">
            <v>Corporate</v>
          </cell>
          <cell r="B2043" t="str">
            <v>Country of target</v>
          </cell>
          <cell r="C2043" t="str">
            <v>Benin</v>
          </cell>
        </row>
        <row r="2044">
          <cell r="A2044" t="str">
            <v>Corporate</v>
          </cell>
          <cell r="B2044" t="str">
            <v>Country of target</v>
          </cell>
          <cell r="C2044" t="str">
            <v>Bermuda</v>
          </cell>
        </row>
        <row r="2045">
          <cell r="A2045" t="str">
            <v>Corporate</v>
          </cell>
          <cell r="B2045" t="str">
            <v>Country of target</v>
          </cell>
          <cell r="C2045" t="str">
            <v>Bhutan</v>
          </cell>
        </row>
        <row r="2046">
          <cell r="A2046" t="str">
            <v>Corporate</v>
          </cell>
          <cell r="B2046" t="str">
            <v>Country of target</v>
          </cell>
          <cell r="C2046" t="str">
            <v>Bolivia</v>
          </cell>
        </row>
        <row r="2047">
          <cell r="A2047" t="str">
            <v>Corporate</v>
          </cell>
          <cell r="B2047" t="str">
            <v>Country of target</v>
          </cell>
          <cell r="C2047" t="str">
            <v>Bosnia &amp; Herzegovina</v>
          </cell>
        </row>
        <row r="2048">
          <cell r="A2048" t="str">
            <v>Corporate</v>
          </cell>
          <cell r="B2048" t="str">
            <v>Country of target</v>
          </cell>
          <cell r="C2048" t="str">
            <v>Botswana</v>
          </cell>
        </row>
        <row r="2049">
          <cell r="A2049" t="str">
            <v>Corporate</v>
          </cell>
          <cell r="B2049" t="str">
            <v>Country of target</v>
          </cell>
          <cell r="C2049" t="str">
            <v>Brazil</v>
          </cell>
        </row>
        <row r="2050">
          <cell r="A2050" t="str">
            <v>Corporate</v>
          </cell>
          <cell r="B2050" t="str">
            <v>Country of target</v>
          </cell>
          <cell r="C2050" t="str">
            <v>Brunei</v>
          </cell>
        </row>
        <row r="2051">
          <cell r="A2051" t="str">
            <v>Corporate</v>
          </cell>
          <cell r="B2051" t="str">
            <v>Country of target</v>
          </cell>
          <cell r="C2051" t="str">
            <v>Bulgaria</v>
          </cell>
        </row>
        <row r="2052">
          <cell r="A2052" t="str">
            <v>Corporate</v>
          </cell>
          <cell r="B2052" t="str">
            <v>Country of target</v>
          </cell>
          <cell r="C2052" t="str">
            <v>Burma</v>
          </cell>
        </row>
        <row r="2053">
          <cell r="A2053" t="str">
            <v>Corporate</v>
          </cell>
          <cell r="B2053" t="str">
            <v>Country of target</v>
          </cell>
          <cell r="C2053" t="str">
            <v>Cambodia</v>
          </cell>
        </row>
        <row r="2054">
          <cell r="A2054" t="str">
            <v>Corporate</v>
          </cell>
          <cell r="B2054" t="str">
            <v>Country of target</v>
          </cell>
          <cell r="C2054" t="str">
            <v>Cameroon</v>
          </cell>
        </row>
        <row r="2055">
          <cell r="A2055" t="str">
            <v>Corporate</v>
          </cell>
          <cell r="B2055" t="str">
            <v>Country of target</v>
          </cell>
          <cell r="C2055" t="str">
            <v>Canada</v>
          </cell>
        </row>
        <row r="2056">
          <cell r="A2056" t="str">
            <v>Corporate</v>
          </cell>
          <cell r="B2056" t="str">
            <v>Country of target</v>
          </cell>
          <cell r="C2056" t="str">
            <v>Canary Islands</v>
          </cell>
        </row>
        <row r="2057">
          <cell r="A2057" t="str">
            <v>Corporate</v>
          </cell>
          <cell r="B2057" t="str">
            <v>Country of target</v>
          </cell>
          <cell r="C2057" t="str">
            <v>Caribbean</v>
          </cell>
        </row>
        <row r="2058">
          <cell r="A2058" t="str">
            <v>Corporate</v>
          </cell>
          <cell r="B2058" t="str">
            <v>Country of target</v>
          </cell>
          <cell r="C2058" t="str">
            <v>Cayman Islands</v>
          </cell>
        </row>
        <row r="2059">
          <cell r="A2059" t="str">
            <v>Corporate</v>
          </cell>
          <cell r="B2059" t="str">
            <v>Country of target</v>
          </cell>
          <cell r="C2059" t="str">
            <v>Chile</v>
          </cell>
        </row>
        <row r="2060">
          <cell r="A2060" t="str">
            <v>Corporate</v>
          </cell>
          <cell r="B2060" t="str">
            <v>Country of target</v>
          </cell>
          <cell r="C2060" t="str">
            <v>China</v>
          </cell>
        </row>
        <row r="2061">
          <cell r="A2061" t="str">
            <v>Corporate</v>
          </cell>
          <cell r="B2061" t="str">
            <v>Country of target</v>
          </cell>
          <cell r="C2061" t="str">
            <v>Colombia</v>
          </cell>
        </row>
        <row r="2062">
          <cell r="A2062" t="str">
            <v>Corporate</v>
          </cell>
          <cell r="B2062" t="str">
            <v>Country of target</v>
          </cell>
          <cell r="C2062" t="str">
            <v>Costa Rica</v>
          </cell>
        </row>
        <row r="2063">
          <cell r="A2063" t="str">
            <v>Corporate</v>
          </cell>
          <cell r="B2063" t="str">
            <v>Country of target</v>
          </cell>
          <cell r="C2063" t="str">
            <v xml:space="preserve">Côte d’Ivoire  </v>
          </cell>
        </row>
        <row r="2064">
          <cell r="A2064" t="str">
            <v>Corporate</v>
          </cell>
          <cell r="B2064" t="str">
            <v>Country of target</v>
          </cell>
          <cell r="C2064" t="str">
            <v>Croatia</v>
          </cell>
        </row>
        <row r="2065">
          <cell r="A2065" t="str">
            <v>Corporate</v>
          </cell>
          <cell r="B2065" t="str">
            <v>Country of target</v>
          </cell>
          <cell r="C2065" t="str">
            <v>Cuba</v>
          </cell>
        </row>
        <row r="2066">
          <cell r="A2066" t="str">
            <v>Corporate</v>
          </cell>
          <cell r="B2066" t="str">
            <v>Country of target</v>
          </cell>
          <cell r="C2066" t="str">
            <v>Cyprus</v>
          </cell>
        </row>
        <row r="2067">
          <cell r="A2067" t="str">
            <v>Corporate</v>
          </cell>
          <cell r="B2067" t="str">
            <v>Country of target</v>
          </cell>
          <cell r="C2067" t="str">
            <v>Czech Republic</v>
          </cell>
        </row>
        <row r="2068">
          <cell r="A2068" t="str">
            <v>Corporate</v>
          </cell>
          <cell r="B2068" t="str">
            <v>Country of target</v>
          </cell>
          <cell r="C2068" t="str">
            <v>Democratic Republic of the Congo</v>
          </cell>
        </row>
        <row r="2069">
          <cell r="A2069" t="str">
            <v>Corporate</v>
          </cell>
          <cell r="B2069" t="str">
            <v>Country of target</v>
          </cell>
          <cell r="C2069" t="str">
            <v>Denmark</v>
          </cell>
        </row>
        <row r="2070">
          <cell r="A2070" t="str">
            <v>Corporate</v>
          </cell>
          <cell r="B2070" t="str">
            <v>Country of target</v>
          </cell>
          <cell r="C2070" t="str">
            <v>Dominican Republic</v>
          </cell>
        </row>
        <row r="2071">
          <cell r="A2071" t="str">
            <v>Corporate</v>
          </cell>
          <cell r="B2071" t="str">
            <v>Country of target</v>
          </cell>
          <cell r="C2071" t="str">
            <v>Dubai</v>
          </cell>
        </row>
        <row r="2072">
          <cell r="A2072" t="str">
            <v>Corporate</v>
          </cell>
          <cell r="B2072" t="str">
            <v>Country of target</v>
          </cell>
          <cell r="C2072" t="str">
            <v>Ecuador</v>
          </cell>
        </row>
        <row r="2073">
          <cell r="A2073" t="str">
            <v>Corporate</v>
          </cell>
          <cell r="B2073" t="str">
            <v>Country of target</v>
          </cell>
          <cell r="C2073" t="str">
            <v>Egypt</v>
          </cell>
        </row>
        <row r="2074">
          <cell r="A2074" t="str">
            <v>Corporate</v>
          </cell>
          <cell r="B2074" t="str">
            <v>Country of target</v>
          </cell>
          <cell r="C2074" t="str">
            <v>El Salvador</v>
          </cell>
        </row>
        <row r="2075">
          <cell r="A2075" t="str">
            <v>Corporate</v>
          </cell>
          <cell r="B2075" t="str">
            <v>Country of target</v>
          </cell>
          <cell r="C2075" t="str">
            <v>England</v>
          </cell>
        </row>
        <row r="2076">
          <cell r="A2076" t="str">
            <v>Corporate</v>
          </cell>
          <cell r="B2076" t="str">
            <v>Country of target</v>
          </cell>
          <cell r="C2076" t="str">
            <v>Eritrea</v>
          </cell>
        </row>
        <row r="2077">
          <cell r="A2077" t="str">
            <v>Corporate</v>
          </cell>
          <cell r="B2077" t="str">
            <v>Country of target</v>
          </cell>
          <cell r="C2077" t="str">
            <v>Estonia</v>
          </cell>
        </row>
        <row r="2078">
          <cell r="A2078" t="str">
            <v>Corporate</v>
          </cell>
          <cell r="B2078" t="str">
            <v>Country of target</v>
          </cell>
          <cell r="C2078" t="str">
            <v>Ethiopia</v>
          </cell>
        </row>
        <row r="2079">
          <cell r="A2079" t="str">
            <v>Corporate</v>
          </cell>
          <cell r="B2079" t="str">
            <v>Country of target</v>
          </cell>
          <cell r="C2079" t="str">
            <v>Falkland Islands</v>
          </cell>
        </row>
        <row r="2080">
          <cell r="A2080" t="str">
            <v>Corporate</v>
          </cell>
          <cell r="B2080" t="str">
            <v>Country of target</v>
          </cell>
          <cell r="C2080" t="str">
            <v>Faroes</v>
          </cell>
        </row>
        <row r="2081">
          <cell r="A2081" t="str">
            <v>Corporate</v>
          </cell>
          <cell r="B2081" t="str">
            <v>Country of target</v>
          </cell>
          <cell r="C2081" t="str">
            <v>Fed Rep Yugoslavia</v>
          </cell>
        </row>
        <row r="2082">
          <cell r="A2082" t="str">
            <v>Corporate</v>
          </cell>
          <cell r="B2082" t="str">
            <v>Country of target</v>
          </cell>
          <cell r="C2082" t="str">
            <v>Fiji</v>
          </cell>
        </row>
        <row r="2083">
          <cell r="A2083" t="str">
            <v>Corporate</v>
          </cell>
          <cell r="B2083" t="str">
            <v>Country of target</v>
          </cell>
          <cell r="C2083" t="str">
            <v>Finland</v>
          </cell>
        </row>
        <row r="2084">
          <cell r="A2084" t="str">
            <v>Corporate</v>
          </cell>
          <cell r="B2084" t="str">
            <v>Country of target</v>
          </cell>
          <cell r="C2084" t="str">
            <v>Former Yugoslavia</v>
          </cell>
        </row>
        <row r="2085">
          <cell r="A2085" t="str">
            <v>Corporate</v>
          </cell>
          <cell r="B2085" t="str">
            <v>Country of target</v>
          </cell>
          <cell r="C2085" t="str">
            <v>France</v>
          </cell>
        </row>
        <row r="2086">
          <cell r="A2086" t="str">
            <v>Corporate</v>
          </cell>
          <cell r="B2086" t="str">
            <v>Country of target</v>
          </cell>
          <cell r="C2086" t="str">
            <v>Gambia</v>
          </cell>
        </row>
        <row r="2087">
          <cell r="A2087" t="str">
            <v>Corporate</v>
          </cell>
          <cell r="B2087" t="str">
            <v>Country of target</v>
          </cell>
          <cell r="C2087" t="str">
            <v>Gaza Strip</v>
          </cell>
        </row>
        <row r="2088">
          <cell r="A2088" t="str">
            <v>Corporate</v>
          </cell>
          <cell r="B2088" t="str">
            <v>Country of target</v>
          </cell>
          <cell r="C2088" t="str">
            <v>Georgia</v>
          </cell>
        </row>
        <row r="2089">
          <cell r="A2089" t="str">
            <v>Corporate</v>
          </cell>
          <cell r="B2089" t="str">
            <v>Country of target</v>
          </cell>
          <cell r="C2089" t="str">
            <v>Germany</v>
          </cell>
        </row>
        <row r="2090">
          <cell r="A2090" t="str">
            <v>Corporate</v>
          </cell>
          <cell r="B2090" t="str">
            <v>Country of target</v>
          </cell>
          <cell r="C2090" t="str">
            <v>Ghana</v>
          </cell>
        </row>
        <row r="2091">
          <cell r="A2091" t="str">
            <v>Corporate</v>
          </cell>
          <cell r="B2091" t="str">
            <v>Country of target</v>
          </cell>
          <cell r="C2091" t="str">
            <v>Gibraltar</v>
          </cell>
        </row>
        <row r="2092">
          <cell r="A2092" t="str">
            <v>Corporate</v>
          </cell>
          <cell r="B2092" t="str">
            <v>Country of target</v>
          </cell>
          <cell r="C2092" t="str">
            <v>Greece</v>
          </cell>
        </row>
        <row r="2093">
          <cell r="A2093" t="str">
            <v>Corporate</v>
          </cell>
          <cell r="B2093" t="str">
            <v>Country of target</v>
          </cell>
          <cell r="C2093" t="str">
            <v>Greenland</v>
          </cell>
        </row>
        <row r="2094">
          <cell r="A2094" t="str">
            <v>Corporate</v>
          </cell>
          <cell r="B2094" t="str">
            <v>Country of target</v>
          </cell>
          <cell r="C2094" t="str">
            <v>Guam</v>
          </cell>
        </row>
        <row r="2095">
          <cell r="A2095" t="str">
            <v>Corporate</v>
          </cell>
          <cell r="B2095" t="str">
            <v>Country of target</v>
          </cell>
          <cell r="C2095" t="str">
            <v>Guatemala</v>
          </cell>
        </row>
        <row r="2096">
          <cell r="A2096" t="str">
            <v>Corporate</v>
          </cell>
          <cell r="B2096" t="str">
            <v>Country of target</v>
          </cell>
          <cell r="C2096" t="str">
            <v>Guernsey</v>
          </cell>
        </row>
        <row r="2097">
          <cell r="A2097" t="str">
            <v>Corporate</v>
          </cell>
          <cell r="B2097" t="str">
            <v>Country of target</v>
          </cell>
          <cell r="C2097" t="str">
            <v>Guinea</v>
          </cell>
        </row>
        <row r="2098">
          <cell r="A2098" t="str">
            <v>Corporate</v>
          </cell>
          <cell r="B2098" t="str">
            <v>Country of target</v>
          </cell>
          <cell r="C2098" t="str">
            <v xml:space="preserve">Guinea Bissau  </v>
          </cell>
        </row>
        <row r="2099">
          <cell r="A2099" t="str">
            <v>Corporate</v>
          </cell>
          <cell r="B2099" t="str">
            <v>Country of target</v>
          </cell>
          <cell r="C2099" t="str">
            <v>Holland</v>
          </cell>
        </row>
        <row r="2100">
          <cell r="A2100" t="str">
            <v>Corporate</v>
          </cell>
          <cell r="B2100" t="str">
            <v>Country of target</v>
          </cell>
          <cell r="C2100" t="str">
            <v>Honduras</v>
          </cell>
        </row>
        <row r="2101">
          <cell r="A2101" t="str">
            <v>Corporate</v>
          </cell>
          <cell r="B2101" t="str">
            <v>Country of target</v>
          </cell>
          <cell r="C2101" t="str">
            <v>Hong Kong</v>
          </cell>
        </row>
        <row r="2102">
          <cell r="A2102" t="str">
            <v>Corporate</v>
          </cell>
          <cell r="B2102" t="str">
            <v>Country of target</v>
          </cell>
          <cell r="C2102" t="str">
            <v>Hungary</v>
          </cell>
        </row>
        <row r="2103">
          <cell r="A2103" t="str">
            <v>Corporate</v>
          </cell>
          <cell r="B2103" t="str">
            <v>Country of target</v>
          </cell>
          <cell r="C2103" t="str">
            <v>Iceland</v>
          </cell>
        </row>
        <row r="2104">
          <cell r="A2104" t="str">
            <v>Corporate</v>
          </cell>
          <cell r="B2104" t="str">
            <v>Country of target</v>
          </cell>
          <cell r="C2104" t="str">
            <v>India</v>
          </cell>
        </row>
        <row r="2105">
          <cell r="A2105" t="str">
            <v>Corporate</v>
          </cell>
          <cell r="B2105" t="str">
            <v>Country of target</v>
          </cell>
          <cell r="C2105" t="str">
            <v>Indonesia</v>
          </cell>
        </row>
        <row r="2106">
          <cell r="A2106" t="str">
            <v>Corporate</v>
          </cell>
          <cell r="B2106" t="str">
            <v>Country of target</v>
          </cell>
          <cell r="C2106" t="str">
            <v>Iran</v>
          </cell>
        </row>
        <row r="2107">
          <cell r="A2107" t="str">
            <v>Corporate</v>
          </cell>
          <cell r="B2107" t="str">
            <v>Country of target</v>
          </cell>
          <cell r="C2107" t="str">
            <v>Iraq</v>
          </cell>
        </row>
        <row r="2108">
          <cell r="A2108" t="str">
            <v>Corporate</v>
          </cell>
          <cell r="B2108" t="str">
            <v>Country of target</v>
          </cell>
          <cell r="C2108" t="str">
            <v>Ireland</v>
          </cell>
        </row>
        <row r="2109">
          <cell r="A2109" t="str">
            <v>Corporate</v>
          </cell>
          <cell r="B2109" t="str">
            <v>Country of target</v>
          </cell>
          <cell r="C2109" t="str">
            <v>Isle Of Man</v>
          </cell>
        </row>
        <row r="2110">
          <cell r="A2110" t="str">
            <v>Corporate</v>
          </cell>
          <cell r="B2110" t="str">
            <v>Country of target</v>
          </cell>
          <cell r="C2110" t="str">
            <v>Israel</v>
          </cell>
        </row>
        <row r="2111">
          <cell r="A2111" t="str">
            <v>Corporate</v>
          </cell>
          <cell r="B2111" t="str">
            <v>Country of target</v>
          </cell>
          <cell r="C2111" t="str">
            <v>Italy</v>
          </cell>
        </row>
        <row r="2112">
          <cell r="A2112" t="str">
            <v>Corporate</v>
          </cell>
          <cell r="B2112" t="str">
            <v>Country of target</v>
          </cell>
          <cell r="C2112" t="str">
            <v>Ivory Coast</v>
          </cell>
        </row>
        <row r="2113">
          <cell r="A2113" t="str">
            <v>Corporate</v>
          </cell>
          <cell r="B2113" t="str">
            <v>Country of target</v>
          </cell>
          <cell r="C2113" t="str">
            <v>Jamaica</v>
          </cell>
        </row>
        <row r="2114">
          <cell r="A2114" t="str">
            <v>Corporate</v>
          </cell>
          <cell r="B2114" t="str">
            <v>Country of target</v>
          </cell>
          <cell r="C2114" t="str">
            <v>Japan</v>
          </cell>
        </row>
        <row r="2115">
          <cell r="A2115" t="str">
            <v>Corporate</v>
          </cell>
          <cell r="B2115" t="str">
            <v>Country of target</v>
          </cell>
          <cell r="C2115" t="str">
            <v>Jersey</v>
          </cell>
        </row>
        <row r="2116">
          <cell r="A2116" t="str">
            <v>Corporate</v>
          </cell>
          <cell r="B2116" t="str">
            <v>Country of target</v>
          </cell>
          <cell r="C2116" t="str">
            <v>Jordan</v>
          </cell>
        </row>
        <row r="2117">
          <cell r="A2117" t="str">
            <v>Corporate</v>
          </cell>
          <cell r="B2117" t="str">
            <v>Country of target</v>
          </cell>
          <cell r="C2117" t="str">
            <v>Kazakhstan</v>
          </cell>
        </row>
        <row r="2118">
          <cell r="A2118" t="str">
            <v>Corporate</v>
          </cell>
          <cell r="B2118" t="str">
            <v>Country of target</v>
          </cell>
          <cell r="C2118" t="str">
            <v>Kenya</v>
          </cell>
        </row>
        <row r="2119">
          <cell r="A2119" t="str">
            <v>Corporate</v>
          </cell>
          <cell r="B2119" t="str">
            <v>Country of target</v>
          </cell>
          <cell r="C2119" t="str">
            <v>Kosovo</v>
          </cell>
        </row>
        <row r="2120">
          <cell r="A2120" t="str">
            <v>Corporate</v>
          </cell>
          <cell r="B2120" t="str">
            <v>Country of target</v>
          </cell>
          <cell r="C2120" t="str">
            <v>Kuwait</v>
          </cell>
        </row>
        <row r="2121">
          <cell r="A2121" t="str">
            <v>Corporate</v>
          </cell>
          <cell r="B2121" t="str">
            <v>Country of target</v>
          </cell>
          <cell r="C2121" t="str">
            <v>Kyrgyzstan</v>
          </cell>
        </row>
        <row r="2122">
          <cell r="A2122" t="str">
            <v>Corporate</v>
          </cell>
          <cell r="B2122" t="str">
            <v>Country of target</v>
          </cell>
          <cell r="C2122" t="str">
            <v>Lao PDR</v>
          </cell>
        </row>
        <row r="2123">
          <cell r="A2123" t="str">
            <v>Corporate</v>
          </cell>
          <cell r="B2123" t="str">
            <v>Country of target</v>
          </cell>
          <cell r="C2123" t="str">
            <v>Latvia</v>
          </cell>
        </row>
        <row r="2124">
          <cell r="A2124" t="str">
            <v>Corporate</v>
          </cell>
          <cell r="B2124" t="str">
            <v>Country of target</v>
          </cell>
          <cell r="C2124" t="str">
            <v>Lebanon</v>
          </cell>
        </row>
        <row r="2125">
          <cell r="A2125" t="str">
            <v>Corporate</v>
          </cell>
          <cell r="B2125" t="str">
            <v>Country of target</v>
          </cell>
          <cell r="C2125" t="str">
            <v>Lesotho</v>
          </cell>
        </row>
        <row r="2126">
          <cell r="A2126" t="str">
            <v>Corporate</v>
          </cell>
          <cell r="B2126" t="str">
            <v>Country of target</v>
          </cell>
          <cell r="C2126" t="str">
            <v>Liberia</v>
          </cell>
        </row>
        <row r="2127">
          <cell r="A2127" t="str">
            <v>Corporate</v>
          </cell>
          <cell r="B2127" t="str">
            <v>Country of target</v>
          </cell>
          <cell r="C2127" t="str">
            <v>Libya</v>
          </cell>
        </row>
        <row r="2128">
          <cell r="A2128" t="str">
            <v>Corporate</v>
          </cell>
          <cell r="B2128" t="str">
            <v>Country of target</v>
          </cell>
          <cell r="C2128" t="str">
            <v>Liechtenstein</v>
          </cell>
        </row>
        <row r="2129">
          <cell r="A2129" t="str">
            <v>Corporate</v>
          </cell>
          <cell r="B2129" t="str">
            <v>Country of target</v>
          </cell>
          <cell r="C2129" t="str">
            <v>Lithuania</v>
          </cell>
        </row>
        <row r="2130">
          <cell r="A2130" t="str">
            <v>Corporate</v>
          </cell>
          <cell r="B2130" t="str">
            <v>Country of target</v>
          </cell>
          <cell r="C2130" t="str">
            <v>Luxembourg</v>
          </cell>
        </row>
        <row r="2131">
          <cell r="A2131" t="str">
            <v>Corporate</v>
          </cell>
          <cell r="B2131" t="str">
            <v>Country of target</v>
          </cell>
          <cell r="C2131" t="str">
            <v>Macedonia</v>
          </cell>
        </row>
        <row r="2132">
          <cell r="A2132" t="str">
            <v>Corporate</v>
          </cell>
          <cell r="B2132" t="str">
            <v>Country of target</v>
          </cell>
          <cell r="C2132" t="str">
            <v>Madagascar</v>
          </cell>
        </row>
        <row r="2133">
          <cell r="A2133" t="str">
            <v>Corporate</v>
          </cell>
          <cell r="B2133" t="str">
            <v>Country of target</v>
          </cell>
          <cell r="C2133" t="str">
            <v>Majorca</v>
          </cell>
        </row>
        <row r="2134">
          <cell r="A2134" t="str">
            <v>Corporate</v>
          </cell>
          <cell r="B2134" t="str">
            <v>Country of target</v>
          </cell>
          <cell r="C2134" t="str">
            <v>Malawi</v>
          </cell>
        </row>
        <row r="2135">
          <cell r="A2135" t="str">
            <v>Corporate</v>
          </cell>
          <cell r="B2135" t="str">
            <v>Country of target</v>
          </cell>
          <cell r="C2135" t="str">
            <v>Malaysia</v>
          </cell>
        </row>
        <row r="2136">
          <cell r="A2136" t="str">
            <v>Corporate</v>
          </cell>
          <cell r="B2136" t="str">
            <v>Country of target</v>
          </cell>
          <cell r="C2136" t="str">
            <v>Mali</v>
          </cell>
        </row>
        <row r="2137">
          <cell r="A2137" t="str">
            <v>Corporate</v>
          </cell>
          <cell r="B2137" t="str">
            <v>Country of target</v>
          </cell>
          <cell r="C2137" t="str">
            <v>Malta</v>
          </cell>
        </row>
        <row r="2138">
          <cell r="A2138" t="str">
            <v>Corporate</v>
          </cell>
          <cell r="B2138" t="str">
            <v>Country of target</v>
          </cell>
          <cell r="C2138" t="str">
            <v>Marshall Islands</v>
          </cell>
        </row>
        <row r="2139">
          <cell r="A2139" t="str">
            <v>Corporate</v>
          </cell>
          <cell r="B2139" t="str">
            <v>Country of target</v>
          </cell>
          <cell r="C2139" t="str">
            <v>Mauritania</v>
          </cell>
        </row>
        <row r="2140">
          <cell r="A2140" t="str">
            <v>Corporate</v>
          </cell>
          <cell r="B2140" t="str">
            <v>Country of target</v>
          </cell>
          <cell r="C2140" t="str">
            <v>Mauritius</v>
          </cell>
        </row>
        <row r="2141">
          <cell r="A2141" t="str">
            <v>Corporate</v>
          </cell>
          <cell r="B2141" t="str">
            <v>Country of target</v>
          </cell>
          <cell r="C2141" t="str">
            <v>Mexico</v>
          </cell>
        </row>
        <row r="2142">
          <cell r="A2142" t="str">
            <v>Corporate</v>
          </cell>
          <cell r="B2142" t="str">
            <v>Country of target</v>
          </cell>
          <cell r="C2142" t="str">
            <v>Moldova</v>
          </cell>
        </row>
        <row r="2143">
          <cell r="A2143" t="str">
            <v>Corporate</v>
          </cell>
          <cell r="B2143" t="str">
            <v>Country of target</v>
          </cell>
          <cell r="C2143" t="str">
            <v>Monaco</v>
          </cell>
        </row>
        <row r="2144">
          <cell r="A2144" t="str">
            <v>Corporate</v>
          </cell>
          <cell r="B2144" t="str">
            <v>Country of target</v>
          </cell>
          <cell r="C2144" t="str">
            <v>Morocco</v>
          </cell>
        </row>
        <row r="2145">
          <cell r="A2145" t="str">
            <v>Corporate</v>
          </cell>
          <cell r="B2145" t="str">
            <v>Country of target</v>
          </cell>
          <cell r="C2145" t="str">
            <v>Mozambique</v>
          </cell>
        </row>
        <row r="2146">
          <cell r="A2146" t="str">
            <v>Corporate</v>
          </cell>
          <cell r="B2146" t="str">
            <v>Country of target</v>
          </cell>
          <cell r="C2146" t="str">
            <v>Namibia</v>
          </cell>
        </row>
        <row r="2147">
          <cell r="A2147" t="str">
            <v>Corporate</v>
          </cell>
          <cell r="B2147" t="str">
            <v>Country of target</v>
          </cell>
          <cell r="C2147" t="str">
            <v>Nepal</v>
          </cell>
        </row>
        <row r="2148">
          <cell r="A2148" t="str">
            <v>Corporate</v>
          </cell>
          <cell r="B2148" t="str">
            <v>Country of target</v>
          </cell>
          <cell r="C2148" t="str">
            <v>Netherlands</v>
          </cell>
        </row>
        <row r="2149">
          <cell r="A2149" t="str">
            <v>Corporate</v>
          </cell>
          <cell r="B2149" t="str">
            <v>Country of target</v>
          </cell>
          <cell r="C2149" t="str">
            <v>New Zealand</v>
          </cell>
        </row>
        <row r="2150">
          <cell r="A2150" t="str">
            <v>Corporate</v>
          </cell>
          <cell r="B2150" t="str">
            <v>Country of target</v>
          </cell>
          <cell r="C2150" t="str">
            <v>Niger</v>
          </cell>
        </row>
        <row r="2151">
          <cell r="A2151" t="str">
            <v>Corporate</v>
          </cell>
          <cell r="B2151" t="str">
            <v>Country of target</v>
          </cell>
          <cell r="C2151" t="str">
            <v>Nigeria</v>
          </cell>
        </row>
        <row r="2152">
          <cell r="A2152" t="str">
            <v>Corporate</v>
          </cell>
          <cell r="B2152" t="str">
            <v>Country of target</v>
          </cell>
          <cell r="C2152" t="str">
            <v>North Korea</v>
          </cell>
        </row>
        <row r="2153">
          <cell r="A2153" t="str">
            <v>Corporate</v>
          </cell>
          <cell r="B2153" t="str">
            <v>Country of target</v>
          </cell>
          <cell r="C2153" t="str">
            <v>Northern Cyprus TRNC</v>
          </cell>
        </row>
        <row r="2154">
          <cell r="A2154" t="str">
            <v>Corporate</v>
          </cell>
          <cell r="B2154" t="str">
            <v>Country of target</v>
          </cell>
          <cell r="C2154" t="str">
            <v>Northern Ireland</v>
          </cell>
        </row>
        <row r="2155">
          <cell r="A2155" t="str">
            <v>Corporate</v>
          </cell>
          <cell r="B2155" t="str">
            <v>Country of target</v>
          </cell>
          <cell r="C2155" t="str">
            <v>Norway</v>
          </cell>
        </row>
        <row r="2156">
          <cell r="A2156" t="str">
            <v>Corporate</v>
          </cell>
          <cell r="B2156" t="str">
            <v>Country of target</v>
          </cell>
          <cell r="C2156" t="str">
            <v>Not Known</v>
          </cell>
        </row>
        <row r="2157">
          <cell r="A2157" t="str">
            <v>Corporate</v>
          </cell>
          <cell r="B2157" t="str">
            <v>Country of target</v>
          </cell>
          <cell r="C2157" t="str">
            <v>Oman</v>
          </cell>
        </row>
        <row r="2158">
          <cell r="A2158" t="str">
            <v>Corporate</v>
          </cell>
          <cell r="B2158" t="str">
            <v>Country of target</v>
          </cell>
          <cell r="C2158" t="str">
            <v>Pakistan</v>
          </cell>
        </row>
        <row r="2159">
          <cell r="A2159" t="str">
            <v>Corporate</v>
          </cell>
          <cell r="B2159" t="str">
            <v>Country of target</v>
          </cell>
          <cell r="C2159" t="str">
            <v>Panama</v>
          </cell>
        </row>
        <row r="2160">
          <cell r="A2160" t="str">
            <v>Corporate</v>
          </cell>
          <cell r="B2160" t="str">
            <v>Country of target</v>
          </cell>
          <cell r="C2160" t="str">
            <v>Papua New Guinea</v>
          </cell>
        </row>
        <row r="2161">
          <cell r="A2161" t="str">
            <v>Corporate</v>
          </cell>
          <cell r="B2161" t="str">
            <v>Country of target</v>
          </cell>
          <cell r="C2161" t="str">
            <v>Paraguay</v>
          </cell>
        </row>
        <row r="2162">
          <cell r="A2162" t="str">
            <v>Corporate</v>
          </cell>
          <cell r="B2162" t="str">
            <v>Country of target</v>
          </cell>
          <cell r="C2162" t="str">
            <v>Peoples Rep Of Yemen</v>
          </cell>
        </row>
        <row r="2163">
          <cell r="A2163" t="str">
            <v>Corporate</v>
          </cell>
          <cell r="B2163" t="str">
            <v>Country of target</v>
          </cell>
          <cell r="C2163" t="str">
            <v>Peru</v>
          </cell>
        </row>
        <row r="2164">
          <cell r="A2164" t="str">
            <v>Corporate</v>
          </cell>
          <cell r="B2164" t="str">
            <v>Country of target</v>
          </cell>
          <cell r="C2164" t="str">
            <v>Philippines</v>
          </cell>
        </row>
        <row r="2165">
          <cell r="A2165" t="str">
            <v>Corporate</v>
          </cell>
          <cell r="B2165" t="str">
            <v>Country of target</v>
          </cell>
          <cell r="C2165" t="str">
            <v>Poland</v>
          </cell>
        </row>
        <row r="2166">
          <cell r="A2166" t="str">
            <v>Corporate</v>
          </cell>
          <cell r="B2166" t="str">
            <v>Country of target</v>
          </cell>
          <cell r="C2166" t="str">
            <v>Portugal</v>
          </cell>
        </row>
        <row r="2167">
          <cell r="A2167" t="str">
            <v>Corporate</v>
          </cell>
          <cell r="B2167" t="str">
            <v>Country of target</v>
          </cell>
          <cell r="C2167" t="str">
            <v>Puerto Rico</v>
          </cell>
        </row>
        <row r="2168">
          <cell r="A2168" t="str">
            <v>Corporate</v>
          </cell>
          <cell r="B2168" t="str">
            <v>Country of target</v>
          </cell>
          <cell r="C2168" t="str">
            <v>Qatar</v>
          </cell>
        </row>
        <row r="2169">
          <cell r="A2169" t="str">
            <v>Corporate</v>
          </cell>
          <cell r="B2169" t="str">
            <v>Country of target</v>
          </cell>
          <cell r="C2169" t="str">
            <v>Romania</v>
          </cell>
        </row>
        <row r="2170">
          <cell r="A2170" t="str">
            <v>Corporate</v>
          </cell>
          <cell r="B2170" t="str">
            <v>Country of target</v>
          </cell>
          <cell r="C2170" t="str">
            <v>Russia</v>
          </cell>
        </row>
        <row r="2171">
          <cell r="A2171" t="str">
            <v>Corporate</v>
          </cell>
          <cell r="B2171" t="str">
            <v>Country of target</v>
          </cell>
          <cell r="C2171" t="str">
            <v>Saudi Arabia</v>
          </cell>
        </row>
        <row r="2172">
          <cell r="A2172" t="str">
            <v>Corporate</v>
          </cell>
          <cell r="B2172" t="str">
            <v>Country of target</v>
          </cell>
          <cell r="C2172" t="str">
            <v>Scotland</v>
          </cell>
        </row>
        <row r="2173">
          <cell r="A2173" t="str">
            <v>Corporate</v>
          </cell>
          <cell r="B2173" t="str">
            <v>Country of target</v>
          </cell>
          <cell r="C2173" t="str">
            <v>Senegal</v>
          </cell>
        </row>
        <row r="2174">
          <cell r="A2174" t="str">
            <v>Corporate</v>
          </cell>
          <cell r="B2174" t="str">
            <v>Country of target</v>
          </cell>
          <cell r="C2174" t="str">
            <v>Serbia</v>
          </cell>
        </row>
        <row r="2175">
          <cell r="A2175" t="str">
            <v>Corporate</v>
          </cell>
          <cell r="B2175" t="str">
            <v>Country of target</v>
          </cell>
          <cell r="C2175" t="str">
            <v>Singapore</v>
          </cell>
        </row>
        <row r="2176">
          <cell r="A2176" t="str">
            <v>Corporate</v>
          </cell>
          <cell r="B2176" t="str">
            <v>Country of target</v>
          </cell>
          <cell r="C2176" t="str">
            <v>Slovakia</v>
          </cell>
        </row>
        <row r="2177">
          <cell r="A2177" t="str">
            <v>Corporate</v>
          </cell>
          <cell r="B2177" t="str">
            <v>Country of target</v>
          </cell>
          <cell r="C2177" t="str">
            <v>Slovenia</v>
          </cell>
        </row>
        <row r="2178">
          <cell r="A2178" t="str">
            <v>Corporate</v>
          </cell>
          <cell r="B2178" t="str">
            <v>Country of target</v>
          </cell>
          <cell r="C2178" t="str">
            <v>South Africa</v>
          </cell>
        </row>
        <row r="2179">
          <cell r="A2179" t="str">
            <v>Corporate</v>
          </cell>
          <cell r="B2179" t="str">
            <v>Country of target</v>
          </cell>
          <cell r="C2179" t="str">
            <v>South Korea</v>
          </cell>
        </row>
        <row r="2180">
          <cell r="A2180" t="str">
            <v>Corporate</v>
          </cell>
          <cell r="B2180" t="str">
            <v>Country of target</v>
          </cell>
          <cell r="C2180" t="str">
            <v>Spain</v>
          </cell>
        </row>
        <row r="2181">
          <cell r="A2181" t="str">
            <v>Corporate</v>
          </cell>
          <cell r="B2181" t="str">
            <v>Country of target</v>
          </cell>
          <cell r="C2181" t="str">
            <v>Sri Lanka</v>
          </cell>
        </row>
        <row r="2182">
          <cell r="A2182" t="str">
            <v>Corporate</v>
          </cell>
          <cell r="B2182" t="str">
            <v>Country of target</v>
          </cell>
          <cell r="C2182" t="str">
            <v>Sudan</v>
          </cell>
        </row>
        <row r="2183">
          <cell r="A2183" t="str">
            <v>Corporate</v>
          </cell>
          <cell r="B2183" t="str">
            <v>Country of target</v>
          </cell>
          <cell r="C2183" t="str">
            <v>Swaziland</v>
          </cell>
        </row>
        <row r="2184">
          <cell r="A2184" t="str">
            <v>Corporate</v>
          </cell>
          <cell r="B2184" t="str">
            <v>Country of target</v>
          </cell>
          <cell r="C2184" t="str">
            <v>Sweden</v>
          </cell>
        </row>
        <row r="2185">
          <cell r="A2185" t="str">
            <v>Corporate</v>
          </cell>
          <cell r="B2185" t="str">
            <v>Country of target</v>
          </cell>
          <cell r="C2185" t="str">
            <v>Switzerland</v>
          </cell>
        </row>
        <row r="2186">
          <cell r="A2186" t="str">
            <v>Corporate</v>
          </cell>
          <cell r="B2186" t="str">
            <v>Country of target</v>
          </cell>
          <cell r="C2186" t="str">
            <v>Syria</v>
          </cell>
        </row>
        <row r="2187">
          <cell r="A2187" t="str">
            <v>Corporate</v>
          </cell>
          <cell r="B2187" t="str">
            <v>Country of target</v>
          </cell>
          <cell r="C2187" t="str">
            <v>Taiwan</v>
          </cell>
        </row>
        <row r="2188">
          <cell r="A2188" t="str">
            <v>Corporate</v>
          </cell>
          <cell r="B2188" t="str">
            <v>Country of target</v>
          </cell>
          <cell r="C2188" t="str">
            <v>Tajikistan</v>
          </cell>
        </row>
        <row r="2189">
          <cell r="A2189" t="str">
            <v>Corporate</v>
          </cell>
          <cell r="B2189" t="str">
            <v>Country of target</v>
          </cell>
          <cell r="C2189" t="str">
            <v>Tanzania</v>
          </cell>
        </row>
        <row r="2190">
          <cell r="A2190" t="str">
            <v>Corporate</v>
          </cell>
          <cell r="B2190" t="str">
            <v>Country of target</v>
          </cell>
          <cell r="C2190" t="str">
            <v>Thailand</v>
          </cell>
        </row>
        <row r="2191">
          <cell r="A2191" t="str">
            <v>Corporate</v>
          </cell>
          <cell r="B2191" t="str">
            <v>Country of target</v>
          </cell>
          <cell r="C2191" t="str">
            <v>Togo</v>
          </cell>
        </row>
        <row r="2192">
          <cell r="A2192" t="str">
            <v>Corporate</v>
          </cell>
          <cell r="B2192" t="str">
            <v>Country of target</v>
          </cell>
          <cell r="C2192" t="str">
            <v>Tonga</v>
          </cell>
        </row>
        <row r="2193">
          <cell r="A2193" t="str">
            <v>Corporate</v>
          </cell>
          <cell r="B2193" t="str">
            <v>Country of target</v>
          </cell>
          <cell r="C2193" t="str">
            <v>Trinidad</v>
          </cell>
        </row>
        <row r="2194">
          <cell r="A2194" t="str">
            <v>Corporate</v>
          </cell>
          <cell r="B2194" t="str">
            <v>Country of target</v>
          </cell>
          <cell r="C2194" t="str">
            <v>Tunisia</v>
          </cell>
        </row>
        <row r="2195">
          <cell r="A2195" t="str">
            <v>Corporate</v>
          </cell>
          <cell r="B2195" t="str">
            <v>Country of target</v>
          </cell>
          <cell r="C2195" t="str">
            <v>Turkey</v>
          </cell>
        </row>
        <row r="2196">
          <cell r="A2196" t="str">
            <v>Corporate</v>
          </cell>
          <cell r="B2196" t="str">
            <v>Country of target</v>
          </cell>
          <cell r="C2196" t="str">
            <v>Turkmenistan</v>
          </cell>
        </row>
        <row r="2197">
          <cell r="A2197" t="str">
            <v>Corporate</v>
          </cell>
          <cell r="B2197" t="str">
            <v>Country of target</v>
          </cell>
          <cell r="C2197" t="str">
            <v>Uganda</v>
          </cell>
        </row>
        <row r="2198">
          <cell r="A2198" t="str">
            <v>Corporate</v>
          </cell>
          <cell r="B2198" t="str">
            <v>Country of target</v>
          </cell>
          <cell r="C2198" t="str">
            <v>Ukraine</v>
          </cell>
        </row>
        <row r="2199">
          <cell r="A2199" t="str">
            <v>Corporate</v>
          </cell>
          <cell r="B2199" t="str">
            <v>Country of target</v>
          </cell>
          <cell r="C2199" t="str">
            <v>United Arab Emirates</v>
          </cell>
        </row>
        <row r="2200">
          <cell r="A2200" t="str">
            <v>Corporate</v>
          </cell>
          <cell r="B2200" t="str">
            <v>Country of target</v>
          </cell>
          <cell r="C2200" t="str">
            <v>United Kingdom</v>
          </cell>
        </row>
        <row r="2201">
          <cell r="A2201" t="str">
            <v>Corporate</v>
          </cell>
          <cell r="B2201" t="str">
            <v>Country of target</v>
          </cell>
          <cell r="C2201" t="str">
            <v>United States</v>
          </cell>
        </row>
        <row r="2202">
          <cell r="A2202" t="str">
            <v>Corporate</v>
          </cell>
          <cell r="B2202" t="str">
            <v>Country of target</v>
          </cell>
          <cell r="C2202" t="str">
            <v>Uruguay</v>
          </cell>
        </row>
        <row r="2203">
          <cell r="A2203" t="str">
            <v>Corporate</v>
          </cell>
          <cell r="B2203" t="str">
            <v>Country of target</v>
          </cell>
          <cell r="C2203" t="str">
            <v>Uzbekistan</v>
          </cell>
        </row>
        <row r="2204">
          <cell r="A2204" t="str">
            <v>Corporate</v>
          </cell>
          <cell r="B2204" t="str">
            <v>Country of target</v>
          </cell>
          <cell r="C2204" t="str">
            <v>Venezuela</v>
          </cell>
        </row>
        <row r="2205">
          <cell r="A2205" t="str">
            <v>Corporate</v>
          </cell>
          <cell r="B2205" t="str">
            <v>Country of target</v>
          </cell>
          <cell r="C2205" t="str">
            <v>Vietnam</v>
          </cell>
        </row>
        <row r="2206">
          <cell r="A2206" t="str">
            <v>Corporate</v>
          </cell>
          <cell r="B2206" t="str">
            <v>Country of target</v>
          </cell>
          <cell r="C2206" t="str">
            <v>Wales</v>
          </cell>
        </row>
        <row r="2207">
          <cell r="A2207" t="str">
            <v>Corporate</v>
          </cell>
          <cell r="B2207" t="str">
            <v>Country of target</v>
          </cell>
          <cell r="C2207" t="str">
            <v>Yemen</v>
          </cell>
        </row>
        <row r="2208">
          <cell r="A2208" t="str">
            <v>Corporate</v>
          </cell>
          <cell r="B2208" t="str">
            <v>Country of target</v>
          </cell>
          <cell r="C2208" t="str">
            <v>Zaire</v>
          </cell>
        </row>
        <row r="2209">
          <cell r="A2209" t="str">
            <v>Corporate</v>
          </cell>
          <cell r="B2209" t="str">
            <v>Country of target</v>
          </cell>
          <cell r="C2209" t="str">
            <v>Zambia</v>
          </cell>
        </row>
        <row r="2210">
          <cell r="A2210" t="str">
            <v>Corporate</v>
          </cell>
          <cell r="B2210" t="str">
            <v>Country of target</v>
          </cell>
          <cell r="C2210" t="str">
            <v>Zimbabwe</v>
          </cell>
        </row>
        <row r="2211">
          <cell r="A2211" t="str">
            <v>Corporate</v>
          </cell>
          <cell r="B2211" t="str">
            <v>Value over US $5m</v>
          </cell>
          <cell r="C2211" t="str">
            <v>No</v>
          </cell>
        </row>
        <row r="2212">
          <cell r="A2212" t="str">
            <v>Corporate</v>
          </cell>
          <cell r="B2212" t="str">
            <v>Value over US $5m</v>
          </cell>
          <cell r="C2212" t="str">
            <v>Yes</v>
          </cell>
        </row>
        <row r="2213">
          <cell r="A2213" t="str">
            <v>Corporate</v>
          </cell>
          <cell r="B2213" t="str">
            <v>Value over US $5m</v>
          </cell>
          <cell r="C2213" t="str">
            <v>Confidential</v>
          </cell>
        </row>
        <row r="2214">
          <cell r="A2214" t="str">
            <v>Corporate</v>
          </cell>
          <cell r="B2214" t="str">
            <v>Value over £500,000</v>
          </cell>
          <cell r="C2214" t="str">
            <v>No</v>
          </cell>
        </row>
        <row r="2215">
          <cell r="A2215" t="str">
            <v>Corporate</v>
          </cell>
          <cell r="B2215" t="str">
            <v>Value over £500,000</v>
          </cell>
          <cell r="C2215" t="str">
            <v>Yes</v>
          </cell>
        </row>
        <row r="2216">
          <cell r="A2216" t="str">
            <v>Corporate</v>
          </cell>
          <cell r="B2216" t="str">
            <v>Value over £500,000</v>
          </cell>
          <cell r="C2216" t="str">
            <v>Confidential</v>
          </cell>
        </row>
        <row r="2217">
          <cell r="A2217" t="str">
            <v>Corporate</v>
          </cell>
          <cell r="B2217" t="str">
            <v>Value over Euro 5m</v>
          </cell>
          <cell r="C2217" t="str">
            <v>No</v>
          </cell>
        </row>
        <row r="2218">
          <cell r="A2218" t="str">
            <v>Corporate</v>
          </cell>
          <cell r="B2218" t="str">
            <v>Value over Euro 5m</v>
          </cell>
          <cell r="C2218" t="str">
            <v>Yes</v>
          </cell>
        </row>
        <row r="2219">
          <cell r="A2219" t="str">
            <v>Corporate</v>
          </cell>
          <cell r="B2219" t="str">
            <v>Value over Euro 5m</v>
          </cell>
          <cell r="C2219" t="str">
            <v>Confidential</v>
          </cell>
        </row>
        <row r="2220">
          <cell r="A2220" t="str">
            <v>Corporate</v>
          </cell>
          <cell r="B2220" t="str">
            <v>Value range in euros</v>
          </cell>
          <cell r="C2220" t="str">
            <v>250m-499.9m</v>
          </cell>
        </row>
        <row r="2221">
          <cell r="A2221" t="str">
            <v>Corporate</v>
          </cell>
          <cell r="B2221" t="str">
            <v>Value range in euros</v>
          </cell>
          <cell r="C2221" t="str">
            <v>50-249.9m</v>
          </cell>
        </row>
        <row r="2222">
          <cell r="A2222" t="str">
            <v>Corporate</v>
          </cell>
          <cell r="B2222" t="str">
            <v>Value range in euros</v>
          </cell>
          <cell r="C2222" t="str">
            <v>&lt;5m</v>
          </cell>
        </row>
        <row r="2223">
          <cell r="A2223" t="str">
            <v>Corporate</v>
          </cell>
          <cell r="B2223" t="str">
            <v>Value range in euros</v>
          </cell>
          <cell r="C2223" t="str">
            <v>5-49.9m</v>
          </cell>
        </row>
        <row r="2224">
          <cell r="A2224" t="str">
            <v>Corporate</v>
          </cell>
          <cell r="B2224" t="str">
            <v>Value range in euros</v>
          </cell>
          <cell r="C2224" t="str">
            <v>&gt;500m</v>
          </cell>
        </row>
        <row r="2225">
          <cell r="A2225" t="str">
            <v>Corporate</v>
          </cell>
          <cell r="B2225" t="str">
            <v>Is the deal relevant for M&amp;A study</v>
          </cell>
          <cell r="C2225" t="str">
            <v>No</v>
          </cell>
        </row>
        <row r="2226">
          <cell r="A2226" t="str">
            <v>Corporate</v>
          </cell>
          <cell r="B2226" t="str">
            <v>Is the deal relevant for M&amp;A study</v>
          </cell>
          <cell r="C2226" t="str">
            <v>Yes</v>
          </cell>
        </row>
        <row r="2227">
          <cell r="A2227" t="str">
            <v>Corporate</v>
          </cell>
          <cell r="B2227" t="str">
            <v xml:space="preserve">Does the deal involve PE clients </v>
          </cell>
          <cell r="C2227" t="str">
            <v>No</v>
          </cell>
        </row>
        <row r="2228">
          <cell r="A2228" t="str">
            <v>Corporate</v>
          </cell>
          <cell r="B2228" t="str">
            <v xml:space="preserve">Does the deal involve PE clients </v>
          </cell>
          <cell r="C2228" t="str">
            <v>Yes</v>
          </cell>
        </row>
        <row r="2229">
          <cell r="A2229" t="str">
            <v>Corporate</v>
          </cell>
          <cell r="B2229" t="str">
            <v xml:space="preserve">Quarter deal announced/signed </v>
          </cell>
          <cell r="C2229" t="str">
            <v>Q1</v>
          </cell>
        </row>
        <row r="2230">
          <cell r="A2230" t="str">
            <v>Corporate</v>
          </cell>
          <cell r="B2230" t="str">
            <v xml:space="preserve">Quarter deal announced/signed </v>
          </cell>
          <cell r="C2230" t="str">
            <v>Q2</v>
          </cell>
        </row>
        <row r="2231">
          <cell r="A2231" t="str">
            <v>Corporate</v>
          </cell>
          <cell r="B2231" t="str">
            <v xml:space="preserve">Quarter deal announced/signed </v>
          </cell>
          <cell r="C2231" t="str">
            <v>Q3</v>
          </cell>
        </row>
        <row r="2232">
          <cell r="A2232" t="str">
            <v>Corporate</v>
          </cell>
          <cell r="B2232" t="str">
            <v xml:space="preserve">Quarter deal announced/signed </v>
          </cell>
          <cell r="C2232" t="str">
            <v>Q4</v>
          </cell>
        </row>
        <row r="2233">
          <cell r="A2233" t="str">
            <v>Corporate</v>
          </cell>
          <cell r="B2233" t="str">
            <v xml:space="preserve">Quarter deal completed </v>
          </cell>
          <cell r="C2233" t="str">
            <v>Q1</v>
          </cell>
        </row>
        <row r="2234">
          <cell r="A2234" t="str">
            <v>Corporate</v>
          </cell>
          <cell r="B2234" t="str">
            <v xml:space="preserve">Quarter deal completed </v>
          </cell>
          <cell r="C2234" t="str">
            <v>Q2</v>
          </cell>
        </row>
        <row r="2235">
          <cell r="A2235" t="str">
            <v>Corporate</v>
          </cell>
          <cell r="B2235" t="str">
            <v xml:space="preserve">Quarter deal completed </v>
          </cell>
          <cell r="C2235" t="str">
            <v>Q3</v>
          </cell>
        </row>
        <row r="2236">
          <cell r="A2236" t="str">
            <v>Corporate</v>
          </cell>
          <cell r="B2236" t="str">
            <v xml:space="preserve">Quarter deal completed </v>
          </cell>
          <cell r="C2236" t="str">
            <v>Q4</v>
          </cell>
        </row>
        <row r="2237">
          <cell r="A2237" t="str">
            <v>Corporate</v>
          </cell>
          <cell r="B2237" t="str">
            <v xml:space="preserve">Year deal announced/signed </v>
          </cell>
          <cell r="C2237">
            <v>1998</v>
          </cell>
        </row>
        <row r="2238">
          <cell r="A2238" t="str">
            <v>Corporate</v>
          </cell>
          <cell r="B2238" t="str">
            <v xml:space="preserve">Year deal announced/signed </v>
          </cell>
          <cell r="C2238">
            <v>1999</v>
          </cell>
        </row>
        <row r="2239">
          <cell r="A2239" t="str">
            <v>Corporate</v>
          </cell>
          <cell r="B2239" t="str">
            <v xml:space="preserve">Year deal announced/signed </v>
          </cell>
          <cell r="C2239">
            <v>2000</v>
          </cell>
        </row>
        <row r="2240">
          <cell r="A2240" t="str">
            <v>Corporate</v>
          </cell>
          <cell r="B2240" t="str">
            <v xml:space="preserve">Year deal announced/signed </v>
          </cell>
          <cell r="C2240">
            <v>2001</v>
          </cell>
        </row>
        <row r="2241">
          <cell r="A2241" t="str">
            <v>Corporate</v>
          </cell>
          <cell r="B2241" t="str">
            <v xml:space="preserve">Year deal announced/signed </v>
          </cell>
          <cell r="C2241">
            <v>2002</v>
          </cell>
        </row>
        <row r="2242">
          <cell r="A2242" t="str">
            <v>Corporate</v>
          </cell>
          <cell r="B2242" t="str">
            <v xml:space="preserve">Year deal announced/signed </v>
          </cell>
          <cell r="C2242">
            <v>2003</v>
          </cell>
        </row>
        <row r="2243">
          <cell r="A2243" t="str">
            <v>Corporate</v>
          </cell>
          <cell r="B2243" t="str">
            <v xml:space="preserve">Year deal announced/signed </v>
          </cell>
          <cell r="C2243">
            <v>2004</v>
          </cell>
        </row>
        <row r="2244">
          <cell r="A2244" t="str">
            <v>Corporate</v>
          </cell>
          <cell r="B2244" t="str">
            <v xml:space="preserve">Year deal announced/signed </v>
          </cell>
          <cell r="C2244">
            <v>2005</v>
          </cell>
        </row>
        <row r="2245">
          <cell r="A2245" t="str">
            <v>Corporate</v>
          </cell>
          <cell r="B2245" t="str">
            <v xml:space="preserve">Year deal announced/signed </v>
          </cell>
          <cell r="C2245">
            <v>2006</v>
          </cell>
        </row>
        <row r="2246">
          <cell r="A2246" t="str">
            <v>Corporate</v>
          </cell>
          <cell r="B2246" t="str">
            <v xml:space="preserve">Year deal announced/signed </v>
          </cell>
          <cell r="C2246">
            <v>2007</v>
          </cell>
        </row>
        <row r="2247">
          <cell r="A2247" t="str">
            <v>Corporate</v>
          </cell>
          <cell r="B2247" t="str">
            <v xml:space="preserve">Year deal announced/signed </v>
          </cell>
          <cell r="C2247">
            <v>2008</v>
          </cell>
        </row>
        <row r="2248">
          <cell r="A2248" t="str">
            <v>Corporate</v>
          </cell>
          <cell r="B2248" t="str">
            <v xml:space="preserve">Year deal announced/signed </v>
          </cell>
          <cell r="C2248">
            <v>2009</v>
          </cell>
        </row>
        <row r="2249">
          <cell r="A2249" t="str">
            <v>Corporate</v>
          </cell>
          <cell r="B2249" t="str">
            <v xml:space="preserve">Year deal announced/signed </v>
          </cell>
          <cell r="C2249">
            <v>2010</v>
          </cell>
        </row>
        <row r="2250">
          <cell r="A2250" t="str">
            <v>Corporate</v>
          </cell>
          <cell r="B2250" t="str">
            <v xml:space="preserve">Year deal announced/signed </v>
          </cell>
          <cell r="C2250">
            <v>2011</v>
          </cell>
        </row>
        <row r="2251">
          <cell r="A2251" t="str">
            <v>Corporate</v>
          </cell>
          <cell r="B2251" t="str">
            <v xml:space="preserve">Year deal announced/signed </v>
          </cell>
          <cell r="C2251">
            <v>2012</v>
          </cell>
        </row>
        <row r="2252">
          <cell r="A2252" t="str">
            <v>Corporate</v>
          </cell>
          <cell r="B2252" t="str">
            <v xml:space="preserve">Year deal announced/signed </v>
          </cell>
          <cell r="C2252">
            <v>2013</v>
          </cell>
        </row>
        <row r="2253">
          <cell r="A2253" t="str">
            <v>Corporate</v>
          </cell>
          <cell r="B2253" t="str">
            <v xml:space="preserve">Year deal announced/signed </v>
          </cell>
          <cell r="C2253">
            <v>2014</v>
          </cell>
        </row>
        <row r="2254">
          <cell r="A2254" t="str">
            <v>Corporate</v>
          </cell>
          <cell r="B2254" t="str">
            <v xml:space="preserve">Year deal announced/signed </v>
          </cell>
          <cell r="C2254">
            <v>2015</v>
          </cell>
        </row>
        <row r="2255">
          <cell r="A2255" t="str">
            <v>Corporate</v>
          </cell>
          <cell r="B2255" t="str">
            <v xml:space="preserve">Year deal announced/signed </v>
          </cell>
          <cell r="C2255">
            <v>2016</v>
          </cell>
        </row>
        <row r="2256">
          <cell r="A2256" t="str">
            <v>Corporate</v>
          </cell>
          <cell r="B2256" t="str">
            <v xml:space="preserve">Year deal announced/signed </v>
          </cell>
          <cell r="C2256">
            <v>2017</v>
          </cell>
        </row>
        <row r="2257">
          <cell r="A2257" t="str">
            <v>Corporate</v>
          </cell>
          <cell r="B2257" t="str">
            <v xml:space="preserve">Year deal announced/signed </v>
          </cell>
          <cell r="C2257">
            <v>2018</v>
          </cell>
        </row>
        <row r="2258">
          <cell r="A2258" t="str">
            <v>Corporate</v>
          </cell>
          <cell r="B2258" t="str">
            <v xml:space="preserve">Year deal announced/signed </v>
          </cell>
          <cell r="C2258">
            <v>2019</v>
          </cell>
        </row>
        <row r="2259">
          <cell r="A2259" t="str">
            <v>Corporate</v>
          </cell>
          <cell r="B2259" t="str">
            <v xml:space="preserve">Year deal announced/signed </v>
          </cell>
          <cell r="C2259">
            <v>2020</v>
          </cell>
        </row>
        <row r="2260">
          <cell r="A2260" t="str">
            <v>Corporate</v>
          </cell>
          <cell r="B2260" t="str">
            <v xml:space="preserve">Year deal completed </v>
          </cell>
          <cell r="C2260">
            <v>1998</v>
          </cell>
        </row>
        <row r="2261">
          <cell r="A2261" t="str">
            <v>Corporate</v>
          </cell>
          <cell r="B2261" t="str">
            <v xml:space="preserve">Year deal completed </v>
          </cell>
          <cell r="C2261">
            <v>1999</v>
          </cell>
        </row>
        <row r="2262">
          <cell r="A2262" t="str">
            <v>Corporate</v>
          </cell>
          <cell r="B2262" t="str">
            <v xml:space="preserve">Year deal completed </v>
          </cell>
          <cell r="C2262">
            <v>2000</v>
          </cell>
        </row>
        <row r="2263">
          <cell r="A2263" t="str">
            <v>Corporate</v>
          </cell>
          <cell r="B2263" t="str">
            <v xml:space="preserve">Year deal completed </v>
          </cell>
          <cell r="C2263">
            <v>2001</v>
          </cell>
        </row>
        <row r="2264">
          <cell r="A2264" t="str">
            <v>Corporate</v>
          </cell>
          <cell r="B2264" t="str">
            <v xml:space="preserve">Year deal completed </v>
          </cell>
          <cell r="C2264">
            <v>2002</v>
          </cell>
        </row>
        <row r="2265">
          <cell r="A2265" t="str">
            <v>Corporate</v>
          </cell>
          <cell r="B2265" t="str">
            <v xml:space="preserve">Year deal completed </v>
          </cell>
          <cell r="C2265">
            <v>2003</v>
          </cell>
        </row>
        <row r="2266">
          <cell r="A2266" t="str">
            <v>Corporate</v>
          </cell>
          <cell r="B2266" t="str">
            <v xml:space="preserve">Year deal completed </v>
          </cell>
          <cell r="C2266">
            <v>2004</v>
          </cell>
        </row>
        <row r="2267">
          <cell r="A2267" t="str">
            <v>Corporate</v>
          </cell>
          <cell r="B2267" t="str">
            <v xml:space="preserve">Year deal completed </v>
          </cell>
          <cell r="C2267">
            <v>2005</v>
          </cell>
        </row>
        <row r="2268">
          <cell r="A2268" t="str">
            <v>Corporate</v>
          </cell>
          <cell r="B2268" t="str">
            <v xml:space="preserve">Year deal completed </v>
          </cell>
          <cell r="C2268">
            <v>2006</v>
          </cell>
        </row>
        <row r="2269">
          <cell r="A2269" t="str">
            <v>Corporate</v>
          </cell>
          <cell r="B2269" t="str">
            <v xml:space="preserve">Year deal completed </v>
          </cell>
          <cell r="C2269">
            <v>2007</v>
          </cell>
        </row>
        <row r="2270">
          <cell r="A2270" t="str">
            <v>Corporate</v>
          </cell>
          <cell r="B2270" t="str">
            <v xml:space="preserve">Year deal completed </v>
          </cell>
          <cell r="C2270">
            <v>2008</v>
          </cell>
        </row>
        <row r="2271">
          <cell r="A2271" t="str">
            <v>Corporate</v>
          </cell>
          <cell r="B2271" t="str">
            <v xml:space="preserve">Year deal completed </v>
          </cell>
          <cell r="C2271">
            <v>2009</v>
          </cell>
        </row>
        <row r="2272">
          <cell r="A2272" t="str">
            <v>Corporate</v>
          </cell>
          <cell r="B2272" t="str">
            <v xml:space="preserve">Year deal completed </v>
          </cell>
          <cell r="C2272">
            <v>2010</v>
          </cell>
        </row>
        <row r="2273">
          <cell r="A2273" t="str">
            <v>Corporate</v>
          </cell>
          <cell r="B2273" t="str">
            <v xml:space="preserve">Year deal completed </v>
          </cell>
          <cell r="C2273">
            <v>2011</v>
          </cell>
        </row>
        <row r="2274">
          <cell r="A2274" t="str">
            <v>Corporate</v>
          </cell>
          <cell r="B2274" t="str">
            <v xml:space="preserve">Year deal completed </v>
          </cell>
          <cell r="C2274">
            <v>2012</v>
          </cell>
        </row>
        <row r="2275">
          <cell r="A2275" t="str">
            <v>Corporate</v>
          </cell>
          <cell r="B2275" t="str">
            <v xml:space="preserve">Year deal completed </v>
          </cell>
          <cell r="C2275">
            <v>2013</v>
          </cell>
        </row>
        <row r="2276">
          <cell r="A2276" t="str">
            <v>Corporate</v>
          </cell>
          <cell r="B2276" t="str">
            <v xml:space="preserve">Year deal completed </v>
          </cell>
          <cell r="C2276">
            <v>2014</v>
          </cell>
        </row>
        <row r="2277">
          <cell r="A2277" t="str">
            <v>Corporate</v>
          </cell>
          <cell r="B2277" t="str">
            <v xml:space="preserve">Year deal completed </v>
          </cell>
          <cell r="C2277">
            <v>2015</v>
          </cell>
        </row>
        <row r="2278">
          <cell r="A2278" t="str">
            <v>Corporate</v>
          </cell>
          <cell r="B2278" t="str">
            <v xml:space="preserve">Year deal completed </v>
          </cell>
          <cell r="C2278">
            <v>2016</v>
          </cell>
        </row>
        <row r="2279">
          <cell r="A2279" t="str">
            <v>Corporate</v>
          </cell>
          <cell r="B2279" t="str">
            <v xml:space="preserve">Year deal completed </v>
          </cell>
          <cell r="C2279">
            <v>2017</v>
          </cell>
        </row>
        <row r="2280">
          <cell r="A2280" t="str">
            <v>Corporate</v>
          </cell>
          <cell r="B2280" t="str">
            <v xml:space="preserve">Year deal completed </v>
          </cell>
          <cell r="C2280">
            <v>2018</v>
          </cell>
        </row>
        <row r="2281">
          <cell r="A2281" t="str">
            <v>Corporate</v>
          </cell>
          <cell r="B2281" t="str">
            <v xml:space="preserve">Year deal completed </v>
          </cell>
          <cell r="C2281">
            <v>2019</v>
          </cell>
        </row>
        <row r="2282">
          <cell r="A2282" t="str">
            <v>Corporate</v>
          </cell>
          <cell r="B2282" t="str">
            <v xml:space="preserve">Year deal completed </v>
          </cell>
          <cell r="C2282">
            <v>2020</v>
          </cell>
        </row>
        <row r="2283">
          <cell r="A2283" t="str">
            <v>Corporate Tax</v>
          </cell>
          <cell r="B2283" t="str">
            <v>Work type</v>
          </cell>
          <cell r="C2283" t="str">
            <v>Corporate Tax: Disputes and investigations</v>
          </cell>
        </row>
        <row r="2284">
          <cell r="A2284" t="str">
            <v>Corporate Tax</v>
          </cell>
          <cell r="B2284" t="str">
            <v>Work type</v>
          </cell>
          <cell r="C2284" t="str">
            <v>Corporate Tax: Finance</v>
          </cell>
        </row>
        <row r="2285">
          <cell r="A2285" t="str">
            <v>Corporate Tax</v>
          </cell>
          <cell r="B2285" t="str">
            <v>Work type</v>
          </cell>
          <cell r="C2285" t="str">
            <v>Corporate Tax: Funds</v>
          </cell>
        </row>
        <row r="2286">
          <cell r="A2286" t="str">
            <v>Corporate Tax</v>
          </cell>
          <cell r="B2286" t="str">
            <v>Work type</v>
          </cell>
          <cell r="C2286" t="str">
            <v>Corporate Tax: Joint ventures</v>
          </cell>
        </row>
        <row r="2287">
          <cell r="A2287" t="str">
            <v>Corporate Tax</v>
          </cell>
          <cell r="B2287" t="str">
            <v>Work type</v>
          </cell>
          <cell r="C2287" t="str">
            <v>Corporate Tax: Private equity</v>
          </cell>
        </row>
        <row r="2288">
          <cell r="A2288" t="str">
            <v>Corporate Tax</v>
          </cell>
          <cell r="B2288" t="str">
            <v>Work type</v>
          </cell>
          <cell r="C2288" t="str">
            <v>Corporate Tax: Projects PFI/PPP</v>
          </cell>
        </row>
        <row r="2289">
          <cell r="A2289" t="str">
            <v>Corporate Tax</v>
          </cell>
          <cell r="B2289" t="str">
            <v>Work type</v>
          </cell>
          <cell r="C2289" t="str">
            <v>Corporate Tax: Real estate transactions</v>
          </cell>
        </row>
        <row r="2290">
          <cell r="A2290" t="str">
            <v>Corporate Tax</v>
          </cell>
          <cell r="B2290" t="str">
            <v>Work type</v>
          </cell>
          <cell r="C2290" t="str">
            <v>Corporate Tax: Share schemes</v>
          </cell>
        </row>
        <row r="2291">
          <cell r="A2291" t="str">
            <v>Corporate Tax</v>
          </cell>
          <cell r="B2291" t="str">
            <v>Work type</v>
          </cell>
          <cell r="C2291" t="str">
            <v>Corporate Tax: Structured finance</v>
          </cell>
        </row>
        <row r="2292">
          <cell r="A2292" t="str">
            <v>Corporate Tax</v>
          </cell>
          <cell r="B2292" t="str">
            <v>Work type</v>
          </cell>
          <cell r="C2292" t="str">
            <v>Corporate Tax: Transfer pricing</v>
          </cell>
        </row>
        <row r="2293">
          <cell r="A2293" t="str">
            <v>Corporate Tax</v>
          </cell>
          <cell r="B2293" t="str">
            <v>Work type</v>
          </cell>
          <cell r="C2293" t="str">
            <v>Corporate Tax: VAT (Tax)</v>
          </cell>
        </row>
        <row r="2294">
          <cell r="A2294" t="str">
            <v>Corporate Tax</v>
          </cell>
          <cell r="B2294" t="str">
            <v>Work type</v>
          </cell>
          <cell r="C2294" t="str">
            <v>Corporate Tax: M&amp;A</v>
          </cell>
        </row>
        <row r="2295">
          <cell r="A2295" t="str">
            <v>EPC Construction</v>
          </cell>
          <cell r="B2295" t="str">
            <v>Work type</v>
          </cell>
          <cell r="C2295" t="str">
            <v>Adjudication</v>
          </cell>
        </row>
        <row r="2296">
          <cell r="A2296" t="str">
            <v>EPC Construction</v>
          </cell>
          <cell r="B2296" t="str">
            <v>Work type</v>
          </cell>
          <cell r="C2296" t="str">
            <v>ADR (other)</v>
          </cell>
        </row>
        <row r="2297">
          <cell r="A2297" t="str">
            <v>EPC Construction</v>
          </cell>
          <cell r="B2297" t="str">
            <v>Work type</v>
          </cell>
          <cell r="C2297" t="str">
            <v>Arbitration</v>
          </cell>
        </row>
        <row r="2298">
          <cell r="A2298" t="str">
            <v>EPC Construction</v>
          </cell>
          <cell r="B2298" t="str">
            <v>Work type</v>
          </cell>
          <cell r="C2298" t="str">
            <v>Claims handling</v>
          </cell>
        </row>
        <row r="2299">
          <cell r="A2299" t="str">
            <v>EPC Construction</v>
          </cell>
          <cell r="B2299" t="str">
            <v>Work type</v>
          </cell>
          <cell r="C2299" t="str">
            <v>Conciliation</v>
          </cell>
        </row>
        <row r="2300">
          <cell r="A2300" t="str">
            <v>EPC Construction</v>
          </cell>
          <cell r="B2300" t="str">
            <v>Work type</v>
          </cell>
          <cell r="C2300" t="str">
            <v>Due diligence and reporting</v>
          </cell>
        </row>
        <row r="2301">
          <cell r="A2301" t="str">
            <v>EPC Construction</v>
          </cell>
          <cell r="B2301" t="str">
            <v>Work type</v>
          </cell>
          <cell r="C2301" t="str">
            <v>Expert determination</v>
          </cell>
        </row>
        <row r="2302">
          <cell r="A2302" t="str">
            <v>EPC Construction</v>
          </cell>
          <cell r="B2302" t="str">
            <v>Work type</v>
          </cell>
          <cell r="C2302" t="str">
            <v>Litigation</v>
          </cell>
        </row>
        <row r="2303">
          <cell r="A2303" t="str">
            <v>EPC Construction</v>
          </cell>
          <cell r="B2303" t="str">
            <v>Work type</v>
          </cell>
          <cell r="C2303" t="str">
            <v xml:space="preserve">Mediation </v>
          </cell>
        </row>
        <row r="2304">
          <cell r="A2304" t="str">
            <v>EPC Construction</v>
          </cell>
          <cell r="B2304" t="str">
            <v>Work type</v>
          </cell>
          <cell r="C2304" t="str">
            <v>Negotiation and drafting</v>
          </cell>
        </row>
        <row r="2305">
          <cell r="A2305" t="str">
            <v>EPC Construction</v>
          </cell>
          <cell r="B2305" t="str">
            <v>Work type</v>
          </cell>
          <cell r="C2305" t="str">
            <v>Other (Please specify)</v>
          </cell>
        </row>
        <row r="2306">
          <cell r="A2306" t="str">
            <v>EPC Construction</v>
          </cell>
          <cell r="B2306" t="str">
            <v>Work type</v>
          </cell>
          <cell r="C2306" t="str">
            <v>Procurement advice</v>
          </cell>
        </row>
        <row r="2307">
          <cell r="A2307" t="str">
            <v>EPC Construction</v>
          </cell>
          <cell r="B2307" t="str">
            <v>Contract type</v>
          </cell>
          <cell r="C2307" t="str">
            <v>ACA PPC 2000</v>
          </cell>
        </row>
        <row r="2308">
          <cell r="A2308" t="str">
            <v>EPC Construction</v>
          </cell>
          <cell r="B2308" t="str">
            <v>Contract type</v>
          </cell>
          <cell r="C2308" t="str">
            <v>ACE A1</v>
          </cell>
        </row>
        <row r="2309">
          <cell r="A2309" t="str">
            <v>EPC Construction</v>
          </cell>
          <cell r="B2309" t="str">
            <v>Contract type</v>
          </cell>
          <cell r="C2309" t="str">
            <v>ACE A2</v>
          </cell>
        </row>
        <row r="2310">
          <cell r="A2310" t="str">
            <v>EPC Construction</v>
          </cell>
          <cell r="B2310" t="str">
            <v>Contract type</v>
          </cell>
          <cell r="C2310" t="str">
            <v>ACE B1</v>
          </cell>
        </row>
        <row r="2311">
          <cell r="A2311" t="str">
            <v>EPC Construction</v>
          </cell>
          <cell r="B2311" t="str">
            <v>Contract type</v>
          </cell>
          <cell r="C2311" t="str">
            <v>ACE B2</v>
          </cell>
        </row>
        <row r="2312">
          <cell r="A2312" t="str">
            <v>EPC Construction</v>
          </cell>
          <cell r="B2312" t="str">
            <v>Contract type</v>
          </cell>
          <cell r="C2312" t="str">
            <v>FIDIC Red Book</v>
          </cell>
        </row>
        <row r="2313">
          <cell r="A2313" t="str">
            <v>EPC Construction</v>
          </cell>
          <cell r="B2313" t="str">
            <v>Contract type</v>
          </cell>
          <cell r="C2313" t="str">
            <v>FIDIC Yellow Book</v>
          </cell>
        </row>
        <row r="2314">
          <cell r="A2314" t="str">
            <v>EPC Construction</v>
          </cell>
          <cell r="B2314" t="str">
            <v>Contract type</v>
          </cell>
          <cell r="C2314" t="str">
            <v>GC Works 1 - DB</v>
          </cell>
        </row>
        <row r="2315">
          <cell r="A2315" t="str">
            <v>EPC Construction</v>
          </cell>
          <cell r="B2315" t="str">
            <v>Contract type</v>
          </cell>
          <cell r="C2315" t="str">
            <v>I Mech E MF/1 - 4th Edition</v>
          </cell>
        </row>
        <row r="2316">
          <cell r="A2316" t="str">
            <v>EPC Construction</v>
          </cell>
          <cell r="B2316" t="str">
            <v>Contract type</v>
          </cell>
          <cell r="C2316" t="str">
            <v>ICC Design &amp; Construct 2011</v>
          </cell>
        </row>
        <row r="2317">
          <cell r="A2317" t="str">
            <v>EPC Construction</v>
          </cell>
          <cell r="B2317" t="str">
            <v>Contract type</v>
          </cell>
          <cell r="C2317" t="str">
            <v>ICC Target Cost 2011</v>
          </cell>
        </row>
        <row r="2318">
          <cell r="A2318" t="str">
            <v>EPC Construction</v>
          </cell>
          <cell r="B2318" t="str">
            <v>Contract type</v>
          </cell>
          <cell r="C2318" t="str">
            <v>ICE 6th Ed</v>
          </cell>
        </row>
        <row r="2319">
          <cell r="A2319" t="str">
            <v>EPC Construction</v>
          </cell>
          <cell r="B2319" t="str">
            <v>Contract type</v>
          </cell>
          <cell r="C2319" t="str">
            <v>ICE 7th Ed</v>
          </cell>
        </row>
        <row r="2320">
          <cell r="A2320" t="str">
            <v>EPC Construction</v>
          </cell>
          <cell r="B2320" t="str">
            <v>Contract type</v>
          </cell>
          <cell r="C2320" t="str">
            <v>ICE D &amp; C 1st Ed</v>
          </cell>
        </row>
        <row r="2321">
          <cell r="A2321" t="str">
            <v>EPC Construction</v>
          </cell>
          <cell r="B2321" t="str">
            <v>Contract type</v>
          </cell>
          <cell r="C2321" t="str">
            <v>ICE D &amp; C 2nd Ed</v>
          </cell>
        </row>
        <row r="2322">
          <cell r="A2322" t="str">
            <v>EPC Construction</v>
          </cell>
          <cell r="B2322" t="str">
            <v>Contract type</v>
          </cell>
          <cell r="C2322" t="str">
            <v>JCT 05 - DB</v>
          </cell>
        </row>
        <row r="2323">
          <cell r="A2323" t="str">
            <v>EPC Construction</v>
          </cell>
          <cell r="B2323" t="str">
            <v>Contract type</v>
          </cell>
          <cell r="C2323" t="str">
            <v>JCT 05 - SBC</v>
          </cell>
        </row>
        <row r="2324">
          <cell r="A2324" t="str">
            <v>EPC Construction</v>
          </cell>
          <cell r="B2324" t="str">
            <v>Contract type</v>
          </cell>
          <cell r="C2324" t="str">
            <v>JCT 2011 - DB</v>
          </cell>
        </row>
        <row r="2325">
          <cell r="A2325" t="str">
            <v>EPC Construction</v>
          </cell>
          <cell r="B2325" t="str">
            <v>Contract type</v>
          </cell>
          <cell r="C2325" t="str">
            <v>JCT 2011 - SBC</v>
          </cell>
        </row>
        <row r="2326">
          <cell r="A2326" t="str">
            <v>EPC Construction</v>
          </cell>
          <cell r="B2326" t="str">
            <v>Contract type</v>
          </cell>
          <cell r="C2326" t="str">
            <v>JCT 98 - Traditional</v>
          </cell>
        </row>
        <row r="2327">
          <cell r="A2327" t="str">
            <v>EPC Construction</v>
          </cell>
          <cell r="B2327" t="str">
            <v>Contract type</v>
          </cell>
          <cell r="C2327" t="str">
            <v>JCT 98 - WCD</v>
          </cell>
        </row>
        <row r="2328">
          <cell r="A2328" t="str">
            <v>EPC Construction</v>
          </cell>
          <cell r="B2328" t="str">
            <v>Contract type</v>
          </cell>
          <cell r="C2328" t="str">
            <v>NEC 2</v>
          </cell>
        </row>
        <row r="2329">
          <cell r="A2329" t="str">
            <v>EPC Construction</v>
          </cell>
          <cell r="B2329" t="str">
            <v>Contract type</v>
          </cell>
          <cell r="C2329" t="str">
            <v>NEC 3</v>
          </cell>
        </row>
        <row r="2330">
          <cell r="A2330" t="str">
            <v>EPC Construction</v>
          </cell>
          <cell r="B2330" t="str">
            <v>Contract type</v>
          </cell>
          <cell r="C2330" t="str">
            <v>NHS Blue book</v>
          </cell>
        </row>
        <row r="2331">
          <cell r="A2331" t="str">
            <v>EPC Construction</v>
          </cell>
          <cell r="B2331" t="str">
            <v>Contract type</v>
          </cell>
          <cell r="C2331" t="str">
            <v>Other: (please specify)</v>
          </cell>
        </row>
        <row r="2332">
          <cell r="A2332" t="str">
            <v>EPC Construction</v>
          </cell>
          <cell r="B2332" t="str">
            <v>Contract type</v>
          </cell>
          <cell r="C2332" t="str">
            <v>RIBA SFA 99</v>
          </cell>
        </row>
        <row r="2333">
          <cell r="A2333" t="str">
            <v>EPC Construction</v>
          </cell>
          <cell r="B2333" t="str">
            <v>Client type</v>
          </cell>
          <cell r="C2333" t="str">
            <v>Architect</v>
          </cell>
        </row>
        <row r="2334">
          <cell r="A2334" t="str">
            <v>EPC Construction</v>
          </cell>
          <cell r="B2334" t="str">
            <v>Client type</v>
          </cell>
          <cell r="C2334" t="str">
            <v>Consultant</v>
          </cell>
        </row>
        <row r="2335">
          <cell r="A2335" t="str">
            <v>EPC Construction</v>
          </cell>
          <cell r="B2335" t="str">
            <v>Client type</v>
          </cell>
          <cell r="C2335" t="str">
            <v>Contract administrator</v>
          </cell>
        </row>
        <row r="2336">
          <cell r="A2336" t="str">
            <v>EPC Construction</v>
          </cell>
          <cell r="B2336" t="str">
            <v>Client type</v>
          </cell>
          <cell r="C2336" t="str">
            <v>Contractor</v>
          </cell>
        </row>
        <row r="2337">
          <cell r="A2337" t="str">
            <v>EPC Construction</v>
          </cell>
          <cell r="B2337" t="str">
            <v>Client type</v>
          </cell>
          <cell r="C2337" t="str">
            <v>Developer</v>
          </cell>
        </row>
        <row r="2338">
          <cell r="A2338" t="str">
            <v>EPC Construction</v>
          </cell>
          <cell r="B2338" t="str">
            <v>Client type</v>
          </cell>
          <cell r="C2338" t="str">
            <v>Engineer</v>
          </cell>
        </row>
        <row r="2339">
          <cell r="A2339" t="str">
            <v>EPC Construction</v>
          </cell>
          <cell r="B2339" t="str">
            <v>Client type</v>
          </cell>
          <cell r="C2339" t="str">
            <v>Funder</v>
          </cell>
        </row>
        <row r="2340">
          <cell r="A2340" t="str">
            <v>EPC Construction</v>
          </cell>
          <cell r="B2340" t="str">
            <v>Client type</v>
          </cell>
          <cell r="C2340" t="str">
            <v>Other (please specify)</v>
          </cell>
        </row>
        <row r="2341">
          <cell r="A2341" t="str">
            <v>EPC Construction</v>
          </cell>
          <cell r="B2341" t="str">
            <v>Client type</v>
          </cell>
          <cell r="C2341" t="str">
            <v>Quantity surveyor</v>
          </cell>
        </row>
        <row r="2342">
          <cell r="A2342" t="str">
            <v>EPC Construction</v>
          </cell>
          <cell r="B2342" t="str">
            <v>Client type</v>
          </cell>
          <cell r="C2342" t="str">
            <v>Specialist subcontractor</v>
          </cell>
        </row>
        <row r="2343">
          <cell r="A2343" t="str">
            <v>EPC Construction</v>
          </cell>
          <cell r="B2343" t="str">
            <v>Client type</v>
          </cell>
          <cell r="C2343" t="str">
            <v>Subcontractor</v>
          </cell>
        </row>
        <row r="2344">
          <cell r="A2344" t="str">
            <v>EPC Construction</v>
          </cell>
          <cell r="B2344" t="str">
            <v>Client type</v>
          </cell>
          <cell r="C2344" t="str">
            <v>Supplier</v>
          </cell>
        </row>
        <row r="2345">
          <cell r="A2345" t="str">
            <v>EPC Construction</v>
          </cell>
          <cell r="B2345" t="str">
            <v>Client type</v>
          </cell>
          <cell r="C2345" t="str">
            <v>Tenant</v>
          </cell>
        </row>
        <row r="2346">
          <cell r="A2346" t="str">
            <v>EPC Construction</v>
          </cell>
          <cell r="B2346" t="str">
            <v>Subject matter</v>
          </cell>
          <cell r="C2346" t="str">
            <v>Airport</v>
          </cell>
        </row>
        <row r="2347">
          <cell r="A2347" t="str">
            <v>EPC Construction</v>
          </cell>
          <cell r="B2347" t="str">
            <v>Subject matter</v>
          </cell>
          <cell r="C2347" t="str">
            <v>Arts, museums and theatres</v>
          </cell>
        </row>
        <row r="2348">
          <cell r="A2348" t="str">
            <v>EPC Construction</v>
          </cell>
          <cell r="B2348" t="str">
            <v>Subject matter</v>
          </cell>
          <cell r="C2348" t="str">
            <v>Banks</v>
          </cell>
        </row>
        <row r="2349">
          <cell r="A2349" t="str">
            <v>EPC Construction</v>
          </cell>
          <cell r="B2349" t="str">
            <v>Subject matter</v>
          </cell>
          <cell r="C2349" t="str">
            <v>Chemical plant</v>
          </cell>
        </row>
        <row r="2350">
          <cell r="A2350" t="str">
            <v>EPC Construction</v>
          </cell>
          <cell r="B2350" t="str">
            <v>Subject matter</v>
          </cell>
          <cell r="C2350" t="str">
            <v>Commercial</v>
          </cell>
        </row>
        <row r="2351">
          <cell r="A2351" t="str">
            <v>EPC Construction</v>
          </cell>
          <cell r="B2351" t="str">
            <v>Subject matter</v>
          </cell>
          <cell r="C2351" t="str">
            <v>Consumer products (Retail/Manufacturing)</v>
          </cell>
        </row>
        <row r="2352">
          <cell r="A2352" t="str">
            <v>EPC Construction</v>
          </cell>
          <cell r="B2352" t="str">
            <v>Subject matter</v>
          </cell>
          <cell r="C2352" t="str">
            <v>Hospital/Life sciences/Pharmaceuticals</v>
          </cell>
        </row>
        <row r="2353">
          <cell r="A2353" t="str">
            <v>EPC Construction</v>
          </cell>
          <cell r="B2353" t="str">
            <v>Subject matter</v>
          </cell>
          <cell r="C2353" t="str">
            <v>Hotel</v>
          </cell>
        </row>
        <row r="2354">
          <cell r="A2354" t="str">
            <v>EPC Construction</v>
          </cell>
          <cell r="B2354" t="str">
            <v>Subject matter</v>
          </cell>
          <cell r="C2354" t="str">
            <v>Institutional investors</v>
          </cell>
        </row>
        <row r="2355">
          <cell r="A2355" t="str">
            <v>EPC Construction</v>
          </cell>
          <cell r="B2355" t="str">
            <v>Subject matter</v>
          </cell>
          <cell r="C2355" t="str">
            <v xml:space="preserve">International power </v>
          </cell>
        </row>
        <row r="2356">
          <cell r="A2356" t="str">
            <v>EPC Construction</v>
          </cell>
          <cell r="B2356" t="str">
            <v>Subject matter</v>
          </cell>
          <cell r="C2356" t="str">
            <v>Mixed use</v>
          </cell>
        </row>
        <row r="2357">
          <cell r="A2357" t="str">
            <v>EPC Construction</v>
          </cell>
          <cell r="B2357" t="str">
            <v>Subject matter</v>
          </cell>
          <cell r="C2357" t="str">
            <v>Offices</v>
          </cell>
        </row>
        <row r="2358">
          <cell r="A2358" t="str">
            <v>EPC Construction</v>
          </cell>
          <cell r="B2358" t="str">
            <v>Subject matter</v>
          </cell>
          <cell r="C2358" t="str">
            <v>Other (please specify)</v>
          </cell>
        </row>
        <row r="2359">
          <cell r="A2359" t="str">
            <v>EPC Construction</v>
          </cell>
          <cell r="B2359" t="str">
            <v>Subject matter</v>
          </cell>
          <cell r="C2359" t="str">
            <v>Prison</v>
          </cell>
        </row>
        <row r="2360">
          <cell r="A2360" t="str">
            <v>EPC Construction</v>
          </cell>
          <cell r="B2360" t="str">
            <v>Subject matter</v>
          </cell>
          <cell r="C2360" t="str">
            <v>Rail/Underground</v>
          </cell>
        </row>
        <row r="2361">
          <cell r="A2361" t="str">
            <v>EPC Construction</v>
          </cell>
          <cell r="B2361" t="str">
            <v>Subject matter</v>
          </cell>
          <cell r="C2361" t="str">
            <v>Regeneration</v>
          </cell>
        </row>
        <row r="2362">
          <cell r="A2362" t="str">
            <v>EPC Construction</v>
          </cell>
          <cell r="B2362" t="str">
            <v>Subject matter</v>
          </cell>
          <cell r="C2362" t="str">
            <v>Residential</v>
          </cell>
        </row>
        <row r="2363">
          <cell r="A2363" t="str">
            <v>EPC Construction</v>
          </cell>
          <cell r="B2363" t="str">
            <v>Subject matter</v>
          </cell>
          <cell r="C2363" t="str">
            <v>Retail</v>
          </cell>
        </row>
        <row r="2364">
          <cell r="A2364" t="str">
            <v>EPC Construction</v>
          </cell>
          <cell r="B2364" t="str">
            <v>Subject matter</v>
          </cell>
          <cell r="C2364" t="str">
            <v>Road</v>
          </cell>
        </row>
        <row r="2365">
          <cell r="A2365" t="str">
            <v>EPC Construction</v>
          </cell>
          <cell r="B2365" t="str">
            <v>Subject matter</v>
          </cell>
          <cell r="C2365" t="str">
            <v>School</v>
          </cell>
        </row>
        <row r="2366">
          <cell r="A2366" t="str">
            <v>EPC Construction</v>
          </cell>
          <cell r="B2366" t="str">
            <v>Subject matter</v>
          </cell>
          <cell r="C2366" t="str">
            <v>Sporting facility</v>
          </cell>
        </row>
        <row r="2367">
          <cell r="A2367" t="str">
            <v>EPC Construction</v>
          </cell>
          <cell r="B2367" t="str">
            <v>Subject matter</v>
          </cell>
          <cell r="C2367" t="str">
            <v>Sustainability/Cleantech</v>
          </cell>
        </row>
        <row r="2368">
          <cell r="A2368" t="str">
            <v>EPC Construction</v>
          </cell>
          <cell r="B2368" t="str">
            <v>Subject matter</v>
          </cell>
          <cell r="C2368" t="str">
            <v>University</v>
          </cell>
        </row>
        <row r="2369">
          <cell r="A2369" t="str">
            <v>EPC Construction</v>
          </cell>
          <cell r="B2369" t="str">
            <v>Subject matter</v>
          </cell>
          <cell r="C2369" t="str">
            <v>Waste</v>
          </cell>
        </row>
        <row r="2370">
          <cell r="A2370" t="str">
            <v>EPC Construction</v>
          </cell>
          <cell r="B2370" t="str">
            <v>Client scope</v>
          </cell>
          <cell r="C2370" t="str">
            <v>International</v>
          </cell>
        </row>
        <row r="2371">
          <cell r="A2371" t="str">
            <v>EPC Construction</v>
          </cell>
          <cell r="B2371" t="str">
            <v>Client scope</v>
          </cell>
          <cell r="C2371" t="str">
            <v>Domestic</v>
          </cell>
        </row>
        <row r="2372">
          <cell r="A2372" t="str">
            <v>EPC Energy</v>
          </cell>
          <cell r="B2372" t="str">
            <v>Work type</v>
          </cell>
          <cell r="C2372" t="str">
            <v>Dispute</v>
          </cell>
        </row>
        <row r="2373">
          <cell r="A2373" t="str">
            <v>EPC Energy</v>
          </cell>
          <cell r="B2373" t="str">
            <v>Work type</v>
          </cell>
          <cell r="C2373" t="str">
            <v>Health &amp; Safety</v>
          </cell>
        </row>
        <row r="2374">
          <cell r="A2374" t="str">
            <v>EPC Energy</v>
          </cell>
          <cell r="B2374" t="str">
            <v>Work type</v>
          </cell>
          <cell r="C2374" t="str">
            <v>Insurance</v>
          </cell>
        </row>
        <row r="2375">
          <cell r="A2375" t="str">
            <v>EPC Energy</v>
          </cell>
          <cell r="B2375" t="str">
            <v>Work type</v>
          </cell>
          <cell r="C2375" t="str">
            <v>M&amp;A</v>
          </cell>
        </row>
        <row r="2376">
          <cell r="A2376" t="str">
            <v>EPC Energy</v>
          </cell>
          <cell r="B2376" t="str">
            <v>Work type</v>
          </cell>
          <cell r="C2376" t="str">
            <v>PPP</v>
          </cell>
        </row>
        <row r="2377">
          <cell r="A2377" t="str">
            <v>EPC Energy</v>
          </cell>
          <cell r="B2377" t="str">
            <v>Work type</v>
          </cell>
          <cell r="C2377" t="str">
            <v>Privatisation</v>
          </cell>
        </row>
        <row r="2378">
          <cell r="A2378" t="str">
            <v>EPC Energy</v>
          </cell>
          <cell r="B2378" t="str">
            <v>Work type</v>
          </cell>
          <cell r="C2378" t="str">
            <v>Project development</v>
          </cell>
        </row>
        <row r="2379">
          <cell r="A2379" t="str">
            <v>EPC Energy</v>
          </cell>
          <cell r="B2379" t="str">
            <v>Work type</v>
          </cell>
          <cell r="C2379" t="str">
            <v>Project finance</v>
          </cell>
        </row>
        <row r="2380">
          <cell r="A2380" t="str">
            <v>EPC Energy</v>
          </cell>
          <cell r="B2380" t="str">
            <v>Work type</v>
          </cell>
          <cell r="C2380" t="str">
            <v>Refining and storage</v>
          </cell>
        </row>
        <row r="2381">
          <cell r="A2381" t="str">
            <v>EPC Energy</v>
          </cell>
          <cell r="B2381" t="str">
            <v>Work type</v>
          </cell>
          <cell r="C2381" t="str">
            <v>Restructuring</v>
          </cell>
        </row>
        <row r="2382">
          <cell r="A2382" t="str">
            <v>EPC Energy</v>
          </cell>
          <cell r="B2382" t="str">
            <v>Work type</v>
          </cell>
          <cell r="C2382" t="str">
            <v>Transportation</v>
          </cell>
        </row>
        <row r="2383">
          <cell r="A2383" t="str">
            <v>EPC Energy</v>
          </cell>
          <cell r="B2383" t="str">
            <v>Contract type</v>
          </cell>
          <cell r="C2383" t="str">
            <v>Allocation/attribution/substition/lifting/balancing</v>
          </cell>
        </row>
        <row r="2384">
          <cell r="A2384" t="str">
            <v>EPC Energy</v>
          </cell>
          <cell r="B2384" t="str">
            <v>Contract type</v>
          </cell>
          <cell r="C2384" t="str">
            <v>Bidding/ consortium agreements</v>
          </cell>
        </row>
        <row r="2385">
          <cell r="A2385" t="str">
            <v>EPC Energy</v>
          </cell>
          <cell r="B2385" t="str">
            <v>Contract type</v>
          </cell>
          <cell r="C2385" t="str">
            <v>Competition law</v>
          </cell>
        </row>
        <row r="2386">
          <cell r="A2386" t="str">
            <v>EPC Energy</v>
          </cell>
          <cell r="B2386" t="str">
            <v>Contract type</v>
          </cell>
          <cell r="C2386" t="str">
            <v>Construction and tying in agreement</v>
          </cell>
        </row>
        <row r="2387">
          <cell r="A2387" t="str">
            <v>EPC Energy</v>
          </cell>
          <cell r="B2387" t="str">
            <v>Contract type</v>
          </cell>
          <cell r="C2387" t="str">
            <v>Crossing/proximity agreements</v>
          </cell>
        </row>
        <row r="2388">
          <cell r="A2388" t="str">
            <v>EPC Energy</v>
          </cell>
          <cell r="B2388" t="str">
            <v>Contract type</v>
          </cell>
          <cell r="C2388" t="str">
            <v>Decommissioning security agreement</v>
          </cell>
        </row>
        <row r="2389">
          <cell r="A2389" t="str">
            <v>EPC Energy</v>
          </cell>
          <cell r="B2389" t="str">
            <v>Contract type</v>
          </cell>
          <cell r="C2389" t="str">
            <v>Direct agreements</v>
          </cell>
        </row>
        <row r="2390">
          <cell r="A2390" t="str">
            <v>EPC Energy</v>
          </cell>
          <cell r="B2390" t="str">
            <v>Contract type</v>
          </cell>
          <cell r="C2390" t="str">
            <v>Energy leases</v>
          </cell>
        </row>
        <row r="2391">
          <cell r="A2391" t="str">
            <v>EPC Energy</v>
          </cell>
          <cell r="B2391" t="str">
            <v>Contract type</v>
          </cell>
          <cell r="C2391" t="str">
            <v>EPC contracts/drilling contracts</v>
          </cell>
        </row>
        <row r="2392">
          <cell r="A2392" t="str">
            <v>EPC Energy</v>
          </cell>
          <cell r="B2392" t="str">
            <v>Contract type</v>
          </cell>
          <cell r="C2392" t="str">
            <v>Facilities sharing agreement - rig, vessel, helicopter</v>
          </cell>
        </row>
        <row r="2393">
          <cell r="A2393" t="str">
            <v>EPC Energy</v>
          </cell>
          <cell r="B2393" t="str">
            <v>Contract type</v>
          </cell>
          <cell r="C2393" t="str">
            <v>Farm-out/ farm-in agreements</v>
          </cell>
        </row>
        <row r="2394">
          <cell r="A2394" t="str">
            <v>EPC Energy</v>
          </cell>
          <cell r="B2394" t="str">
            <v>Contract type</v>
          </cell>
          <cell r="C2394" t="str">
            <v>FEED or other study agreement</v>
          </cell>
        </row>
        <row r="2395">
          <cell r="A2395" t="str">
            <v>EPC Energy</v>
          </cell>
          <cell r="B2395" t="str">
            <v>Contract type</v>
          </cell>
          <cell r="C2395" t="str">
            <v>FPSOs</v>
          </cell>
        </row>
        <row r="2396">
          <cell r="A2396" t="str">
            <v>EPC Energy</v>
          </cell>
          <cell r="B2396" t="str">
            <v>Contract type</v>
          </cell>
          <cell r="C2396" t="str">
            <v>Goods and services agreements/supply chain issues</v>
          </cell>
        </row>
        <row r="2397">
          <cell r="A2397" t="str">
            <v>EPC Energy</v>
          </cell>
          <cell r="B2397" t="str">
            <v>Contract type</v>
          </cell>
          <cell r="C2397" t="str">
            <v>Joint ventures/JOA/UUOA</v>
          </cell>
        </row>
        <row r="2398">
          <cell r="A2398" t="str">
            <v>EPC Energy</v>
          </cell>
          <cell r="B2398" t="str">
            <v>Contract type</v>
          </cell>
          <cell r="C2398" t="str">
            <v>Legal opinions</v>
          </cell>
        </row>
        <row r="2399">
          <cell r="A2399" t="str">
            <v>EPC Energy</v>
          </cell>
          <cell r="B2399" t="str">
            <v>Contract type</v>
          </cell>
          <cell r="C2399" t="str">
            <v>Licences/ concessions</v>
          </cell>
        </row>
        <row r="2400">
          <cell r="A2400" t="str">
            <v>EPC Energy</v>
          </cell>
          <cell r="B2400" t="str">
            <v>Contract type</v>
          </cell>
          <cell r="C2400" t="str">
            <v>Licences/PSA/PSC/TSC</v>
          </cell>
        </row>
        <row r="2401">
          <cell r="A2401" t="str">
            <v>EPC Energy</v>
          </cell>
          <cell r="B2401" t="str">
            <v>Contract type</v>
          </cell>
          <cell r="C2401" t="str">
            <v>O&amp;M contracts</v>
          </cell>
        </row>
        <row r="2402">
          <cell r="A2402" t="str">
            <v>EPC Energy</v>
          </cell>
          <cell r="B2402" t="str">
            <v>Contract type</v>
          </cell>
          <cell r="C2402" t="str">
            <v>Outsourcing</v>
          </cell>
        </row>
        <row r="2403">
          <cell r="A2403" t="str">
            <v>EPC Energy</v>
          </cell>
          <cell r="B2403" t="str">
            <v>Contract type</v>
          </cell>
          <cell r="C2403" t="str">
            <v>Power purchase agreements</v>
          </cell>
        </row>
        <row r="2404">
          <cell r="A2404" t="str">
            <v>EPC Energy</v>
          </cell>
          <cell r="B2404" t="str">
            <v>Contract type</v>
          </cell>
          <cell r="C2404" t="str">
            <v>Retail competition</v>
          </cell>
        </row>
        <row r="2405">
          <cell r="A2405" t="str">
            <v>EPC Energy</v>
          </cell>
          <cell r="B2405" t="str">
            <v>Contract type</v>
          </cell>
          <cell r="C2405" t="str">
            <v>Sale and purchase agreement</v>
          </cell>
        </row>
        <row r="2406">
          <cell r="A2406" t="str">
            <v>EPC Energy</v>
          </cell>
          <cell r="B2406" t="str">
            <v>Contract type</v>
          </cell>
          <cell r="C2406" t="str">
            <v>Seismic/well data licence/share/sale</v>
          </cell>
        </row>
        <row r="2407">
          <cell r="A2407" t="str">
            <v>EPC Energy</v>
          </cell>
          <cell r="B2407" t="str">
            <v>Contract type</v>
          </cell>
          <cell r="C2407" t="str">
            <v>Shareholders agreements</v>
          </cell>
        </row>
        <row r="2408">
          <cell r="A2408" t="str">
            <v>EPC Energy</v>
          </cell>
          <cell r="B2408" t="str">
            <v>Contract type</v>
          </cell>
          <cell r="C2408" t="str">
            <v>TA/POSA/ OSA/TPOSA</v>
          </cell>
        </row>
        <row r="2409">
          <cell r="A2409" t="str">
            <v>EPC Energy</v>
          </cell>
          <cell r="B2409" t="str">
            <v>Contract type</v>
          </cell>
          <cell r="C2409" t="str">
            <v>Technical services agreement</v>
          </cell>
        </row>
        <row r="2410">
          <cell r="A2410" t="str">
            <v>EPC Energy</v>
          </cell>
          <cell r="B2410" t="str">
            <v>Contract type</v>
          </cell>
          <cell r="C2410" t="str">
            <v>Total facilities contract</v>
          </cell>
        </row>
        <row r="2411">
          <cell r="A2411" t="str">
            <v>EPC Energy</v>
          </cell>
          <cell r="B2411" t="str">
            <v>Contract type</v>
          </cell>
          <cell r="C2411" t="str">
            <v>Wholesale competition</v>
          </cell>
        </row>
        <row r="2412">
          <cell r="A2412" t="str">
            <v>EPC Projects</v>
          </cell>
          <cell r="B2412" t="str">
            <v>Client type</v>
          </cell>
          <cell r="C2412" t="str">
            <v>Funder</v>
          </cell>
        </row>
        <row r="2413">
          <cell r="A2413" t="str">
            <v>EPC Projects</v>
          </cell>
          <cell r="B2413" t="str">
            <v>Client type</v>
          </cell>
          <cell r="C2413" t="str">
            <v>Other</v>
          </cell>
        </row>
        <row r="2414">
          <cell r="A2414" t="str">
            <v>EPC Projects</v>
          </cell>
          <cell r="B2414" t="str">
            <v>Client type</v>
          </cell>
          <cell r="C2414" t="str">
            <v xml:space="preserve">Public sector/Authority </v>
          </cell>
        </row>
        <row r="2415">
          <cell r="A2415" t="str">
            <v>EPC Projects</v>
          </cell>
          <cell r="B2415" t="str">
            <v>Client type</v>
          </cell>
          <cell r="C2415" t="str">
            <v>Sponsor/Project company</v>
          </cell>
        </row>
        <row r="2416">
          <cell r="A2416" t="str">
            <v>EPC Projects</v>
          </cell>
          <cell r="B2416" t="str">
            <v>Client type</v>
          </cell>
          <cell r="C2416" t="str">
            <v>Contractor/Sub-contractor</v>
          </cell>
        </row>
        <row r="2417">
          <cell r="A2417" t="str">
            <v>EPC Projects</v>
          </cell>
          <cell r="B2417" t="str">
            <v>Client type</v>
          </cell>
          <cell r="C2417" t="str">
            <v>Third-party equity provider</v>
          </cell>
        </row>
        <row r="2418">
          <cell r="A2418" t="str">
            <v>Real Estate</v>
          </cell>
          <cell r="B2418" t="str">
            <v>Client type</v>
          </cell>
          <cell r="C2418" t="str">
            <v>Data centres</v>
          </cell>
        </row>
        <row r="2419">
          <cell r="A2419" t="str">
            <v>Real Estate</v>
          </cell>
          <cell r="B2419" t="str">
            <v>Client type</v>
          </cell>
          <cell r="C2419" t="str">
            <v>Development</v>
          </cell>
        </row>
        <row r="2420">
          <cell r="A2420" t="str">
            <v>Real Estate</v>
          </cell>
          <cell r="B2420" t="str">
            <v>Client type</v>
          </cell>
          <cell r="C2420" t="str">
            <v>Education</v>
          </cell>
        </row>
        <row r="2421">
          <cell r="A2421" t="str">
            <v>Real Estate</v>
          </cell>
          <cell r="B2421" t="str">
            <v>Client type</v>
          </cell>
          <cell r="C2421" t="str">
            <v>Healthcare</v>
          </cell>
        </row>
        <row r="2422">
          <cell r="A2422" t="str">
            <v>Real Estate</v>
          </cell>
          <cell r="B2422" t="str">
            <v>Client type</v>
          </cell>
          <cell r="C2422" t="str">
            <v>House builders</v>
          </cell>
        </row>
        <row r="2423">
          <cell r="A2423" t="str">
            <v>Real Estate</v>
          </cell>
          <cell r="B2423" t="str">
            <v>Client type</v>
          </cell>
          <cell r="C2423" t="str">
            <v>Infrastructure</v>
          </cell>
        </row>
        <row r="2424">
          <cell r="A2424" t="str">
            <v>Real Estate</v>
          </cell>
          <cell r="B2424" t="str">
            <v>Client type</v>
          </cell>
          <cell r="C2424" t="str">
            <v>Insurer</v>
          </cell>
        </row>
        <row r="2425">
          <cell r="A2425" t="str">
            <v>Real Estate</v>
          </cell>
          <cell r="B2425" t="str">
            <v>Client type</v>
          </cell>
          <cell r="C2425" t="str">
            <v>Leisure: Cinemas</v>
          </cell>
        </row>
        <row r="2426">
          <cell r="A2426" t="str">
            <v>Real Estate</v>
          </cell>
          <cell r="B2426" t="str">
            <v>Client type</v>
          </cell>
          <cell r="C2426" t="str">
            <v>Leisure: Others</v>
          </cell>
        </row>
        <row r="2427">
          <cell r="A2427" t="str">
            <v>Real Estate</v>
          </cell>
          <cell r="B2427" t="str">
            <v>Client type</v>
          </cell>
          <cell r="C2427" t="str">
            <v>Leisure: Pubs</v>
          </cell>
        </row>
        <row r="2428">
          <cell r="A2428" t="str">
            <v>Real Estate</v>
          </cell>
          <cell r="B2428" t="str">
            <v>Client type</v>
          </cell>
          <cell r="C2428" t="str">
            <v>Occupiers</v>
          </cell>
        </row>
        <row r="2429">
          <cell r="A2429" t="str">
            <v>Real Estate</v>
          </cell>
          <cell r="B2429" t="str">
            <v>Client type</v>
          </cell>
          <cell r="C2429" t="str">
            <v>Offices</v>
          </cell>
        </row>
        <row r="2430">
          <cell r="A2430" t="str">
            <v>Real Estate</v>
          </cell>
          <cell r="B2430" t="str">
            <v>Client type</v>
          </cell>
          <cell r="C2430" t="str">
            <v>Overseas investors</v>
          </cell>
        </row>
        <row r="2431">
          <cell r="A2431" t="str">
            <v>Real Estate</v>
          </cell>
          <cell r="B2431" t="str">
            <v>Client type</v>
          </cell>
          <cell r="C2431" t="str">
            <v>Professional services</v>
          </cell>
        </row>
        <row r="2432">
          <cell r="A2432" t="str">
            <v>Real Estate</v>
          </cell>
          <cell r="B2432" t="str">
            <v>Client type</v>
          </cell>
          <cell r="C2432" t="str">
            <v>Public sector</v>
          </cell>
        </row>
        <row r="2433">
          <cell r="A2433" t="str">
            <v>Real Estate</v>
          </cell>
          <cell r="B2433" t="str">
            <v>Client type</v>
          </cell>
          <cell r="C2433" t="str">
            <v>Residential investment</v>
          </cell>
        </row>
        <row r="2434">
          <cell r="A2434" t="str">
            <v>Real Estate</v>
          </cell>
          <cell r="B2434" t="str">
            <v>Client type</v>
          </cell>
          <cell r="C2434" t="str">
            <v>Retail</v>
          </cell>
        </row>
        <row r="2435">
          <cell r="A2435" t="str">
            <v>Real Estate</v>
          </cell>
          <cell r="B2435" t="str">
            <v>Client type</v>
          </cell>
          <cell r="C2435" t="str">
            <v>Retail warehousing</v>
          </cell>
        </row>
        <row r="2436">
          <cell r="A2436" t="str">
            <v>Real Estate</v>
          </cell>
          <cell r="B2436" t="str">
            <v>Client type</v>
          </cell>
          <cell r="C2436" t="str">
            <v>Sale and leaseback</v>
          </cell>
        </row>
        <row r="2437">
          <cell r="A2437" t="str">
            <v>Real Estate</v>
          </cell>
          <cell r="B2437" t="str">
            <v>Client type</v>
          </cell>
          <cell r="C2437" t="str">
            <v>Shopping centres</v>
          </cell>
        </row>
        <row r="2438">
          <cell r="A2438" t="str">
            <v>Real Estate</v>
          </cell>
          <cell r="B2438" t="str">
            <v>Client type</v>
          </cell>
          <cell r="C2438" t="str">
            <v>Sovereign wealth funds</v>
          </cell>
        </row>
        <row r="2439">
          <cell r="A2439" t="str">
            <v>Real Estate</v>
          </cell>
          <cell r="B2439" t="str">
            <v>Client type</v>
          </cell>
          <cell r="C2439" t="str">
            <v>Student accommodation</v>
          </cell>
        </row>
        <row r="2440">
          <cell r="A2440" t="str">
            <v>Real Estate</v>
          </cell>
          <cell r="B2440" t="str">
            <v>Client type</v>
          </cell>
          <cell r="C2440" t="str">
            <v>UK institutional investors/Property companies</v>
          </cell>
        </row>
        <row r="2441">
          <cell r="A2441" t="str">
            <v>Real Estate</v>
          </cell>
          <cell r="B2441" t="str">
            <v>Client type</v>
          </cell>
          <cell r="C2441" t="str">
            <v>Warehouse/Logistics</v>
          </cell>
        </row>
        <row r="2442">
          <cell r="A2442" t="str">
            <v>Real Estate</v>
          </cell>
          <cell r="B2442" t="str">
            <v>Work type</v>
          </cell>
          <cell r="C2442" t="str">
            <v>Development</v>
          </cell>
        </row>
        <row r="2443">
          <cell r="A2443" t="str">
            <v>Real Estate</v>
          </cell>
          <cell r="B2443" t="str">
            <v>Work type</v>
          </cell>
          <cell r="C2443" t="str">
            <v>Forward funding/Forward purchase</v>
          </cell>
        </row>
        <row r="2444">
          <cell r="A2444" t="str">
            <v>Real Estate</v>
          </cell>
          <cell r="B2444" t="str">
            <v>Work type</v>
          </cell>
          <cell r="C2444" t="str">
            <v>Investment sale and purchase</v>
          </cell>
        </row>
        <row r="2445">
          <cell r="A2445" t="str">
            <v>Real Estate</v>
          </cell>
          <cell r="B2445" t="str">
            <v>Work type</v>
          </cell>
          <cell r="C2445" t="str">
            <v>Joint ventures</v>
          </cell>
        </row>
        <row r="2446">
          <cell r="A2446" t="str">
            <v>Real Estate</v>
          </cell>
          <cell r="B2446" t="str">
            <v>Work type</v>
          </cell>
          <cell r="C2446" t="str">
            <v>Owner/Occupier sale and purchase</v>
          </cell>
        </row>
        <row r="2447">
          <cell r="A2447" t="str">
            <v>Real Estate</v>
          </cell>
          <cell r="B2447" t="str">
            <v>Work type</v>
          </cell>
          <cell r="C2447" t="str">
            <v>Property letting and management: Landlord</v>
          </cell>
        </row>
        <row r="2448">
          <cell r="A2448" t="str">
            <v>Real Estate</v>
          </cell>
          <cell r="B2448" t="str">
            <v>Work type</v>
          </cell>
          <cell r="C2448" t="str">
            <v>Property letting and management: Tenant</v>
          </cell>
        </row>
        <row r="2449">
          <cell r="A2449" t="str">
            <v>Real Estate</v>
          </cell>
          <cell r="B2449" t="str">
            <v>Work type</v>
          </cell>
          <cell r="C2449" t="str">
            <v>Real Estate Disputes</v>
          </cell>
        </row>
        <row r="2450">
          <cell r="A2450" t="str">
            <v>Real Estate</v>
          </cell>
          <cell r="B2450" t="str">
            <v>Work type</v>
          </cell>
          <cell r="C2450" t="str">
            <v>Real Estate Finance</v>
          </cell>
        </row>
        <row r="2451">
          <cell r="A2451" t="str">
            <v>Real Estate</v>
          </cell>
          <cell r="B2451" t="str">
            <v>Work type</v>
          </cell>
          <cell r="C2451" t="str">
            <v>Real Estate Insolvency</v>
          </cell>
        </row>
        <row r="2452">
          <cell r="A2452" t="str">
            <v>Real Estate</v>
          </cell>
          <cell r="B2452" t="str">
            <v>Work type</v>
          </cell>
          <cell r="C2452" t="str">
            <v>Real Estate_Planning</v>
          </cell>
        </row>
        <row r="2453">
          <cell r="A2453" t="str">
            <v>Human Capital</v>
          </cell>
          <cell r="B2453" t="str">
            <v>Work type</v>
          </cell>
          <cell r="C2453" t="str">
            <v>HC_Pensions</v>
          </cell>
        </row>
        <row r="2454">
          <cell r="A2454" t="str">
            <v>Human Capital</v>
          </cell>
          <cell r="B2454" t="str">
            <v>Work type</v>
          </cell>
          <cell r="C2454" t="str">
            <v xml:space="preserve">HC_Employment </v>
          </cell>
        </row>
        <row r="2455">
          <cell r="A2455" t="str">
            <v>Human Capital</v>
          </cell>
          <cell r="B2455" t="str">
            <v>Sub-work types</v>
          </cell>
          <cell r="C2455" t="str">
            <v>HC_Employment: Corporate support</v>
          </cell>
        </row>
        <row r="2456">
          <cell r="A2456" t="str">
            <v>Human Capital</v>
          </cell>
          <cell r="B2456" t="str">
            <v>Sub-work types</v>
          </cell>
          <cell r="C2456" t="str">
            <v>HC_Employment: Day-to-day</v>
          </cell>
        </row>
        <row r="2457">
          <cell r="A2457" t="str">
            <v>Human Capital</v>
          </cell>
          <cell r="B2457" t="str">
            <v>Sub-work types</v>
          </cell>
          <cell r="C2457" t="str">
            <v>HC_Employment: Employee mobility</v>
          </cell>
        </row>
        <row r="2458">
          <cell r="A2458" t="str">
            <v>Human Capital</v>
          </cell>
          <cell r="B2458" t="str">
            <v>Sub-work types</v>
          </cell>
          <cell r="C2458" t="str">
            <v>HC_Employment: Employee representations and consultations </v>
          </cell>
        </row>
        <row r="2459">
          <cell r="A2459" t="str">
            <v>Human Capital</v>
          </cell>
          <cell r="B2459" t="str">
            <v>Sub-work types</v>
          </cell>
          <cell r="C2459" t="str">
            <v>HC_Employment: Employment and compensation structures</v>
          </cell>
        </row>
        <row r="2460">
          <cell r="A2460" t="str">
            <v>Human Capital</v>
          </cell>
          <cell r="B2460" t="str">
            <v>Sub-work types</v>
          </cell>
          <cell r="C2460" t="str">
            <v>HC_Employment: Executive recruitment and termination</v>
          </cell>
        </row>
        <row r="2461">
          <cell r="A2461" t="str">
            <v>Human Capital</v>
          </cell>
          <cell r="B2461" t="str">
            <v>Sub-work types</v>
          </cell>
          <cell r="C2461" t="str">
            <v>HC_Employment: Health and safety</v>
          </cell>
        </row>
        <row r="2462">
          <cell r="A2462" t="str">
            <v>Human Capital</v>
          </cell>
          <cell r="B2462" t="str">
            <v>Sub-work types</v>
          </cell>
          <cell r="C2462" t="str">
            <v>HC_Employment: HR documentation</v>
          </cell>
        </row>
        <row r="2463">
          <cell r="A2463" t="str">
            <v>Human Capital</v>
          </cell>
          <cell r="B2463" t="str">
            <v>Sub-work types</v>
          </cell>
          <cell r="C2463" t="str">
            <v>HC_Employment: Litigation: Employment tribunal</v>
          </cell>
        </row>
        <row r="2464">
          <cell r="A2464" t="str">
            <v>Human Capital</v>
          </cell>
          <cell r="B2464" t="str">
            <v>Sub-work types</v>
          </cell>
          <cell r="C2464" t="str">
            <v>HC_Employment: Litigation: High Court</v>
          </cell>
        </row>
        <row r="2465">
          <cell r="A2465" t="str">
            <v>Human Capital</v>
          </cell>
          <cell r="B2465" t="str">
            <v>Sub-work types</v>
          </cell>
          <cell r="C2465" t="str">
            <v>HC_Employment: Other</v>
          </cell>
        </row>
        <row r="2466">
          <cell r="A2466" t="str">
            <v>Human Capital</v>
          </cell>
          <cell r="B2466" t="str">
            <v>Sub-work types</v>
          </cell>
          <cell r="C2466" t="str">
            <v>HC_Employment: Reorganisation and redundancy</v>
          </cell>
        </row>
        <row r="2467">
          <cell r="A2467" t="str">
            <v>Human Capital</v>
          </cell>
          <cell r="B2467" t="str">
            <v>Sub-work types</v>
          </cell>
          <cell r="C2467" t="str">
            <v xml:space="preserve">HC_Pensions: Corporate  </v>
          </cell>
        </row>
        <row r="2468">
          <cell r="A2468" t="str">
            <v>Human Capital</v>
          </cell>
          <cell r="B2468" t="str">
            <v>Sub-work types</v>
          </cell>
          <cell r="C2468" t="str">
            <v xml:space="preserve">HC_Pensions: Other  </v>
          </cell>
        </row>
        <row r="2469">
          <cell r="A2469" t="str">
            <v>Human Capital</v>
          </cell>
          <cell r="B2469" t="str">
            <v>Sub-work types</v>
          </cell>
          <cell r="C2469" t="str">
            <v xml:space="preserve">HC_Pensions: Trustee  </v>
          </cell>
        </row>
        <row r="2470">
          <cell r="A2470" t="str">
            <v>Human Capital</v>
          </cell>
          <cell r="B2470" t="str">
            <v>Pension scheme</v>
          </cell>
          <cell r="C2470" t="str">
            <v>&lt;£250m</v>
          </cell>
        </row>
        <row r="2471">
          <cell r="A2471" t="str">
            <v>Human Capital</v>
          </cell>
          <cell r="B2471" t="str">
            <v>Pension scheme</v>
          </cell>
          <cell r="C2471" t="str">
            <v>&gt;£250m&lt;£500m</v>
          </cell>
        </row>
        <row r="2472">
          <cell r="A2472" t="str">
            <v>Human Capital</v>
          </cell>
          <cell r="B2472" t="str">
            <v>Pension scheme</v>
          </cell>
          <cell r="C2472" t="str">
            <v>&gt;£500m&lt;£1bn</v>
          </cell>
        </row>
        <row r="2473">
          <cell r="A2473" t="str">
            <v>Human Capital</v>
          </cell>
          <cell r="B2473" t="str">
            <v>Pension scheme</v>
          </cell>
          <cell r="C2473" t="str">
            <v>&gt;£1bn</v>
          </cell>
        </row>
        <row r="2474">
          <cell r="A2474" t="str">
            <v>Core</v>
          </cell>
          <cell r="B2474" t="str">
            <v>Lead Matter Partner</v>
          </cell>
          <cell r="C2474" t="str">
            <v>Agar, Nick</v>
          </cell>
        </row>
        <row r="2475">
          <cell r="A2475" t="str">
            <v>Core</v>
          </cell>
          <cell r="B2475" t="str">
            <v>Lead Matter Partner</v>
          </cell>
          <cell r="C2475" t="str">
            <v>Aldersey - Williams, Judith</v>
          </cell>
        </row>
        <row r="2476">
          <cell r="A2476" t="str">
            <v>Core</v>
          </cell>
          <cell r="B2476" t="str">
            <v>Lead Matter Partner</v>
          </cell>
          <cell r="C2476" t="str">
            <v>Aldred, Duncan</v>
          </cell>
        </row>
        <row r="2477">
          <cell r="A2477" t="str">
            <v>Core</v>
          </cell>
          <cell r="B2477" t="str">
            <v>Lead Matter Partner</v>
          </cell>
          <cell r="C2477" t="str">
            <v>Anderson, Colin</v>
          </cell>
        </row>
        <row r="2478">
          <cell r="A2478" t="str">
            <v>Core</v>
          </cell>
          <cell r="B2478" t="str">
            <v>Lead Matter Partner</v>
          </cell>
          <cell r="C2478" t="str">
            <v>Andrade, Judith</v>
          </cell>
        </row>
        <row r="2479">
          <cell r="A2479" t="str">
            <v>Core</v>
          </cell>
          <cell r="B2479" t="str">
            <v>Lead Matter Partner</v>
          </cell>
          <cell r="C2479" t="str">
            <v>Antonenko, Alyona</v>
          </cell>
        </row>
        <row r="2480">
          <cell r="A2480" t="str">
            <v>Core</v>
          </cell>
          <cell r="B2480" t="str">
            <v>Lead Matter Partner</v>
          </cell>
          <cell r="C2480" t="str">
            <v>Armstrong, John</v>
          </cell>
        </row>
        <row r="2481">
          <cell r="A2481" t="str">
            <v>Core</v>
          </cell>
          <cell r="B2481" t="str">
            <v>Lead Matter Partner</v>
          </cell>
          <cell r="C2481" t="str">
            <v>Atkinson, Mark</v>
          </cell>
        </row>
        <row r="2482">
          <cell r="A2482" t="str">
            <v>Core</v>
          </cell>
          <cell r="B2482" t="str">
            <v>Lead Matter Partner</v>
          </cell>
          <cell r="C2482" t="str">
            <v>Bacek, Richard</v>
          </cell>
        </row>
        <row r="2483">
          <cell r="A2483" t="str">
            <v>Core</v>
          </cell>
          <cell r="B2483" t="str">
            <v>Lead Matter Partner</v>
          </cell>
          <cell r="C2483" t="str">
            <v>Badger, Mark</v>
          </cell>
        </row>
        <row r="2484">
          <cell r="A2484" t="str">
            <v>Core</v>
          </cell>
          <cell r="B2484" t="str">
            <v>Lead Matter Partner</v>
          </cell>
          <cell r="C2484" t="str">
            <v>Badham, Sally</v>
          </cell>
        </row>
        <row r="2485">
          <cell r="A2485" t="str">
            <v>Core</v>
          </cell>
          <cell r="B2485" t="str">
            <v>Lead Matter Partner</v>
          </cell>
          <cell r="C2485" t="str">
            <v>Baker, Michael</v>
          </cell>
        </row>
        <row r="2486">
          <cell r="A2486" t="str">
            <v>Core</v>
          </cell>
          <cell r="B2486" t="str">
            <v>Lead Matter Partner</v>
          </cell>
          <cell r="C2486" t="str">
            <v>Band, Martine</v>
          </cell>
        </row>
        <row r="2487">
          <cell r="A2487" t="str">
            <v>Core</v>
          </cell>
          <cell r="B2487" t="str">
            <v>Lead Matter Partner</v>
          </cell>
          <cell r="C2487" t="str">
            <v>Bangachev, Atanas</v>
          </cell>
        </row>
        <row r="2488">
          <cell r="A2488" t="str">
            <v>Core</v>
          </cell>
          <cell r="B2488" t="str">
            <v>Lead Matter Partner</v>
          </cell>
          <cell r="C2488" t="str">
            <v>Barnes, Jeremy (left)</v>
          </cell>
        </row>
        <row r="2489">
          <cell r="A2489" t="str">
            <v>Core</v>
          </cell>
          <cell r="B2489" t="str">
            <v>Lead Matter Partner</v>
          </cell>
          <cell r="C2489" t="str">
            <v>Bartholomew, Mark</v>
          </cell>
        </row>
        <row r="2490">
          <cell r="A2490" t="str">
            <v>Core</v>
          </cell>
          <cell r="B2490" t="str">
            <v>Lead Matter Partner</v>
          </cell>
          <cell r="C2490" t="str">
            <v>Barty, Susan</v>
          </cell>
        </row>
        <row r="2491">
          <cell r="A2491" t="str">
            <v>Core</v>
          </cell>
          <cell r="B2491" t="str">
            <v>Lead Matter Partner</v>
          </cell>
          <cell r="C2491" t="str">
            <v>Batty, Iain</v>
          </cell>
        </row>
        <row r="2492">
          <cell r="A2492" t="str">
            <v>Core</v>
          </cell>
          <cell r="B2492" t="str">
            <v>Lead Matter Partner</v>
          </cell>
          <cell r="C2492" t="str">
            <v>Bautista, Mariano</v>
          </cell>
        </row>
        <row r="2493">
          <cell r="A2493" t="str">
            <v>Core</v>
          </cell>
          <cell r="B2493" t="str">
            <v>Lead Matter Partner</v>
          </cell>
          <cell r="C2493" t="str">
            <v>Beckett, Nick</v>
          </cell>
        </row>
        <row r="2494">
          <cell r="A2494" t="str">
            <v>Core</v>
          </cell>
          <cell r="B2494" t="str">
            <v>Lead Matter Partner</v>
          </cell>
          <cell r="C2494" t="str">
            <v>Beckitt, Jonathan</v>
          </cell>
        </row>
        <row r="2495">
          <cell r="A2495" t="str">
            <v>Core</v>
          </cell>
          <cell r="B2495" t="str">
            <v>Lead Matter Partner</v>
          </cell>
          <cell r="C2495" t="str">
            <v>Bednarek, Andrzej</v>
          </cell>
        </row>
        <row r="2496">
          <cell r="A2496" t="str">
            <v>Core</v>
          </cell>
          <cell r="B2496" t="str">
            <v>Lead Matter Partner</v>
          </cell>
          <cell r="C2496" t="str">
            <v>Bendell, Ian</v>
          </cell>
        </row>
        <row r="2497">
          <cell r="A2497" t="str">
            <v>Core</v>
          </cell>
          <cell r="B2497" t="str">
            <v>Lead Matter Partner</v>
          </cell>
          <cell r="C2497" t="str">
            <v>Benzecry, Edward</v>
          </cell>
        </row>
        <row r="2498">
          <cell r="A2498" t="str">
            <v>Core</v>
          </cell>
          <cell r="B2498" t="str">
            <v>Lead Matter Partner</v>
          </cell>
          <cell r="C2498" t="str">
            <v>Biggs, Paul</v>
          </cell>
        </row>
        <row r="2499">
          <cell r="A2499" t="str">
            <v>Core</v>
          </cell>
          <cell r="B2499" t="str">
            <v>Lead Matter Partner</v>
          </cell>
          <cell r="C2499" t="str">
            <v>Bilak, Daniel</v>
          </cell>
        </row>
        <row r="2500">
          <cell r="A2500" t="str">
            <v>Core</v>
          </cell>
          <cell r="B2500" t="str">
            <v>Lead Matter Partner</v>
          </cell>
          <cell r="C2500" t="str">
            <v>Billington, Guy</v>
          </cell>
        </row>
        <row r="2501">
          <cell r="A2501" t="str">
            <v>Core</v>
          </cell>
          <cell r="B2501" t="str">
            <v>Lead Matter Partner</v>
          </cell>
          <cell r="C2501" t="str">
            <v>Birgisson, Gunnar</v>
          </cell>
        </row>
        <row r="2502">
          <cell r="A2502" t="str">
            <v>Core</v>
          </cell>
          <cell r="B2502" t="str">
            <v>Lead Matter Partner</v>
          </cell>
          <cell r="C2502" t="str">
            <v>Bisset, Norman</v>
          </cell>
        </row>
        <row r="2503">
          <cell r="A2503" t="str">
            <v>Core</v>
          </cell>
          <cell r="B2503" t="str">
            <v>Lead Matter Partner</v>
          </cell>
          <cell r="C2503" t="str">
            <v>Blach, Andrzej</v>
          </cell>
        </row>
        <row r="2504">
          <cell r="A2504" t="str">
            <v>Core</v>
          </cell>
          <cell r="B2504" t="str">
            <v>Lead Matter Partner</v>
          </cell>
          <cell r="C2504" t="str">
            <v>Blatchford, Christian</v>
          </cell>
        </row>
        <row r="2505">
          <cell r="A2505" t="str">
            <v>Core</v>
          </cell>
          <cell r="B2505" t="str">
            <v>Lead Matter Partner</v>
          </cell>
          <cell r="C2505" t="str">
            <v>Blum, Oliver</v>
          </cell>
        </row>
        <row r="2506">
          <cell r="A2506" t="str">
            <v>Core</v>
          </cell>
          <cell r="B2506" t="str">
            <v>Lead Matter Partner</v>
          </cell>
          <cell r="C2506" t="str">
            <v>Booth, Susan</v>
          </cell>
        </row>
        <row r="2507">
          <cell r="A2507" t="str">
            <v>Core</v>
          </cell>
          <cell r="B2507" t="str">
            <v>Lead Matter Partner</v>
          </cell>
          <cell r="C2507" t="str">
            <v>Boudna, Vera</v>
          </cell>
        </row>
        <row r="2508">
          <cell r="A2508" t="str">
            <v>Core</v>
          </cell>
          <cell r="B2508" t="str">
            <v>Lead Matter Partner</v>
          </cell>
          <cell r="C2508" t="str">
            <v>Boulba, Maxim</v>
          </cell>
        </row>
        <row r="2509">
          <cell r="A2509" t="str">
            <v>Core</v>
          </cell>
          <cell r="B2509" t="str">
            <v>Lead Matter Partner</v>
          </cell>
          <cell r="C2509" t="str">
            <v>Braham, Daniel</v>
          </cell>
        </row>
        <row r="2510">
          <cell r="A2510" t="str">
            <v>Core</v>
          </cell>
          <cell r="B2510" t="str">
            <v>Lead Matter Partner</v>
          </cell>
          <cell r="C2510" t="str">
            <v>Bresnick, David (left)</v>
          </cell>
        </row>
        <row r="2511">
          <cell r="A2511" t="str">
            <v>Core</v>
          </cell>
          <cell r="B2511" t="str">
            <v>Lead Matter Partner</v>
          </cell>
          <cell r="C2511" t="str">
            <v>Brinzan, Chrsitina</v>
          </cell>
        </row>
        <row r="2512">
          <cell r="A2512" t="str">
            <v>Core</v>
          </cell>
          <cell r="B2512" t="str">
            <v>Lead Matter Partner</v>
          </cell>
          <cell r="C2512" t="str">
            <v>Brinzan, Cristina</v>
          </cell>
        </row>
        <row r="2513">
          <cell r="A2513" t="str">
            <v>Core</v>
          </cell>
          <cell r="B2513" t="str">
            <v>Lead Matter Partner</v>
          </cell>
          <cell r="C2513" t="str">
            <v>Brown, Martin (left)</v>
          </cell>
        </row>
        <row r="2514">
          <cell r="A2514" t="str">
            <v>Core</v>
          </cell>
          <cell r="B2514" t="str">
            <v>Lead Matter Partner</v>
          </cell>
          <cell r="C2514" t="str">
            <v>Brown, Nick (left)</v>
          </cell>
        </row>
        <row r="2515">
          <cell r="A2515" t="str">
            <v>Core</v>
          </cell>
          <cell r="B2515" t="str">
            <v>Lead Matter Partner</v>
          </cell>
          <cell r="C2515" t="str">
            <v>Bruch, Michael</v>
          </cell>
        </row>
        <row r="2516">
          <cell r="A2516" t="str">
            <v>Core</v>
          </cell>
          <cell r="B2516" t="str">
            <v>Lead Matter Partner</v>
          </cell>
          <cell r="C2516" t="str">
            <v>Bryant, Joe</v>
          </cell>
        </row>
        <row r="2517">
          <cell r="A2517" t="str">
            <v>Core</v>
          </cell>
          <cell r="B2517" t="str">
            <v>Lead Matter Partner</v>
          </cell>
          <cell r="C2517" t="str">
            <v>Bull, Richard</v>
          </cell>
        </row>
        <row r="2518">
          <cell r="A2518" t="str">
            <v>Core</v>
          </cell>
          <cell r="B2518" t="str">
            <v>Lead Matter Partner</v>
          </cell>
          <cell r="C2518" t="str">
            <v>Burgess, Jan</v>
          </cell>
        </row>
        <row r="2519">
          <cell r="A2519" t="str">
            <v>Core</v>
          </cell>
          <cell r="B2519" t="str">
            <v>Lead Matter Partner</v>
          </cell>
          <cell r="C2519" t="str">
            <v>Burnett, Emma</v>
          </cell>
        </row>
        <row r="2520">
          <cell r="A2520" t="str">
            <v>Core</v>
          </cell>
          <cell r="B2520" t="str">
            <v>Lead Matter Partner</v>
          </cell>
          <cell r="C2520" t="str">
            <v>Burton, John</v>
          </cell>
        </row>
        <row r="2521">
          <cell r="A2521" t="str">
            <v>Core</v>
          </cell>
          <cell r="B2521" t="str">
            <v>Lead Matter Partner</v>
          </cell>
          <cell r="C2521" t="str">
            <v>Butcher, Trevor</v>
          </cell>
        </row>
        <row r="2522">
          <cell r="A2522" t="str">
            <v>Core</v>
          </cell>
          <cell r="B2522" t="str">
            <v>Lead Matter Partner</v>
          </cell>
          <cell r="C2522" t="str">
            <v>Butts,  David</v>
          </cell>
        </row>
        <row r="2523">
          <cell r="A2523" t="str">
            <v>Core</v>
          </cell>
          <cell r="B2523" t="str">
            <v>Lead Matter Partner</v>
          </cell>
          <cell r="C2523" t="str">
            <v>Butts, David</v>
          </cell>
        </row>
        <row r="2524">
          <cell r="A2524" t="str">
            <v>Core</v>
          </cell>
          <cell r="B2524" t="str">
            <v>Lead Matter Partner</v>
          </cell>
          <cell r="C2524" t="str">
            <v>Cadman, John (left)</v>
          </cell>
        </row>
        <row r="2525">
          <cell r="A2525" t="str">
            <v>Core</v>
          </cell>
          <cell r="B2525" t="str">
            <v>Lead Matter Partner</v>
          </cell>
          <cell r="C2525" t="str">
            <v>Cameron, Derek</v>
          </cell>
        </row>
        <row r="2526">
          <cell r="A2526" t="str">
            <v>Core</v>
          </cell>
          <cell r="B2526" t="str">
            <v>Lead Matter Partner</v>
          </cell>
          <cell r="C2526" t="str">
            <v>Candia, Simon</v>
          </cell>
        </row>
        <row r="2527">
          <cell r="A2527" t="str">
            <v>Core</v>
          </cell>
          <cell r="B2527" t="str">
            <v>Lead Matter Partner</v>
          </cell>
          <cell r="C2527" t="str">
            <v>Caridia, Simon</v>
          </cell>
        </row>
        <row r="2528">
          <cell r="A2528" t="str">
            <v>Core</v>
          </cell>
          <cell r="B2528" t="str">
            <v>Lead Matter Partner</v>
          </cell>
          <cell r="C2528" t="str">
            <v>Carr, Bill</v>
          </cell>
        </row>
        <row r="2529">
          <cell r="A2529" t="str">
            <v>Core</v>
          </cell>
          <cell r="B2529" t="str">
            <v>Lead Matter Partner</v>
          </cell>
          <cell r="C2529" t="str">
            <v>Casasole, Marco</v>
          </cell>
        </row>
        <row r="2530">
          <cell r="A2530" t="str">
            <v>Core</v>
          </cell>
          <cell r="B2530" t="str">
            <v>Lead Matter Partner</v>
          </cell>
          <cell r="C2530" t="str">
            <v>Cavasola, Pietro</v>
          </cell>
        </row>
        <row r="2531">
          <cell r="A2531" t="str">
            <v>Core</v>
          </cell>
          <cell r="B2531" t="str">
            <v>Lead Matter Partner</v>
          </cell>
          <cell r="C2531" t="str">
            <v>Cavers,  Michael</v>
          </cell>
        </row>
        <row r="2532">
          <cell r="A2532" t="str">
            <v>Core</v>
          </cell>
          <cell r="B2532" t="str">
            <v>Lead Matter Partner</v>
          </cell>
          <cell r="C2532" t="str">
            <v>Chamberlain, Adam</v>
          </cell>
        </row>
        <row r="2533">
          <cell r="A2533" t="str">
            <v>Core</v>
          </cell>
          <cell r="B2533" t="str">
            <v>Lead Matter Partner</v>
          </cell>
          <cell r="C2533" t="str">
            <v>Champion, David</v>
          </cell>
        </row>
        <row r="2534">
          <cell r="A2534" t="str">
            <v>Core</v>
          </cell>
          <cell r="B2534" t="str">
            <v>Lead Matter Partner</v>
          </cell>
          <cell r="C2534" t="str">
            <v>Chandler, Simon</v>
          </cell>
        </row>
        <row r="2535">
          <cell r="A2535" t="str">
            <v>Core</v>
          </cell>
          <cell r="B2535" t="str">
            <v>Lead Matter Partner</v>
          </cell>
          <cell r="C2535" t="str">
            <v>Chapman, James</v>
          </cell>
        </row>
        <row r="2536">
          <cell r="A2536" t="str">
            <v>Core</v>
          </cell>
          <cell r="B2536" t="str">
            <v>Lead Matter Partner</v>
          </cell>
          <cell r="C2536" t="str">
            <v>Chappell, Daniel</v>
          </cell>
        </row>
        <row r="2537">
          <cell r="A2537" t="str">
            <v>Core</v>
          </cell>
          <cell r="B2537" t="str">
            <v>Lead Matter Partner</v>
          </cell>
          <cell r="C2537" t="str">
            <v>Charriau, Jean - Yves</v>
          </cell>
        </row>
        <row r="2538">
          <cell r="A2538" t="str">
            <v>Core</v>
          </cell>
          <cell r="B2538" t="str">
            <v>Lead Matter Partner</v>
          </cell>
          <cell r="C2538" t="str">
            <v>Chaung, Mei Hui</v>
          </cell>
        </row>
        <row r="2539">
          <cell r="A2539" t="str">
            <v>Core</v>
          </cell>
          <cell r="B2539" t="str">
            <v>Lead Matter Partner</v>
          </cell>
          <cell r="C2539" t="str">
            <v>Choat, Rupert</v>
          </cell>
        </row>
        <row r="2540">
          <cell r="A2540" t="str">
            <v>Core</v>
          </cell>
          <cell r="B2540" t="str">
            <v>Lead Matter Partner</v>
          </cell>
          <cell r="C2540" t="str">
            <v>Chrusciak, Malgorzata</v>
          </cell>
        </row>
        <row r="2541">
          <cell r="A2541" t="str">
            <v>Core</v>
          </cell>
          <cell r="B2541" t="str">
            <v>Lead Matter Partner</v>
          </cell>
          <cell r="C2541" t="str">
            <v>Clarke, Chris</v>
          </cell>
        </row>
        <row r="2542">
          <cell r="A2542" t="str">
            <v>Core</v>
          </cell>
          <cell r="B2542" t="str">
            <v>Lead Matter Partner</v>
          </cell>
          <cell r="C2542" t="str">
            <v>Clarke, Karen</v>
          </cell>
        </row>
        <row r="2543">
          <cell r="A2543" t="str">
            <v>Core</v>
          </cell>
          <cell r="B2543" t="str">
            <v>Lead Matter Partner</v>
          </cell>
          <cell r="C2543" t="str">
            <v>CMS Partner</v>
          </cell>
        </row>
        <row r="2544">
          <cell r="A2544" t="str">
            <v>Core</v>
          </cell>
          <cell r="B2544" t="str">
            <v>Lead Matter Partner</v>
          </cell>
          <cell r="C2544" t="str">
            <v>Coddington, Nicholas</v>
          </cell>
        </row>
        <row r="2545">
          <cell r="A2545" t="str">
            <v>Core</v>
          </cell>
          <cell r="B2545" t="str">
            <v>Lead Matter Partner</v>
          </cell>
          <cell r="C2545" t="str">
            <v>Colliver, Douglas</v>
          </cell>
        </row>
        <row r="2546">
          <cell r="A2546" t="str">
            <v>Core</v>
          </cell>
          <cell r="B2546" t="str">
            <v>Lead Matter Partner</v>
          </cell>
          <cell r="C2546" t="str">
            <v>Cominos, Ted (left)</v>
          </cell>
        </row>
        <row r="2547">
          <cell r="A2547" t="str">
            <v>Core</v>
          </cell>
          <cell r="B2547" t="str">
            <v>Lead Matter Partner</v>
          </cell>
          <cell r="C2547" t="str">
            <v>Conlon, Graham</v>
          </cell>
        </row>
        <row r="2548">
          <cell r="A2548" t="str">
            <v>Core</v>
          </cell>
          <cell r="B2548" t="str">
            <v>Lead Matter Partner</v>
          </cell>
          <cell r="C2548" t="str">
            <v>Coyne, Peter</v>
          </cell>
        </row>
        <row r="2549">
          <cell r="A2549" t="str">
            <v>Core</v>
          </cell>
          <cell r="B2549" t="str">
            <v>Lead Matter Partner</v>
          </cell>
          <cell r="C2549" t="str">
            <v>Cozens, Stephen</v>
          </cell>
        </row>
        <row r="2550">
          <cell r="A2550" t="str">
            <v>Core</v>
          </cell>
          <cell r="B2550" t="str">
            <v>Lead Matter Partner</v>
          </cell>
          <cell r="C2550" t="str">
            <v>Cranfield, David</v>
          </cell>
        </row>
        <row r="2551">
          <cell r="A2551" t="str">
            <v>Core</v>
          </cell>
          <cell r="B2551" t="str">
            <v>Lead Matter Partner</v>
          </cell>
          <cell r="C2551" t="str">
            <v>Crichton, Peter</v>
          </cell>
        </row>
        <row r="2552">
          <cell r="A2552" t="str">
            <v>Core</v>
          </cell>
          <cell r="B2552" t="str">
            <v>Lead Matter Partner</v>
          </cell>
          <cell r="C2552" t="str">
            <v>Croker, Richard</v>
          </cell>
        </row>
        <row r="2553">
          <cell r="A2553" t="str">
            <v>Core</v>
          </cell>
          <cell r="B2553" t="str">
            <v>Lead Matter Partner</v>
          </cell>
          <cell r="C2553" t="str">
            <v>Crosby, Juan</v>
          </cell>
        </row>
        <row r="2554">
          <cell r="A2554" t="str">
            <v>Core</v>
          </cell>
          <cell r="B2554" t="str">
            <v>Lead Matter Partner</v>
          </cell>
          <cell r="C2554" t="str">
            <v>Culver, Matt</v>
          </cell>
        </row>
        <row r="2555">
          <cell r="A2555" t="str">
            <v>Core</v>
          </cell>
          <cell r="B2555" t="str">
            <v>Lead Matter Partner</v>
          </cell>
          <cell r="C2555" t="str">
            <v>Cummins, Caroline</v>
          </cell>
        </row>
        <row r="2556">
          <cell r="A2556" t="str">
            <v>Core</v>
          </cell>
          <cell r="B2556" t="str">
            <v>Lead Matter Partner</v>
          </cell>
          <cell r="C2556" t="str">
            <v>Cupitt, Maxine</v>
          </cell>
        </row>
        <row r="2557">
          <cell r="A2557" t="str">
            <v>Core</v>
          </cell>
          <cell r="B2557" t="str">
            <v>Lead Matter Partner</v>
          </cell>
          <cell r="C2557" t="str">
            <v>Curd, Richard</v>
          </cell>
        </row>
        <row r="2558">
          <cell r="A2558" t="str">
            <v>Core</v>
          </cell>
          <cell r="B2558" t="str">
            <v>Lead Matter Partner</v>
          </cell>
          <cell r="C2558" t="str">
            <v>Currier, Charles</v>
          </cell>
        </row>
        <row r="2559">
          <cell r="A2559" t="str">
            <v>Core</v>
          </cell>
          <cell r="B2559" t="str">
            <v>Lead Matter Partner</v>
          </cell>
          <cell r="C2559" t="str">
            <v>Czike, Gabor</v>
          </cell>
        </row>
        <row r="2560">
          <cell r="A2560" t="str">
            <v>Core</v>
          </cell>
          <cell r="B2560" t="str">
            <v>Lead Matter Partner</v>
          </cell>
          <cell r="C2560" t="str">
            <v>Dabov, Lyubomir</v>
          </cell>
        </row>
        <row r="2561">
          <cell r="A2561" t="str">
            <v>Core</v>
          </cell>
          <cell r="B2561" t="str">
            <v>Lead Matter Partner</v>
          </cell>
          <cell r="C2561" t="str">
            <v>Dames, Jonathan</v>
          </cell>
        </row>
        <row r="2562">
          <cell r="A2562" t="str">
            <v>Core</v>
          </cell>
          <cell r="B2562" t="str">
            <v>Lead Matter Partner</v>
          </cell>
          <cell r="C2562" t="str">
            <v>Dames, Samantha</v>
          </cell>
        </row>
        <row r="2563">
          <cell r="A2563" t="str">
            <v>Core</v>
          </cell>
          <cell r="B2563" t="str">
            <v>Lead Matter Partner</v>
          </cell>
          <cell r="C2563" t="str">
            <v>Damiral, Ashley</v>
          </cell>
        </row>
        <row r="2564">
          <cell r="A2564" t="str">
            <v>Core</v>
          </cell>
          <cell r="B2564" t="str">
            <v>Lead Matter Partner</v>
          </cell>
          <cell r="C2564" t="str">
            <v>Davies, Isabel</v>
          </cell>
        </row>
        <row r="2565">
          <cell r="A2565" t="str">
            <v>Core</v>
          </cell>
          <cell r="B2565" t="str">
            <v>Lead Matter Partner</v>
          </cell>
          <cell r="C2565" t="str">
            <v>Davies, Jason</v>
          </cell>
        </row>
        <row r="2566">
          <cell r="A2566" t="str">
            <v>Core</v>
          </cell>
          <cell r="B2566" t="str">
            <v>Lead Matter Partner</v>
          </cell>
          <cell r="C2566" t="str">
            <v>Davies, Timothy</v>
          </cell>
        </row>
        <row r="2567">
          <cell r="A2567" t="str">
            <v>Core</v>
          </cell>
          <cell r="B2567" t="str">
            <v>Lead Matter Partner</v>
          </cell>
          <cell r="C2567" t="str">
            <v>Dawson, Lorna</v>
          </cell>
        </row>
        <row r="2568">
          <cell r="A2568" t="str">
            <v>Core</v>
          </cell>
          <cell r="B2568" t="str">
            <v>Lead Matter Partner</v>
          </cell>
          <cell r="C2568" t="str">
            <v>Day, David</v>
          </cell>
        </row>
        <row r="2569">
          <cell r="A2569" t="str">
            <v>Core</v>
          </cell>
          <cell r="B2569" t="str">
            <v>Lead Matter Partner</v>
          </cell>
          <cell r="C2569" t="str">
            <v>Dayes, Simon</v>
          </cell>
        </row>
        <row r="2570">
          <cell r="A2570" t="str">
            <v>Core</v>
          </cell>
          <cell r="B2570" t="str">
            <v>Lead Matter Partner</v>
          </cell>
          <cell r="C2570" t="str">
            <v>Deeg - Dabrowska, Agnieszka</v>
          </cell>
        </row>
        <row r="2571">
          <cell r="A2571" t="str">
            <v>Core</v>
          </cell>
          <cell r="B2571" t="str">
            <v>Lead Matter Partner</v>
          </cell>
          <cell r="C2571" t="str">
            <v>Deeg, Agnieszka</v>
          </cell>
        </row>
        <row r="2572">
          <cell r="A2572" t="str">
            <v>Core</v>
          </cell>
          <cell r="B2572" t="str">
            <v>Lead Matter Partner</v>
          </cell>
          <cell r="C2572" t="str">
            <v>DeLaney, Caroline (left)</v>
          </cell>
        </row>
        <row r="2573">
          <cell r="A2573" t="str">
            <v>Core</v>
          </cell>
          <cell r="B2573" t="str">
            <v>Lead Matter Partner</v>
          </cell>
          <cell r="C2573" t="str">
            <v>Denslow, Alexander</v>
          </cell>
        </row>
        <row r="2574">
          <cell r="A2574" t="str">
            <v>Core</v>
          </cell>
          <cell r="B2574" t="str">
            <v>Lead Matter Partner</v>
          </cell>
          <cell r="C2574" t="str">
            <v>Deol, Harvinder</v>
          </cell>
        </row>
        <row r="2575">
          <cell r="A2575" t="str">
            <v>Core</v>
          </cell>
          <cell r="B2575" t="str">
            <v>Lead Matter Partner</v>
          </cell>
          <cell r="C2575" t="str">
            <v>Derry - Evans, Robert</v>
          </cell>
        </row>
        <row r="2576">
          <cell r="A2576" t="str">
            <v>Core</v>
          </cell>
          <cell r="B2576" t="str">
            <v>Lead Matter Partner</v>
          </cell>
          <cell r="C2576" t="str">
            <v>Dewhurst, Steven</v>
          </cell>
        </row>
        <row r="2577">
          <cell r="A2577" t="str">
            <v>Core</v>
          </cell>
          <cell r="B2577" t="str">
            <v>Lead Matter Partner</v>
          </cell>
          <cell r="C2577" t="str">
            <v>Dibble, Will</v>
          </cell>
        </row>
        <row r="2578">
          <cell r="A2578" t="str">
            <v>Core</v>
          </cell>
          <cell r="B2578" t="str">
            <v>Lead Matter Partner</v>
          </cell>
          <cell r="C2578" t="str">
            <v>Dickinson, Nigel</v>
          </cell>
        </row>
        <row r="2579">
          <cell r="A2579" t="str">
            <v>Core</v>
          </cell>
          <cell r="B2579" t="str">
            <v>Lead Matter Partner</v>
          </cell>
          <cell r="C2579" t="str">
            <v>Dierck, Ralf</v>
          </cell>
        </row>
        <row r="2580">
          <cell r="A2580" t="str">
            <v>Core</v>
          </cell>
          <cell r="B2580" t="str">
            <v>Lead Matter Partner</v>
          </cell>
          <cell r="C2580" t="str">
            <v>Diez, Santiago</v>
          </cell>
        </row>
        <row r="2581">
          <cell r="A2581" t="str">
            <v>Core</v>
          </cell>
          <cell r="B2581" t="str">
            <v>Lead Matter Partner</v>
          </cell>
          <cell r="C2581" t="str">
            <v>Donegan, Patrick</v>
          </cell>
        </row>
        <row r="2582">
          <cell r="A2582" t="str">
            <v>Core</v>
          </cell>
          <cell r="B2582" t="str">
            <v>Lead Matter Partner</v>
          </cell>
          <cell r="C2582" t="str">
            <v>Doughty, Alex (left)</v>
          </cell>
        </row>
        <row r="2583">
          <cell r="A2583" t="str">
            <v>Core</v>
          </cell>
          <cell r="B2583" t="str">
            <v>Lead Matter Partner</v>
          </cell>
          <cell r="C2583" t="str">
            <v>Draper, Michael</v>
          </cell>
        </row>
        <row r="2584">
          <cell r="A2584" t="str">
            <v>Core</v>
          </cell>
          <cell r="B2584" t="str">
            <v>Lead Matter Partner</v>
          </cell>
          <cell r="C2584" t="str">
            <v>Drummond - Brassington, Danielle</v>
          </cell>
        </row>
        <row r="2585">
          <cell r="A2585" t="str">
            <v>Core</v>
          </cell>
          <cell r="B2585" t="str">
            <v>Lead Matter Partner</v>
          </cell>
          <cell r="C2585" t="str">
            <v>Dufficy, Frank</v>
          </cell>
        </row>
        <row r="2586">
          <cell r="A2586" t="str">
            <v>Core</v>
          </cell>
          <cell r="B2586" t="str">
            <v>Lead Matter Partner</v>
          </cell>
          <cell r="C2586" t="str">
            <v>Duffield, Phil</v>
          </cell>
        </row>
        <row r="2587">
          <cell r="A2587" t="str">
            <v>Core</v>
          </cell>
          <cell r="B2587" t="str">
            <v>Lead Matter Partner</v>
          </cell>
          <cell r="C2587" t="str">
            <v>Duffield, Philip</v>
          </cell>
        </row>
        <row r="2588">
          <cell r="A2588" t="str">
            <v>Core</v>
          </cell>
          <cell r="B2588" t="str">
            <v>Lead Matter Partner</v>
          </cell>
          <cell r="C2588" t="str">
            <v>Dulewicz, Kasia</v>
          </cell>
        </row>
        <row r="2589">
          <cell r="A2589" t="str">
            <v>Core</v>
          </cell>
          <cell r="B2589" t="str">
            <v>Lead Matter Partner</v>
          </cell>
          <cell r="C2589" t="str">
            <v>Dulewicz, Katarzyna</v>
          </cell>
        </row>
        <row r="2590">
          <cell r="A2590" t="str">
            <v>Core</v>
          </cell>
          <cell r="B2590" t="str">
            <v>Lead Matter Partner</v>
          </cell>
          <cell r="C2590" t="str">
            <v>Dupre, Harry</v>
          </cell>
        </row>
        <row r="2591">
          <cell r="A2591" t="str">
            <v>Core</v>
          </cell>
          <cell r="B2591" t="str">
            <v>Lead Matter Partner</v>
          </cell>
          <cell r="C2591" t="str">
            <v>Duquesne, Bruno</v>
          </cell>
        </row>
        <row r="2592">
          <cell r="A2592" t="str">
            <v>Core</v>
          </cell>
          <cell r="B2592" t="str">
            <v>Lead Matter Partner</v>
          </cell>
          <cell r="C2592" t="str">
            <v>Durski, Marek</v>
          </cell>
        </row>
        <row r="2593">
          <cell r="A2593" t="str">
            <v>Core</v>
          </cell>
          <cell r="B2593" t="str">
            <v>Lead Matter Partner</v>
          </cell>
          <cell r="C2593" t="str">
            <v>Duszynska,  Monika</v>
          </cell>
        </row>
        <row r="2594">
          <cell r="A2594" t="str">
            <v>Core</v>
          </cell>
          <cell r="B2594" t="str">
            <v>Lead Matter Partner</v>
          </cell>
          <cell r="C2594" t="str">
            <v>Dziegielewska, Agnieszka</v>
          </cell>
        </row>
        <row r="2595">
          <cell r="A2595" t="str">
            <v>Core</v>
          </cell>
          <cell r="B2595" t="str">
            <v>Lead Matter Partner</v>
          </cell>
          <cell r="C2595" t="str">
            <v>Dziurzynska - Leipert, Lidia</v>
          </cell>
        </row>
        <row r="2596">
          <cell r="A2596" t="str">
            <v>Core</v>
          </cell>
          <cell r="B2596" t="str">
            <v>Lead Matter Partner</v>
          </cell>
          <cell r="C2596" t="str">
            <v>Edmondson, Paul</v>
          </cell>
        </row>
        <row r="2597">
          <cell r="A2597" t="str">
            <v>Core</v>
          </cell>
          <cell r="B2597" t="str">
            <v>Lead Matter Partner</v>
          </cell>
          <cell r="C2597" t="str">
            <v>Eller, Nancy</v>
          </cell>
        </row>
        <row r="2598">
          <cell r="A2598" t="str">
            <v>Core</v>
          </cell>
          <cell r="B2598" t="str">
            <v>Lead Matter Partner</v>
          </cell>
          <cell r="C2598" t="str">
            <v>Elliott, Tim</v>
          </cell>
        </row>
        <row r="2599">
          <cell r="A2599" t="str">
            <v>Core</v>
          </cell>
          <cell r="B2599" t="str">
            <v>Lead Matter Partner</v>
          </cell>
          <cell r="C2599" t="str">
            <v>Ellis, Claire</v>
          </cell>
        </row>
        <row r="2600">
          <cell r="A2600" t="str">
            <v>Core</v>
          </cell>
          <cell r="B2600" t="str">
            <v>Lead Matter Partner</v>
          </cell>
          <cell r="C2600" t="str">
            <v>Engel, Irene</v>
          </cell>
        </row>
        <row r="2601">
          <cell r="A2601" t="str">
            <v>Core</v>
          </cell>
          <cell r="B2601" t="str">
            <v>Lead Matter Partner</v>
          </cell>
          <cell r="C2601" t="str">
            <v>Fairhurst, Aaron</v>
          </cell>
        </row>
        <row r="2602">
          <cell r="A2602" t="str">
            <v>Core</v>
          </cell>
          <cell r="B2602" t="str">
            <v>Lead Matter Partner</v>
          </cell>
          <cell r="C2602" t="str">
            <v>Ferry, Arthur</v>
          </cell>
        </row>
        <row r="2603">
          <cell r="A2603" t="str">
            <v>Core</v>
          </cell>
          <cell r="B2603" t="str">
            <v>Lead Matter Partner</v>
          </cell>
          <cell r="C2603" t="str">
            <v>Fincham, Anthony</v>
          </cell>
        </row>
        <row r="2604">
          <cell r="A2604" t="str">
            <v>Core</v>
          </cell>
          <cell r="B2604" t="str">
            <v>Lead Matter Partner</v>
          </cell>
          <cell r="C2604" t="str">
            <v>Fitzpatrick, John</v>
          </cell>
        </row>
        <row r="2605">
          <cell r="A2605" t="str">
            <v>Core</v>
          </cell>
          <cell r="B2605" t="str">
            <v>Lead Matter Partner</v>
          </cell>
          <cell r="C2605" t="str">
            <v>Florea, Alexandra (left)</v>
          </cell>
        </row>
        <row r="2606">
          <cell r="A2606" t="str">
            <v>Core</v>
          </cell>
          <cell r="B2606" t="str">
            <v>Lead Matter Partner</v>
          </cell>
          <cell r="C2606" t="str">
            <v>Flynn, Stephanie</v>
          </cell>
        </row>
        <row r="2607">
          <cell r="A2607" t="str">
            <v>Core</v>
          </cell>
          <cell r="B2607" t="str">
            <v>Lead Matter Partner</v>
          </cell>
          <cell r="C2607" t="str">
            <v>Forster, Stephen</v>
          </cell>
        </row>
        <row r="2608">
          <cell r="A2608" t="str">
            <v>Core</v>
          </cell>
          <cell r="B2608" t="str">
            <v>Lead Matter Partner</v>
          </cell>
          <cell r="C2608" t="str">
            <v>Foss, Edward</v>
          </cell>
        </row>
        <row r="2609">
          <cell r="A2609" t="str">
            <v>Core</v>
          </cell>
          <cell r="B2609" t="str">
            <v>Lead Matter Partner</v>
          </cell>
          <cell r="C2609" t="str">
            <v>Fowlie, Frank</v>
          </cell>
        </row>
        <row r="2610">
          <cell r="A2610" t="str">
            <v>Core</v>
          </cell>
          <cell r="B2610" t="str">
            <v>Lead Matter Partner</v>
          </cell>
          <cell r="C2610" t="str">
            <v>Fox, Martin</v>
          </cell>
        </row>
        <row r="2611">
          <cell r="A2611" t="str">
            <v>Core</v>
          </cell>
          <cell r="B2611" t="str">
            <v>Lead Matter Partner</v>
          </cell>
          <cell r="C2611" t="str">
            <v>Frost, Emma</v>
          </cell>
        </row>
        <row r="2612">
          <cell r="A2612" t="str">
            <v>Core</v>
          </cell>
          <cell r="B2612" t="str">
            <v>Lead Matter Partner</v>
          </cell>
          <cell r="C2612" t="str">
            <v>Gambhir, Vivek</v>
          </cell>
        </row>
        <row r="2613">
          <cell r="A2613" t="str">
            <v>Core</v>
          </cell>
          <cell r="B2613" t="str">
            <v>Lead Matter Partner</v>
          </cell>
          <cell r="C2613" t="str">
            <v>Garrett, Simon</v>
          </cell>
        </row>
        <row r="2614">
          <cell r="A2614" t="str">
            <v>Core</v>
          </cell>
          <cell r="B2614" t="str">
            <v>Lead Matter Partner</v>
          </cell>
          <cell r="C2614" t="str">
            <v>Gibson, Cheryl</v>
          </cell>
        </row>
        <row r="2615">
          <cell r="A2615" t="str">
            <v>Core</v>
          </cell>
          <cell r="B2615" t="str">
            <v>Lead Matter Partner</v>
          </cell>
          <cell r="C2615" t="str">
            <v>Gin, Colin</v>
          </cell>
        </row>
        <row r="2616">
          <cell r="A2616" t="str">
            <v>Core</v>
          </cell>
          <cell r="B2616" t="str">
            <v>Lead Matter Partner</v>
          </cell>
          <cell r="C2616" t="str">
            <v>Gondos, Gabor</v>
          </cell>
        </row>
        <row r="2617">
          <cell r="A2617" t="str">
            <v>Core</v>
          </cell>
          <cell r="B2617" t="str">
            <v>Lead Matter Partner</v>
          </cell>
          <cell r="C2617" t="str">
            <v>Grant, Mark</v>
          </cell>
        </row>
        <row r="2618">
          <cell r="A2618" t="str">
            <v>Core</v>
          </cell>
          <cell r="B2618" t="str">
            <v>Lead Matter Partner</v>
          </cell>
          <cell r="C2618" t="str">
            <v>Gray, Rob</v>
          </cell>
        </row>
        <row r="2619">
          <cell r="A2619" t="str">
            <v>Core</v>
          </cell>
          <cell r="B2619" t="str">
            <v>Lead Matter Partner</v>
          </cell>
          <cell r="C2619" t="str">
            <v>Green, Alex</v>
          </cell>
        </row>
        <row r="2620">
          <cell r="A2620" t="str">
            <v>Core</v>
          </cell>
          <cell r="B2620" t="str">
            <v>Lead Matter Partner</v>
          </cell>
          <cell r="C2620" t="str">
            <v>Green, Gary</v>
          </cell>
        </row>
        <row r="2621">
          <cell r="A2621" t="str">
            <v>Core</v>
          </cell>
          <cell r="B2621" t="str">
            <v>Lead Matter Partner</v>
          </cell>
          <cell r="C2621" t="str">
            <v>Gregory, Keith</v>
          </cell>
        </row>
        <row r="2622">
          <cell r="A2622" t="str">
            <v>Core</v>
          </cell>
          <cell r="B2622" t="str">
            <v>Lead Matter Partner</v>
          </cell>
          <cell r="C2622" t="str">
            <v>Greszta, Darius</v>
          </cell>
        </row>
        <row r="2623">
          <cell r="A2623" t="str">
            <v>Core</v>
          </cell>
          <cell r="B2623" t="str">
            <v>Lead Matter Partner</v>
          </cell>
          <cell r="C2623" t="str">
            <v>Greszta, Dariusz</v>
          </cell>
        </row>
        <row r="2624">
          <cell r="A2624" t="str">
            <v>Core</v>
          </cell>
          <cell r="B2624" t="str">
            <v>Lead Matter Partner</v>
          </cell>
          <cell r="C2624" t="str">
            <v>Griggs, Roy</v>
          </cell>
        </row>
        <row r="2625">
          <cell r="A2625" t="str">
            <v>Core</v>
          </cell>
          <cell r="B2625" t="str">
            <v>Lead Matter Partner</v>
          </cell>
          <cell r="C2625" t="str">
            <v>Grimwood, James</v>
          </cell>
        </row>
        <row r="2626">
          <cell r="A2626" t="str">
            <v>Core</v>
          </cell>
          <cell r="B2626" t="str">
            <v>Lead Matter Partner</v>
          </cell>
          <cell r="C2626" t="str">
            <v>Griston, David</v>
          </cell>
        </row>
        <row r="2627">
          <cell r="A2627" t="str">
            <v>Core</v>
          </cell>
          <cell r="B2627" t="str">
            <v>Lead Matter Partner</v>
          </cell>
          <cell r="C2627" t="str">
            <v>Gritsenko, Ivan</v>
          </cell>
        </row>
        <row r="2628">
          <cell r="A2628" t="str">
            <v>Core</v>
          </cell>
          <cell r="B2628" t="str">
            <v>Lead Matter Partner</v>
          </cell>
          <cell r="C2628" t="str">
            <v>Grubb, Jared</v>
          </cell>
        </row>
        <row r="2629">
          <cell r="A2629" t="str">
            <v>Core</v>
          </cell>
          <cell r="B2629" t="str">
            <v>Lead Matter Partner</v>
          </cell>
          <cell r="C2629" t="str">
            <v>Guit, Richard</v>
          </cell>
        </row>
        <row r="2630">
          <cell r="A2630" t="str">
            <v>Core</v>
          </cell>
          <cell r="B2630" t="str">
            <v>Lead Matter Partner</v>
          </cell>
          <cell r="C2630" t="str">
            <v>Guyot, Cedric</v>
          </cell>
        </row>
        <row r="2631">
          <cell r="A2631" t="str">
            <v>Core</v>
          </cell>
          <cell r="B2631" t="str">
            <v>Lead Matter Partner</v>
          </cell>
          <cell r="C2631" t="str">
            <v>Hadley, Nick</v>
          </cell>
        </row>
        <row r="2632">
          <cell r="A2632" t="str">
            <v>Core</v>
          </cell>
          <cell r="B2632" t="str">
            <v>Lead Matter Partner</v>
          </cell>
          <cell r="C2632" t="str">
            <v>Hajduk, Rafal</v>
          </cell>
        </row>
        <row r="2633">
          <cell r="A2633" t="str">
            <v>Core</v>
          </cell>
          <cell r="B2633" t="str">
            <v>Lead Matter Partner</v>
          </cell>
          <cell r="C2633" t="str">
            <v>Hall, John</v>
          </cell>
        </row>
        <row r="2634">
          <cell r="A2634" t="str">
            <v>Core</v>
          </cell>
          <cell r="B2634" t="str">
            <v>Lead Matter Partner</v>
          </cell>
          <cell r="C2634" t="str">
            <v>Hallam, Stephen</v>
          </cell>
        </row>
        <row r="2635">
          <cell r="A2635" t="str">
            <v>Core</v>
          </cell>
          <cell r="B2635" t="str">
            <v>Lead Matter Partner</v>
          </cell>
          <cell r="C2635" t="str">
            <v>Halper, Andrew (left)</v>
          </cell>
        </row>
        <row r="2636">
          <cell r="A2636" t="str">
            <v>Core</v>
          </cell>
          <cell r="B2636" t="str">
            <v>Lead Matter Partner</v>
          </cell>
          <cell r="C2636" t="str">
            <v>Ham, Keith</v>
          </cell>
        </row>
        <row r="2637">
          <cell r="A2637" t="str">
            <v>Core</v>
          </cell>
          <cell r="B2637" t="str">
            <v>Lead Matter Partner</v>
          </cell>
          <cell r="C2637" t="str">
            <v>Hammond, John</v>
          </cell>
        </row>
        <row r="2638">
          <cell r="A2638" t="str">
            <v>Core</v>
          </cell>
          <cell r="B2638" t="str">
            <v>Lead Matter Partner</v>
          </cell>
          <cell r="C2638" t="str">
            <v>Hankey, Sue</v>
          </cell>
        </row>
        <row r="2639">
          <cell r="A2639" t="str">
            <v>Core</v>
          </cell>
          <cell r="B2639" t="str">
            <v>Lead Matter Partner</v>
          </cell>
          <cell r="C2639" t="str">
            <v>Hanson, Marc</v>
          </cell>
        </row>
        <row r="2640">
          <cell r="A2640" t="str">
            <v>Core</v>
          </cell>
          <cell r="B2640" t="str">
            <v>Lead Matter Partner</v>
          </cell>
          <cell r="C2640" t="str">
            <v>Hanson, Sarah</v>
          </cell>
        </row>
        <row r="2641">
          <cell r="A2641" t="str">
            <v>Core</v>
          </cell>
          <cell r="B2641" t="str">
            <v>Lead Matter Partner</v>
          </cell>
          <cell r="C2641" t="str">
            <v>Harding, Jason</v>
          </cell>
        </row>
        <row r="2642">
          <cell r="A2642" t="str">
            <v>Core</v>
          </cell>
          <cell r="B2642" t="str">
            <v>Lead Matter Partner</v>
          </cell>
          <cell r="C2642" t="str">
            <v>Hardy, Tim</v>
          </cell>
        </row>
        <row r="2643">
          <cell r="A2643" t="str">
            <v>Core</v>
          </cell>
          <cell r="B2643" t="str">
            <v>Lead Matter Partner</v>
          </cell>
          <cell r="C2643" t="str">
            <v>Harris, Dominic</v>
          </cell>
        </row>
        <row r="2644">
          <cell r="A2644" t="str">
            <v>Core</v>
          </cell>
          <cell r="B2644" t="str">
            <v>Lead Matter Partner</v>
          </cell>
          <cell r="C2644" t="str">
            <v>Harvey, Chris (left)</v>
          </cell>
        </row>
        <row r="2645">
          <cell r="A2645" t="str">
            <v>Core</v>
          </cell>
          <cell r="B2645" t="str">
            <v>Lead Matter Partner</v>
          </cell>
          <cell r="C2645" t="str">
            <v>Hassan, Munir</v>
          </cell>
        </row>
        <row r="2646">
          <cell r="A2646" t="str">
            <v>Core</v>
          </cell>
          <cell r="B2646" t="str">
            <v>Lead Matter Partner</v>
          </cell>
          <cell r="C2646" t="str">
            <v>Hay, Gordon</v>
          </cell>
        </row>
        <row r="2647">
          <cell r="A2647" t="str">
            <v>Core</v>
          </cell>
          <cell r="B2647" t="str">
            <v>Lead Matter Partner</v>
          </cell>
          <cell r="C2647" t="str">
            <v>Hayhurst, Robert</v>
          </cell>
        </row>
        <row r="2648">
          <cell r="A2648" t="str">
            <v>Core</v>
          </cell>
          <cell r="B2648" t="str">
            <v>Lead Matter Partner</v>
          </cell>
          <cell r="C2648" t="str">
            <v>Hearnden, Barney</v>
          </cell>
        </row>
        <row r="2649">
          <cell r="A2649" t="str">
            <v>Core</v>
          </cell>
          <cell r="B2649" t="str">
            <v>Lead Matter Partner</v>
          </cell>
          <cell r="C2649" t="str">
            <v>Heidemann, Thomas</v>
          </cell>
        </row>
        <row r="2650">
          <cell r="A2650" t="str">
            <v>Core</v>
          </cell>
          <cell r="B2650" t="str">
            <v>Lead Matter Partner</v>
          </cell>
          <cell r="C2650" t="str">
            <v>Heighton, Mark</v>
          </cell>
        </row>
        <row r="2651">
          <cell r="A2651" t="str">
            <v>Core</v>
          </cell>
          <cell r="B2651" t="str">
            <v>Lead Matter Partner</v>
          </cell>
          <cell r="C2651" t="str">
            <v>Hejmej, Lukasz</v>
          </cell>
        </row>
        <row r="2652">
          <cell r="A2652" t="str">
            <v>Core</v>
          </cell>
          <cell r="B2652" t="str">
            <v>Lead Matter Partner</v>
          </cell>
          <cell r="C2652" t="str">
            <v>Helbronner, Valerie</v>
          </cell>
        </row>
        <row r="2653">
          <cell r="A2653" t="str">
            <v>Core</v>
          </cell>
          <cell r="B2653" t="str">
            <v>Lead Matter Partner</v>
          </cell>
          <cell r="C2653" t="str">
            <v>Herbert, Ian</v>
          </cell>
        </row>
        <row r="2654">
          <cell r="A2654" t="str">
            <v>Core</v>
          </cell>
          <cell r="B2654" t="str">
            <v>Lead Matter Partner</v>
          </cell>
          <cell r="C2654" t="str">
            <v>Hewes, Peter (left)</v>
          </cell>
        </row>
        <row r="2655">
          <cell r="A2655" t="str">
            <v>Core</v>
          </cell>
          <cell r="B2655" t="str">
            <v>Lead Matter Partner</v>
          </cell>
          <cell r="C2655" t="str">
            <v>Hewett, Stephen</v>
          </cell>
        </row>
        <row r="2656">
          <cell r="A2656" t="str">
            <v>Core</v>
          </cell>
          <cell r="B2656" t="str">
            <v>Lead Matter Partner</v>
          </cell>
          <cell r="C2656" t="str">
            <v>Hick,  Kirsty (left)</v>
          </cell>
        </row>
        <row r="2657">
          <cell r="A2657" t="str">
            <v>Core</v>
          </cell>
          <cell r="B2657" t="str">
            <v>Lead Matter Partner</v>
          </cell>
          <cell r="C2657" t="str">
            <v>Hickmott, Robert</v>
          </cell>
        </row>
        <row r="2658">
          <cell r="A2658" t="str">
            <v>Core</v>
          </cell>
          <cell r="B2658" t="str">
            <v>Lead Matter Partner</v>
          </cell>
          <cell r="C2658" t="str">
            <v>Hill, Peter</v>
          </cell>
        </row>
        <row r="2659">
          <cell r="A2659" t="str">
            <v>Core</v>
          </cell>
          <cell r="B2659" t="str">
            <v>Lead Matter Partner</v>
          </cell>
          <cell r="C2659" t="str">
            <v>Hingston, Lorna</v>
          </cell>
        </row>
        <row r="2660">
          <cell r="A2660" t="str">
            <v>Core</v>
          </cell>
          <cell r="B2660" t="str">
            <v>Lead Matter Partner</v>
          </cell>
          <cell r="C2660" t="str">
            <v>Hobkinson, Anthony</v>
          </cell>
        </row>
        <row r="2661">
          <cell r="A2661" t="str">
            <v>Core</v>
          </cell>
          <cell r="B2661" t="str">
            <v>Lead Matter Partner</v>
          </cell>
          <cell r="C2661" t="str">
            <v>Hobson, Caroline</v>
          </cell>
        </row>
        <row r="2662">
          <cell r="A2662" t="str">
            <v>Core</v>
          </cell>
          <cell r="B2662" t="str">
            <v>Lead Matter Partner</v>
          </cell>
          <cell r="C2662" t="str">
            <v>Holland, Ben</v>
          </cell>
        </row>
        <row r="2663">
          <cell r="A2663" t="str">
            <v>Core</v>
          </cell>
          <cell r="B2663" t="str">
            <v>Lead Matter Partner</v>
          </cell>
          <cell r="C2663" t="str">
            <v>Houston, Ben</v>
          </cell>
        </row>
        <row r="2664">
          <cell r="A2664" t="str">
            <v>Core</v>
          </cell>
          <cell r="B2664" t="str">
            <v>Lead Matter Partner</v>
          </cell>
          <cell r="C2664" t="str">
            <v>Huet, Christophe</v>
          </cell>
        </row>
        <row r="2665">
          <cell r="A2665" t="str">
            <v>Core</v>
          </cell>
          <cell r="B2665" t="str">
            <v>Lead Matter Partner</v>
          </cell>
          <cell r="C2665" t="str">
            <v>Hughes, Gawain</v>
          </cell>
        </row>
        <row r="2666">
          <cell r="A2666" t="str">
            <v>Core</v>
          </cell>
          <cell r="B2666" t="str">
            <v>Lead Matter Partner</v>
          </cell>
          <cell r="C2666" t="str">
            <v>Hyde, Sarah</v>
          </cell>
        </row>
        <row r="2667">
          <cell r="A2667" t="str">
            <v>Core</v>
          </cell>
          <cell r="B2667" t="str">
            <v>Lead Matter Partner</v>
          </cell>
          <cell r="C2667" t="str">
            <v>Ingham, Timothy</v>
          </cell>
        </row>
        <row r="2668">
          <cell r="A2668" t="str">
            <v>Core</v>
          </cell>
          <cell r="B2668" t="str">
            <v>Lead Matter Partner</v>
          </cell>
          <cell r="C2668" t="str">
            <v>Ingram, Donovan</v>
          </cell>
        </row>
        <row r="2669">
          <cell r="A2669" t="str">
            <v>Core</v>
          </cell>
          <cell r="B2669" t="str">
            <v>Lead Matter Partner</v>
          </cell>
          <cell r="C2669" t="str">
            <v>Ingram, Lorna</v>
          </cell>
        </row>
        <row r="2670">
          <cell r="A2670" t="str">
            <v>Core</v>
          </cell>
          <cell r="B2670" t="str">
            <v>Lead Matter Partner</v>
          </cell>
          <cell r="C2670" t="str">
            <v>Innes, Alastair</v>
          </cell>
        </row>
        <row r="2671">
          <cell r="A2671" t="str">
            <v>Core</v>
          </cell>
          <cell r="B2671" t="str">
            <v>Lead Matter Partner</v>
          </cell>
          <cell r="C2671" t="str">
            <v>Inness, Victoria</v>
          </cell>
        </row>
        <row r="2672">
          <cell r="A2672" t="str">
            <v>Core</v>
          </cell>
          <cell r="B2672" t="str">
            <v>Lead Matter Partner</v>
          </cell>
          <cell r="C2672" t="str">
            <v>Isnard, Jacques</v>
          </cell>
        </row>
        <row r="2673">
          <cell r="A2673" t="str">
            <v>Core</v>
          </cell>
          <cell r="B2673" t="str">
            <v>Lead Matter Partner</v>
          </cell>
          <cell r="C2673" t="str">
            <v>Ivison, Andrew</v>
          </cell>
        </row>
        <row r="2674">
          <cell r="A2674" t="str">
            <v>Core</v>
          </cell>
          <cell r="B2674" t="str">
            <v>Lead Matter Partner</v>
          </cell>
          <cell r="C2674" t="str">
            <v>Jackson, Tim</v>
          </cell>
        </row>
        <row r="2675">
          <cell r="A2675" t="str">
            <v>Core</v>
          </cell>
          <cell r="B2675" t="str">
            <v>Lead Matter Partner</v>
          </cell>
          <cell r="C2675" t="str">
            <v>James, Neil</v>
          </cell>
        </row>
        <row r="2676">
          <cell r="A2676" t="str">
            <v>Core</v>
          </cell>
          <cell r="B2676" t="str">
            <v>Lead Matter Partner</v>
          </cell>
          <cell r="C2676" t="str">
            <v>Jankowski, Bartlomiej</v>
          </cell>
        </row>
        <row r="2677">
          <cell r="A2677" t="str">
            <v>Core</v>
          </cell>
          <cell r="B2677" t="str">
            <v>Lead Matter Partner</v>
          </cell>
          <cell r="C2677" t="str">
            <v>Jeffreys, Simon</v>
          </cell>
        </row>
        <row r="2678">
          <cell r="A2678" t="str">
            <v>Core</v>
          </cell>
          <cell r="B2678" t="str">
            <v>Lead Matter Partner</v>
          </cell>
          <cell r="C2678" t="str">
            <v>Johnson, Helen</v>
          </cell>
        </row>
        <row r="2679">
          <cell r="A2679" t="str">
            <v>Core</v>
          </cell>
          <cell r="B2679" t="str">
            <v>Lead Matter Partner</v>
          </cell>
          <cell r="C2679" t="str">
            <v>Johnston, Simon</v>
          </cell>
        </row>
        <row r="2680">
          <cell r="A2680" t="str">
            <v>Core</v>
          </cell>
          <cell r="B2680" t="str">
            <v>Lead Matter Partner</v>
          </cell>
          <cell r="C2680" t="str">
            <v>Jones - Haslam, Andrew</v>
          </cell>
        </row>
        <row r="2681">
          <cell r="A2681" t="str">
            <v>Core</v>
          </cell>
          <cell r="B2681" t="str">
            <v>Lead Matter Partner</v>
          </cell>
          <cell r="C2681" t="str">
            <v>Jones, Mike</v>
          </cell>
        </row>
        <row r="2682">
          <cell r="A2682" t="str">
            <v>Core</v>
          </cell>
          <cell r="B2682" t="str">
            <v>Lead Matter Partner</v>
          </cell>
          <cell r="C2682" t="str">
            <v>Jones, Sarah</v>
          </cell>
        </row>
        <row r="2683">
          <cell r="A2683" t="str">
            <v>Core</v>
          </cell>
          <cell r="B2683" t="str">
            <v>Lead Matter Partner</v>
          </cell>
          <cell r="C2683" t="str">
            <v>Jose Gonzalez, Jaun</v>
          </cell>
        </row>
        <row r="2684">
          <cell r="A2684" t="str">
            <v>Core</v>
          </cell>
          <cell r="B2684" t="str">
            <v>Lead Matter Partner</v>
          </cell>
          <cell r="C2684" t="str">
            <v>Kalman, Eszter</v>
          </cell>
        </row>
        <row r="2685">
          <cell r="A2685" t="str">
            <v>Core</v>
          </cell>
          <cell r="B2685" t="str">
            <v>Lead Matter Partner</v>
          </cell>
          <cell r="C2685" t="str">
            <v>Karadzhov, Yasen</v>
          </cell>
        </row>
        <row r="2686">
          <cell r="A2686" t="str">
            <v>Core</v>
          </cell>
          <cell r="B2686" t="str">
            <v>Lead Matter Partner</v>
          </cell>
          <cell r="C2686" t="str">
            <v>Karia, Pranai</v>
          </cell>
        </row>
        <row r="2687">
          <cell r="A2687" t="str">
            <v>Core</v>
          </cell>
          <cell r="B2687" t="str">
            <v>Lead Matter Partner</v>
          </cell>
          <cell r="C2687" t="str">
            <v>Karolyi, Zsuzsanna</v>
          </cell>
        </row>
        <row r="2688">
          <cell r="A2688" t="str">
            <v>Core</v>
          </cell>
          <cell r="B2688" t="str">
            <v>Lead Matter Partner</v>
          </cell>
          <cell r="C2688" t="str">
            <v>Kawai, Takura</v>
          </cell>
        </row>
        <row r="2689">
          <cell r="A2689" t="str">
            <v>Core</v>
          </cell>
          <cell r="B2689" t="str">
            <v>Lead Matter Partner</v>
          </cell>
          <cell r="C2689" t="str">
            <v>Kazda, Antonin</v>
          </cell>
        </row>
        <row r="2690">
          <cell r="A2690" t="str">
            <v>Core</v>
          </cell>
          <cell r="B2690" t="str">
            <v>Lead Matter Partner</v>
          </cell>
          <cell r="C2690" t="str">
            <v>Keltner, Ivo</v>
          </cell>
        </row>
        <row r="2691">
          <cell r="A2691" t="str">
            <v>Core</v>
          </cell>
          <cell r="B2691" t="str">
            <v>Lead Matter Partner</v>
          </cell>
          <cell r="C2691" t="str">
            <v>Kesterton, Lara</v>
          </cell>
        </row>
        <row r="2692">
          <cell r="A2692" t="str">
            <v>Core</v>
          </cell>
          <cell r="B2692" t="str">
            <v>Lead Matter Partner</v>
          </cell>
          <cell r="C2692" t="str">
            <v>Khan, Rafique</v>
          </cell>
        </row>
        <row r="2693">
          <cell r="A2693" t="str">
            <v>Core</v>
          </cell>
          <cell r="B2693" t="str">
            <v>Lead Matter Partner</v>
          </cell>
          <cell r="C2693" t="str">
            <v>King, Sarah</v>
          </cell>
        </row>
        <row r="2694">
          <cell r="A2694" t="str">
            <v>Core</v>
          </cell>
          <cell r="B2694" t="str">
            <v>Lead Matter Partner</v>
          </cell>
          <cell r="C2694" t="str">
            <v>Kira, Gabor</v>
          </cell>
        </row>
        <row r="2695">
          <cell r="A2695" t="str">
            <v>Core</v>
          </cell>
          <cell r="B2695" t="str">
            <v>Lead Matter Partner</v>
          </cell>
          <cell r="C2695" t="str">
            <v>Kiraly, Gabor</v>
          </cell>
        </row>
        <row r="2696">
          <cell r="A2696" t="str">
            <v>Core</v>
          </cell>
          <cell r="B2696" t="str">
            <v>Lead Matter Partner</v>
          </cell>
          <cell r="C2696" t="str">
            <v>Kircsi, Aniko</v>
          </cell>
        </row>
        <row r="2697">
          <cell r="A2697" t="str">
            <v>Core</v>
          </cell>
          <cell r="B2697" t="str">
            <v>Lead Matter Partner</v>
          </cell>
          <cell r="C2697" t="str">
            <v>Kirillova, Elena</v>
          </cell>
        </row>
        <row r="2698">
          <cell r="A2698" t="str">
            <v>Core</v>
          </cell>
          <cell r="B2698" t="str">
            <v>Lead Matter Partner</v>
          </cell>
          <cell r="C2698" t="str">
            <v>Kirin, Mills</v>
          </cell>
        </row>
        <row r="2699">
          <cell r="A2699" t="str">
            <v>Core</v>
          </cell>
          <cell r="B2699" t="str">
            <v>Lead Matter Partner</v>
          </cell>
          <cell r="C2699" t="str">
            <v>Kitson, Tony</v>
          </cell>
        </row>
        <row r="2700">
          <cell r="A2700" t="str">
            <v>Core</v>
          </cell>
          <cell r="B2700" t="str">
            <v>Lead Matter Partner</v>
          </cell>
          <cell r="C2700" t="str">
            <v>Klett, Lars</v>
          </cell>
        </row>
        <row r="2701">
          <cell r="A2701" t="str">
            <v>Core</v>
          </cell>
          <cell r="B2701" t="str">
            <v>Lead Matter Partner</v>
          </cell>
          <cell r="C2701" t="str">
            <v>Kling, Gerard</v>
          </cell>
        </row>
        <row r="2702">
          <cell r="A2702" t="str">
            <v>Core</v>
          </cell>
          <cell r="B2702" t="str">
            <v>Lead Matter Partner</v>
          </cell>
          <cell r="C2702" t="str">
            <v>Koch, Amy</v>
          </cell>
        </row>
        <row r="2703">
          <cell r="A2703" t="str">
            <v>Core</v>
          </cell>
          <cell r="B2703" t="str">
            <v>Lead Matter Partner</v>
          </cell>
          <cell r="C2703" t="str">
            <v>Koczara, Wojciech</v>
          </cell>
        </row>
        <row r="2704">
          <cell r="A2704" t="str">
            <v>Core</v>
          </cell>
          <cell r="B2704" t="str">
            <v>Lead Matter Partner</v>
          </cell>
          <cell r="C2704" t="str">
            <v>Kohlrusz, Milan</v>
          </cell>
        </row>
        <row r="2705">
          <cell r="A2705" t="str">
            <v>Core</v>
          </cell>
          <cell r="B2705" t="str">
            <v>Lead Matter Partner</v>
          </cell>
          <cell r="C2705" t="str">
            <v>Kokeny, Balazs</v>
          </cell>
        </row>
        <row r="2706">
          <cell r="A2706" t="str">
            <v>Core</v>
          </cell>
          <cell r="B2706" t="str">
            <v>Lead Matter Partner</v>
          </cell>
          <cell r="C2706" t="str">
            <v>Kondorosi, Nora</v>
          </cell>
        </row>
        <row r="2707">
          <cell r="A2707" t="str">
            <v>Core</v>
          </cell>
          <cell r="B2707" t="str">
            <v>Lead Matter Partner</v>
          </cell>
          <cell r="C2707" t="str">
            <v>Koryzma, Tomasz</v>
          </cell>
        </row>
        <row r="2708">
          <cell r="A2708" t="str">
            <v>Core</v>
          </cell>
          <cell r="B2708" t="str">
            <v>Lead Matter Partner</v>
          </cell>
          <cell r="C2708" t="str">
            <v>Korzeniewski, Arkadiusz</v>
          </cell>
        </row>
        <row r="2709">
          <cell r="A2709" t="str">
            <v>Core</v>
          </cell>
          <cell r="B2709" t="str">
            <v>Lead Matter Partner</v>
          </cell>
          <cell r="C2709" t="str">
            <v>Koval, Georgy</v>
          </cell>
        </row>
        <row r="2710">
          <cell r="A2710" t="str">
            <v>Core</v>
          </cell>
          <cell r="B2710" t="str">
            <v>Lead Matter Partner</v>
          </cell>
          <cell r="C2710" t="str">
            <v>Kovari, Istvan</v>
          </cell>
        </row>
        <row r="2711">
          <cell r="A2711" t="str">
            <v>Core</v>
          </cell>
          <cell r="B2711" t="str">
            <v>Lead Matter Partner</v>
          </cell>
          <cell r="C2711" t="str">
            <v>Kozlowski, Andrew</v>
          </cell>
        </row>
        <row r="2712">
          <cell r="A2712" t="str">
            <v>Core</v>
          </cell>
          <cell r="B2712" t="str">
            <v>Lead Matter Partner</v>
          </cell>
          <cell r="C2712" t="str">
            <v>Kozlowski, Andrzej</v>
          </cell>
        </row>
        <row r="2713">
          <cell r="A2713" t="str">
            <v>Core</v>
          </cell>
          <cell r="B2713" t="str">
            <v>Lead Matter Partner</v>
          </cell>
          <cell r="C2713" t="str">
            <v>Kozyrenko, Natalia</v>
          </cell>
        </row>
        <row r="2714">
          <cell r="A2714" t="str">
            <v>Core</v>
          </cell>
          <cell r="B2714" t="str">
            <v>Lead Matter Partner</v>
          </cell>
          <cell r="C2714" t="str">
            <v>Krasuski, Andrzej</v>
          </cell>
        </row>
        <row r="2715">
          <cell r="A2715" t="str">
            <v>Core</v>
          </cell>
          <cell r="B2715" t="str">
            <v>Lead Matter Partner</v>
          </cell>
          <cell r="C2715" t="str">
            <v>Kratochvilova, Pavla</v>
          </cell>
        </row>
        <row r="2716">
          <cell r="A2716" t="str">
            <v>Core</v>
          </cell>
          <cell r="B2716" t="str">
            <v>Lead Matter Partner</v>
          </cell>
          <cell r="C2716" t="str">
            <v>Kreckova, Pavla</v>
          </cell>
        </row>
        <row r="2717">
          <cell r="A2717" t="str">
            <v>Core</v>
          </cell>
          <cell r="B2717" t="str">
            <v>Lead Matter Partner</v>
          </cell>
          <cell r="C2717" t="str">
            <v>Krol, Marek</v>
          </cell>
        </row>
        <row r="2718">
          <cell r="A2718" t="str">
            <v>Core</v>
          </cell>
          <cell r="B2718" t="str">
            <v>Lead Matter Partner</v>
          </cell>
          <cell r="C2718" t="str">
            <v>Krutak, Tomas</v>
          </cell>
        </row>
        <row r="2719">
          <cell r="A2719" t="str">
            <v>Core</v>
          </cell>
          <cell r="B2719" t="str">
            <v>Lead Matter Partner</v>
          </cell>
          <cell r="C2719" t="str">
            <v>Kuderski, Grzegorz</v>
          </cell>
        </row>
        <row r="2720">
          <cell r="A2720" t="str">
            <v>Core</v>
          </cell>
          <cell r="B2720" t="str">
            <v>Lead Matter Partner</v>
          </cell>
          <cell r="C2720" t="str">
            <v>Kurek, Tomasz (left)</v>
          </cell>
        </row>
        <row r="2721">
          <cell r="A2721" t="str">
            <v>Core</v>
          </cell>
          <cell r="B2721" t="str">
            <v>Lead Matter Partner</v>
          </cell>
          <cell r="C2721" t="str">
            <v>Kurney, Ralf</v>
          </cell>
        </row>
        <row r="2722">
          <cell r="A2722" t="str">
            <v>Core</v>
          </cell>
          <cell r="B2722" t="str">
            <v>Lead Matter Partner</v>
          </cell>
          <cell r="C2722" t="str">
            <v>Kurpias, Wadim</v>
          </cell>
        </row>
        <row r="2723">
          <cell r="A2723" t="str">
            <v>Core</v>
          </cell>
          <cell r="B2723" t="str">
            <v>Lead Matter Partner</v>
          </cell>
          <cell r="C2723" t="str">
            <v>Lampitt, Peter</v>
          </cell>
        </row>
        <row r="2724">
          <cell r="A2724" t="str">
            <v>Core</v>
          </cell>
          <cell r="B2724" t="str">
            <v>Lead Matter Partner</v>
          </cell>
          <cell r="C2724" t="str">
            <v>Lane, Nick</v>
          </cell>
        </row>
        <row r="2725">
          <cell r="A2725" t="str">
            <v>Core</v>
          </cell>
          <cell r="B2725" t="str">
            <v>Lead Matter Partner</v>
          </cell>
          <cell r="C2725" t="str">
            <v>Lane, Robert</v>
          </cell>
        </row>
        <row r="2726">
          <cell r="A2726" t="str">
            <v>Core</v>
          </cell>
          <cell r="B2726" t="str">
            <v>Lead Matter Partner</v>
          </cell>
          <cell r="C2726" t="str">
            <v>Lantos, Arpad</v>
          </cell>
        </row>
        <row r="2727">
          <cell r="A2727" t="str">
            <v>Core</v>
          </cell>
          <cell r="B2727" t="str">
            <v>Lead Matter Partner</v>
          </cell>
          <cell r="C2727" t="str">
            <v>Layton, Eleanor</v>
          </cell>
        </row>
        <row r="2728">
          <cell r="A2728" t="str">
            <v>Core</v>
          </cell>
          <cell r="B2728" t="str">
            <v>Lead Matter Partner</v>
          </cell>
          <cell r="C2728" t="str">
            <v>Leavey, Adrian</v>
          </cell>
        </row>
        <row r="2729">
          <cell r="A2729" t="str">
            <v>Core</v>
          </cell>
          <cell r="B2729" t="str">
            <v>Lead Matter Partner</v>
          </cell>
          <cell r="C2729" t="str">
            <v>Lesney, Monica</v>
          </cell>
        </row>
        <row r="2730">
          <cell r="A2730" t="str">
            <v>Core</v>
          </cell>
          <cell r="B2730" t="str">
            <v>Lead Matter Partner</v>
          </cell>
          <cell r="C2730" t="str">
            <v>Leutne, Gerd</v>
          </cell>
        </row>
        <row r="2731">
          <cell r="A2731" t="str">
            <v>Core</v>
          </cell>
          <cell r="B2731" t="str">
            <v>Lead Matter Partner</v>
          </cell>
          <cell r="C2731" t="str">
            <v>Levenets, Oleksiy</v>
          </cell>
        </row>
        <row r="2732">
          <cell r="A2732" t="str">
            <v>Core</v>
          </cell>
          <cell r="B2732" t="str">
            <v>Lead Matter Partner</v>
          </cell>
          <cell r="C2732" t="str">
            <v>Levitine, Ilia</v>
          </cell>
        </row>
        <row r="2733">
          <cell r="A2733" t="str">
            <v>Core</v>
          </cell>
          <cell r="B2733" t="str">
            <v>Lead Matter Partner</v>
          </cell>
          <cell r="C2733" t="str">
            <v>Levitine, Liia</v>
          </cell>
        </row>
        <row r="2734">
          <cell r="A2734" t="str">
            <v>Core</v>
          </cell>
          <cell r="B2734" t="str">
            <v>Lead Matter Partner</v>
          </cell>
          <cell r="C2734" t="str">
            <v>Lina, Cristian</v>
          </cell>
        </row>
        <row r="2735">
          <cell r="A2735" t="str">
            <v>Core</v>
          </cell>
          <cell r="B2735" t="str">
            <v>Lead Matter Partner</v>
          </cell>
          <cell r="C2735" t="str">
            <v>Lisle, Jonathan</v>
          </cell>
        </row>
        <row r="2736">
          <cell r="A2736" t="str">
            <v>Core</v>
          </cell>
          <cell r="B2736" t="str">
            <v>Lead Matter Partner</v>
          </cell>
          <cell r="C2736" t="str">
            <v>Lock, Reinier</v>
          </cell>
        </row>
        <row r="2737">
          <cell r="A2737" t="str">
            <v>Core</v>
          </cell>
          <cell r="B2737" t="str">
            <v>Lead Matter Partner</v>
          </cell>
          <cell r="C2737" t="str">
            <v>Logan, Jacqui</v>
          </cell>
        </row>
        <row r="2738">
          <cell r="A2738" t="str">
            <v>Core</v>
          </cell>
          <cell r="B2738" t="str">
            <v>Lead Matter Partner</v>
          </cell>
          <cell r="C2738" t="str">
            <v>Londres, Ivan</v>
          </cell>
        </row>
        <row r="2739">
          <cell r="A2739" t="str">
            <v>Core</v>
          </cell>
          <cell r="B2739" t="str">
            <v>Lead Matter Partner</v>
          </cell>
          <cell r="C2739" t="str">
            <v>Long, Peter</v>
          </cell>
        </row>
        <row r="2740">
          <cell r="A2740" t="str">
            <v>Core</v>
          </cell>
          <cell r="B2740" t="str">
            <v>Lead Matter Partner</v>
          </cell>
          <cell r="C2740" t="str">
            <v>Loredana, Ralea (left)</v>
          </cell>
        </row>
        <row r="2741">
          <cell r="A2741" t="str">
            <v>Core</v>
          </cell>
          <cell r="B2741" t="str">
            <v>Lead Matter Partner</v>
          </cell>
          <cell r="C2741" t="str">
            <v>Loring, Anthony</v>
          </cell>
        </row>
        <row r="2742">
          <cell r="A2742" t="str">
            <v>Core</v>
          </cell>
          <cell r="B2742" t="str">
            <v>Lead Matter Partner</v>
          </cell>
          <cell r="C2742" t="str">
            <v>Lowe, Rita</v>
          </cell>
        </row>
        <row r="2743">
          <cell r="A2743" t="str">
            <v>Core</v>
          </cell>
          <cell r="B2743" t="str">
            <v>Lead Matter Partner</v>
          </cell>
          <cell r="C2743" t="str">
            <v>Maciw, Christina</v>
          </cell>
        </row>
        <row r="2744">
          <cell r="A2744" t="str">
            <v>Core</v>
          </cell>
          <cell r="B2744" t="str">
            <v>Lead Matter Partner</v>
          </cell>
          <cell r="C2744" t="str">
            <v>Mack, Steve (left)</v>
          </cell>
        </row>
        <row r="2745">
          <cell r="A2745" t="str">
            <v>Core</v>
          </cell>
          <cell r="B2745" t="str">
            <v>Lead Matter Partner</v>
          </cell>
          <cell r="C2745" t="str">
            <v>Maguire, Peter</v>
          </cell>
        </row>
        <row r="2746">
          <cell r="A2746" t="str">
            <v>Core</v>
          </cell>
          <cell r="B2746" t="str">
            <v>Lead Matter Partner</v>
          </cell>
          <cell r="C2746" t="str">
            <v>Malecek, Peter (left)</v>
          </cell>
        </row>
        <row r="2747">
          <cell r="A2747" t="str">
            <v>Core</v>
          </cell>
          <cell r="B2747" t="str">
            <v>Lead Matter Partner</v>
          </cell>
          <cell r="C2747" t="str">
            <v>Manicki, Tomasz</v>
          </cell>
        </row>
        <row r="2748">
          <cell r="A2748" t="str">
            <v>Core</v>
          </cell>
          <cell r="B2748" t="str">
            <v>Lead Matter Partner</v>
          </cell>
          <cell r="C2748" t="str">
            <v>Mansfield, Peter (left)</v>
          </cell>
        </row>
        <row r="2749">
          <cell r="A2749" t="str">
            <v>Core</v>
          </cell>
          <cell r="B2749" t="str">
            <v>Lead Matter Partner</v>
          </cell>
          <cell r="C2749" t="str">
            <v>Marcu, Catalina</v>
          </cell>
        </row>
        <row r="2750">
          <cell r="A2750" t="str">
            <v>Core</v>
          </cell>
          <cell r="B2750" t="str">
            <v>Lead Matter Partner</v>
          </cell>
          <cell r="C2750" t="str">
            <v>Mares, Dan</v>
          </cell>
        </row>
        <row r="2751">
          <cell r="A2751" t="str">
            <v>Core</v>
          </cell>
          <cell r="B2751" t="str">
            <v>Lead Matter Partner</v>
          </cell>
          <cell r="C2751" t="str">
            <v>Marks, David</v>
          </cell>
        </row>
        <row r="2752">
          <cell r="A2752" t="str">
            <v>Core</v>
          </cell>
          <cell r="B2752" t="str">
            <v>Lead Matter Partner</v>
          </cell>
          <cell r="C2752" t="str">
            <v>Marks, Tony (left)</v>
          </cell>
        </row>
        <row r="2753">
          <cell r="A2753" t="str">
            <v>Core</v>
          </cell>
          <cell r="B2753" t="str">
            <v>Lead Matter Partner</v>
          </cell>
          <cell r="C2753" t="str">
            <v>Marnerli, Antonella</v>
          </cell>
        </row>
        <row r="2754">
          <cell r="A2754" t="str">
            <v>Core</v>
          </cell>
          <cell r="B2754" t="str">
            <v>Lead Matter Partner</v>
          </cell>
          <cell r="C2754" t="str">
            <v>Marquaire, Jean - Francois</v>
          </cell>
        </row>
        <row r="2755">
          <cell r="A2755" t="str">
            <v>Core</v>
          </cell>
          <cell r="B2755" t="str">
            <v>Lead Matter Partner</v>
          </cell>
          <cell r="C2755" t="str">
            <v>Marshall, David</v>
          </cell>
        </row>
        <row r="2756">
          <cell r="A2756" t="str">
            <v>Core</v>
          </cell>
          <cell r="B2756" t="str">
            <v>Lead Matter Partner</v>
          </cell>
          <cell r="C2756" t="str">
            <v>Marshall, Xanthe</v>
          </cell>
        </row>
        <row r="2757">
          <cell r="A2757" t="str">
            <v>Core</v>
          </cell>
          <cell r="B2757" t="str">
            <v>Lead Matter Partner</v>
          </cell>
          <cell r="C2757" t="str">
            <v>Martinenko, Olexander</v>
          </cell>
        </row>
        <row r="2758">
          <cell r="A2758" t="str">
            <v>Core</v>
          </cell>
          <cell r="B2758" t="str">
            <v>Lead Matter Partner</v>
          </cell>
          <cell r="C2758" t="str">
            <v>Mason, Claire</v>
          </cell>
        </row>
        <row r="2759">
          <cell r="A2759" t="str">
            <v>Core</v>
          </cell>
          <cell r="B2759" t="str">
            <v>Lead Matter Partner</v>
          </cell>
          <cell r="C2759" t="str">
            <v>Mastny, Miloslav</v>
          </cell>
        </row>
        <row r="2760">
          <cell r="A2760" t="str">
            <v>Core</v>
          </cell>
          <cell r="B2760" t="str">
            <v>Lead Matter Partner</v>
          </cell>
          <cell r="C2760" t="str">
            <v>Matejovsky, Tomas</v>
          </cell>
        </row>
        <row r="2761">
          <cell r="A2761" t="str">
            <v>Core</v>
          </cell>
          <cell r="B2761" t="str">
            <v>Lead Matter Partner</v>
          </cell>
          <cell r="C2761" t="str">
            <v>Matrai, Ferenc</v>
          </cell>
        </row>
        <row r="2762">
          <cell r="A2762" t="str">
            <v>Core</v>
          </cell>
          <cell r="B2762" t="str">
            <v>Lead Matter Partner</v>
          </cell>
          <cell r="C2762" t="str">
            <v>Matthiesen, Mark</v>
          </cell>
        </row>
        <row r="2763">
          <cell r="A2763" t="str">
            <v>Core</v>
          </cell>
          <cell r="B2763" t="str">
            <v>Lead Matter Partner</v>
          </cell>
          <cell r="C2763" t="str">
            <v>Maycock, Tania</v>
          </cell>
        </row>
        <row r="2764">
          <cell r="A2764" t="str">
            <v>Core</v>
          </cell>
          <cell r="B2764" t="str">
            <v>Lead Matter Partner</v>
          </cell>
          <cell r="C2764" t="str">
            <v>McAffie, Alison</v>
          </cell>
        </row>
        <row r="2765">
          <cell r="A2765" t="str">
            <v>Core</v>
          </cell>
          <cell r="B2765" t="str">
            <v>Lead Matter Partner</v>
          </cell>
          <cell r="C2765" t="str">
            <v>McAlister, Niall</v>
          </cell>
        </row>
        <row r="2766">
          <cell r="A2766" t="str">
            <v>Core</v>
          </cell>
          <cell r="B2766" t="str">
            <v>Lead Matter Partner</v>
          </cell>
          <cell r="C2766" t="str">
            <v>McCaffrey, William</v>
          </cell>
        </row>
        <row r="2767">
          <cell r="A2767" t="str">
            <v>Core</v>
          </cell>
          <cell r="B2767" t="str">
            <v>Lead Matter Partner</v>
          </cell>
          <cell r="C2767" t="str">
            <v>McDowell, Hilary (left)</v>
          </cell>
        </row>
        <row r="2768">
          <cell r="A2768" t="str">
            <v>Core</v>
          </cell>
          <cell r="B2768" t="str">
            <v>Lead Matter Partner</v>
          </cell>
          <cell r="C2768" t="str">
            <v>McGarr, Ian</v>
          </cell>
        </row>
        <row r="2769">
          <cell r="A2769" t="str">
            <v>Core</v>
          </cell>
          <cell r="B2769" t="str">
            <v>Lead Matter Partner</v>
          </cell>
          <cell r="C2769" t="str">
            <v>McGarr, Lan</v>
          </cell>
        </row>
        <row r="2770">
          <cell r="A2770" t="str">
            <v>Core</v>
          </cell>
          <cell r="B2770" t="str">
            <v>Lead Matter Partner</v>
          </cell>
          <cell r="C2770" t="str">
            <v>McHaffie, Alison</v>
          </cell>
        </row>
        <row r="2771">
          <cell r="A2771" t="str">
            <v>Core</v>
          </cell>
          <cell r="B2771" t="str">
            <v>Lead Matter Partner</v>
          </cell>
          <cell r="C2771" t="str">
            <v>McKenzie, Jenny</v>
          </cell>
        </row>
        <row r="2772">
          <cell r="A2772" t="str">
            <v>Core</v>
          </cell>
          <cell r="B2772" t="str">
            <v>Lead Matter Partner</v>
          </cell>
          <cell r="C2772" t="str">
            <v>Mead, Louise</v>
          </cell>
        </row>
        <row r="2773">
          <cell r="A2773" t="str">
            <v>Core</v>
          </cell>
          <cell r="B2773" t="str">
            <v>Lead Matter Partner</v>
          </cell>
          <cell r="C2773" t="str">
            <v>Mead, Simon</v>
          </cell>
        </row>
        <row r="2774">
          <cell r="A2774" t="str">
            <v>Core</v>
          </cell>
          <cell r="B2774" t="str">
            <v>Lead Matter Partner</v>
          </cell>
          <cell r="C2774" t="str">
            <v>Medeyko, Ekaterina</v>
          </cell>
        </row>
        <row r="2775">
          <cell r="A2775" t="str">
            <v>Core</v>
          </cell>
          <cell r="B2775" t="str">
            <v>Lead Matter Partner</v>
          </cell>
          <cell r="C2775" t="str">
            <v>Meller, Gill</v>
          </cell>
        </row>
        <row r="2776">
          <cell r="A2776" t="str">
            <v>Core</v>
          </cell>
          <cell r="B2776" t="str">
            <v>Lead Matter Partner</v>
          </cell>
          <cell r="C2776" t="str">
            <v>Mendelssohn, Martin</v>
          </cell>
        </row>
        <row r="2777">
          <cell r="A2777" t="str">
            <v>Core</v>
          </cell>
          <cell r="B2777" t="str">
            <v>Lead Matter Partner</v>
          </cell>
          <cell r="C2777" t="str">
            <v>Meredith, Will</v>
          </cell>
        </row>
        <row r="2778">
          <cell r="A2778" t="str">
            <v>Core</v>
          </cell>
          <cell r="B2778" t="str">
            <v>Lead Matter Partner</v>
          </cell>
          <cell r="C2778" t="str">
            <v>Michaliszyn, Arkadiusz</v>
          </cell>
        </row>
        <row r="2779">
          <cell r="A2779" t="str">
            <v>Core</v>
          </cell>
          <cell r="B2779" t="str">
            <v>Lead Matter Partner</v>
          </cell>
          <cell r="C2779" t="str">
            <v>Millar, Stephen</v>
          </cell>
        </row>
        <row r="2780">
          <cell r="A2780" t="str">
            <v>Core</v>
          </cell>
          <cell r="B2780" t="str">
            <v>Lead Matter Partner</v>
          </cell>
          <cell r="C2780" t="str">
            <v>Miller, James</v>
          </cell>
        </row>
        <row r="2781">
          <cell r="A2781" t="str">
            <v>Core</v>
          </cell>
          <cell r="B2781" t="str">
            <v>Lead Matter Partner</v>
          </cell>
          <cell r="C2781" t="str">
            <v>Miller, Jaroslaw</v>
          </cell>
        </row>
        <row r="2782">
          <cell r="A2782" t="str">
            <v>Core</v>
          </cell>
          <cell r="B2782" t="str">
            <v>Lead Matter Partner</v>
          </cell>
          <cell r="C2782" t="str">
            <v>Minguez, Terasa</v>
          </cell>
        </row>
        <row r="2783">
          <cell r="A2783" t="str">
            <v>Core</v>
          </cell>
          <cell r="B2783" t="str">
            <v>Lead Matter Partner</v>
          </cell>
          <cell r="C2783" t="str">
            <v>Minkiewicz, Tomasz</v>
          </cell>
        </row>
        <row r="2784">
          <cell r="A2784" t="str">
            <v>Core</v>
          </cell>
          <cell r="B2784" t="str">
            <v>Lead Matter Partner</v>
          </cell>
          <cell r="C2784" t="str">
            <v>Mioduski, Dariusz</v>
          </cell>
        </row>
        <row r="2785">
          <cell r="A2785" t="str">
            <v>Core</v>
          </cell>
          <cell r="B2785" t="str">
            <v>Lead Matter Partner</v>
          </cell>
          <cell r="C2785" t="str">
            <v>Mlot, Joanna</v>
          </cell>
        </row>
        <row r="2786">
          <cell r="A2786" t="str">
            <v>Core</v>
          </cell>
          <cell r="B2786" t="str">
            <v>Lead Matter Partner</v>
          </cell>
          <cell r="C2786" t="str">
            <v>Mojczynski, Marcin</v>
          </cell>
        </row>
        <row r="2787">
          <cell r="A2787" t="str">
            <v>Core</v>
          </cell>
          <cell r="B2787" t="str">
            <v>Lead Matter Partner</v>
          </cell>
          <cell r="C2787" t="str">
            <v>Moodley, Yuban</v>
          </cell>
        </row>
        <row r="2788">
          <cell r="A2788" t="str">
            <v>Core</v>
          </cell>
          <cell r="B2788" t="str">
            <v>Lead Matter Partner</v>
          </cell>
          <cell r="C2788" t="str">
            <v>Moore, Nigel</v>
          </cell>
        </row>
        <row r="2789">
          <cell r="A2789" t="str">
            <v>Core</v>
          </cell>
          <cell r="B2789" t="str">
            <v>Lead Matter Partner</v>
          </cell>
          <cell r="C2789" t="str">
            <v>Morris, Rob (left)</v>
          </cell>
        </row>
        <row r="2790">
          <cell r="A2790" t="str">
            <v>Core</v>
          </cell>
          <cell r="B2790" t="str">
            <v>Lead Matter Partner</v>
          </cell>
          <cell r="C2790" t="str">
            <v>Morris, Simon</v>
          </cell>
        </row>
        <row r="2791">
          <cell r="A2791" t="str">
            <v>Core</v>
          </cell>
          <cell r="B2791" t="str">
            <v>Lead Matter Partner</v>
          </cell>
          <cell r="C2791" t="str">
            <v>Morton, Jeremy</v>
          </cell>
        </row>
        <row r="2792">
          <cell r="A2792" t="str">
            <v>Core</v>
          </cell>
          <cell r="B2792" t="str">
            <v>Lead Matter Partner</v>
          </cell>
          <cell r="C2792" t="str">
            <v>Moseley, Mark</v>
          </cell>
        </row>
        <row r="2793">
          <cell r="A2793" t="str">
            <v>Core</v>
          </cell>
          <cell r="B2793" t="str">
            <v>Lead Matter Partner</v>
          </cell>
          <cell r="C2793" t="str">
            <v>Moseling, Mark</v>
          </cell>
        </row>
        <row r="2794">
          <cell r="A2794" t="str">
            <v>Core</v>
          </cell>
          <cell r="B2794" t="str">
            <v>Lead Matter Partner</v>
          </cell>
          <cell r="C2794" t="str">
            <v>Munro, Mike</v>
          </cell>
        </row>
        <row r="2795">
          <cell r="A2795" t="str">
            <v>Core</v>
          </cell>
          <cell r="B2795" t="str">
            <v>Lead Matter Partner</v>
          </cell>
          <cell r="C2795" t="str">
            <v>Mycyk, Adam (left)</v>
          </cell>
        </row>
        <row r="2796">
          <cell r="A2796" t="str">
            <v>Core</v>
          </cell>
          <cell r="B2796" t="str">
            <v>Lead Matter Partner</v>
          </cell>
          <cell r="C2796" t="str">
            <v>Naccarato, John</v>
          </cell>
        </row>
        <row r="2797">
          <cell r="A2797" t="str">
            <v>Core</v>
          </cell>
          <cell r="B2797" t="str">
            <v>Lead Matter Partner</v>
          </cell>
          <cell r="C2797" t="str">
            <v>Netherway, Stephen</v>
          </cell>
        </row>
        <row r="2798">
          <cell r="A2798" t="str">
            <v>Core</v>
          </cell>
          <cell r="B2798" t="str">
            <v>Lead Matter Partner</v>
          </cell>
          <cell r="C2798" t="str">
            <v>Neushloss, Jack</v>
          </cell>
        </row>
        <row r="2799">
          <cell r="A2799" t="str">
            <v>Core</v>
          </cell>
          <cell r="B2799" t="str">
            <v>Lead Matter Partner</v>
          </cell>
          <cell r="C2799" t="str">
            <v>Nichols, Mark</v>
          </cell>
        </row>
        <row r="2800">
          <cell r="A2800" t="str">
            <v>Core</v>
          </cell>
          <cell r="B2800" t="str">
            <v>Lead Matter Partner</v>
          </cell>
          <cell r="C2800" t="str">
            <v>Norgett, Kate</v>
          </cell>
        </row>
        <row r="2801">
          <cell r="A2801" t="str">
            <v>Core</v>
          </cell>
          <cell r="B2801" t="str">
            <v>Lead Matter Partner</v>
          </cell>
          <cell r="C2801" t="str">
            <v>Not Known</v>
          </cell>
        </row>
        <row r="2802">
          <cell r="A2802" t="str">
            <v>Core</v>
          </cell>
          <cell r="B2802" t="str">
            <v>Lead Matter Partner</v>
          </cell>
          <cell r="C2802" t="str">
            <v>O'Connell, Liam (left)</v>
          </cell>
        </row>
        <row r="2803">
          <cell r="A2803" t="str">
            <v>Core</v>
          </cell>
          <cell r="B2803" t="str">
            <v>Lead Matter Partner</v>
          </cell>
          <cell r="C2803" t="str">
            <v>O'Sullivan, Kim</v>
          </cell>
        </row>
        <row r="2804">
          <cell r="A2804" t="str">
            <v>Core</v>
          </cell>
          <cell r="B2804" t="str">
            <v>Lead Matter Partner</v>
          </cell>
          <cell r="C2804" t="str">
            <v>Ogley, Julian</v>
          </cell>
        </row>
        <row r="2805">
          <cell r="A2805" t="str">
            <v>Core</v>
          </cell>
          <cell r="B2805" t="str">
            <v>Lead Matter Partner</v>
          </cell>
          <cell r="C2805" t="str">
            <v>Oleinik, Maria</v>
          </cell>
        </row>
        <row r="2806">
          <cell r="A2806" t="str">
            <v>Core</v>
          </cell>
          <cell r="B2806" t="str">
            <v>Lead Matter Partner</v>
          </cell>
          <cell r="C2806" t="str">
            <v>Oliver, Mark</v>
          </cell>
        </row>
        <row r="2807">
          <cell r="A2807" t="str">
            <v>Core</v>
          </cell>
          <cell r="B2807" t="str">
            <v>Lead Matter Partner</v>
          </cell>
          <cell r="C2807" t="str">
            <v>Onslow - Cole, Julia</v>
          </cell>
        </row>
        <row r="2808">
          <cell r="A2808" t="str">
            <v>Core</v>
          </cell>
          <cell r="B2808" t="str">
            <v>Lead Matter Partner</v>
          </cell>
          <cell r="C2808" t="str">
            <v>Ormai, Gabriella</v>
          </cell>
        </row>
        <row r="2809">
          <cell r="A2809" t="str">
            <v>Core</v>
          </cell>
          <cell r="B2809" t="str">
            <v>Lead Matter Partner</v>
          </cell>
          <cell r="C2809" t="str">
            <v>Otto, Andreas</v>
          </cell>
        </row>
        <row r="2810">
          <cell r="A2810" t="str">
            <v>Core</v>
          </cell>
          <cell r="B2810" t="str">
            <v>Lead Matter Partner</v>
          </cell>
          <cell r="C2810" t="str">
            <v>Ozanne, Sarah</v>
          </cell>
        </row>
        <row r="2811">
          <cell r="A2811" t="str">
            <v>Core</v>
          </cell>
          <cell r="B2811" t="str">
            <v>Lead Matter Partner</v>
          </cell>
          <cell r="C2811" t="str">
            <v>Page, Thomas</v>
          </cell>
        </row>
        <row r="2812">
          <cell r="A2812" t="str">
            <v>Core</v>
          </cell>
          <cell r="B2812" t="str">
            <v>Lead Matter Partner</v>
          </cell>
          <cell r="C2812" t="str">
            <v>Page, Tom</v>
          </cell>
        </row>
        <row r="2813">
          <cell r="A2813" t="str">
            <v>Core</v>
          </cell>
          <cell r="B2813" t="str">
            <v>Lead Matter Partner</v>
          </cell>
          <cell r="C2813" t="str">
            <v>Palmer, Bob</v>
          </cell>
        </row>
        <row r="2814">
          <cell r="A2814" t="str">
            <v>Core</v>
          </cell>
          <cell r="B2814" t="str">
            <v>Lead Matter Partner</v>
          </cell>
          <cell r="C2814" t="str">
            <v>Palmer, Robert</v>
          </cell>
        </row>
        <row r="2815">
          <cell r="A2815" t="str">
            <v>Core</v>
          </cell>
          <cell r="B2815" t="str">
            <v>Lead Matter Partner</v>
          </cell>
          <cell r="C2815" t="str">
            <v>Papp, Erika</v>
          </cell>
        </row>
        <row r="2816">
          <cell r="A2816" t="str">
            <v>Core</v>
          </cell>
          <cell r="B2816" t="str">
            <v>Lead Matter Partner</v>
          </cell>
          <cell r="C2816" t="str">
            <v>Parker, Ian</v>
          </cell>
        </row>
        <row r="2817">
          <cell r="A2817" t="str">
            <v>Core</v>
          </cell>
          <cell r="B2817" t="str">
            <v>Lead Matter Partner</v>
          </cell>
          <cell r="C2817" t="str">
            <v>Parker, James</v>
          </cell>
        </row>
        <row r="2818">
          <cell r="A2818" t="str">
            <v>Core</v>
          </cell>
          <cell r="B2818" t="str">
            <v>Lead Matter Partner</v>
          </cell>
          <cell r="C2818" t="str">
            <v>Parker, Naslee</v>
          </cell>
        </row>
        <row r="2819">
          <cell r="A2819" t="str">
            <v>Core</v>
          </cell>
          <cell r="B2819" t="str">
            <v>Lead Matter Partner</v>
          </cell>
          <cell r="C2819" t="str">
            <v>Parkes, James</v>
          </cell>
        </row>
        <row r="2820">
          <cell r="A2820" t="str">
            <v>Core</v>
          </cell>
          <cell r="B2820" t="str">
            <v>Lead Matter Partner</v>
          </cell>
          <cell r="C2820" t="str">
            <v>Patience, Alex</v>
          </cell>
        </row>
        <row r="2821">
          <cell r="A2821" t="str">
            <v>Core</v>
          </cell>
          <cell r="B2821" t="str">
            <v>Lead Matter Partner</v>
          </cell>
          <cell r="C2821" t="str">
            <v>Paton, Stephen</v>
          </cell>
        </row>
        <row r="2822">
          <cell r="A2822" t="str">
            <v>Core</v>
          </cell>
          <cell r="B2822" t="str">
            <v>Lead Matter Partner</v>
          </cell>
          <cell r="C2822" t="str">
            <v>Paul, Nick</v>
          </cell>
        </row>
        <row r="2823">
          <cell r="A2823" t="str">
            <v>Core</v>
          </cell>
          <cell r="B2823" t="str">
            <v>Lead Matter Partner</v>
          </cell>
          <cell r="C2823" t="str">
            <v>Pavel, Histov</v>
          </cell>
        </row>
        <row r="2824">
          <cell r="A2824" t="str">
            <v>Core</v>
          </cell>
          <cell r="B2824" t="str">
            <v>Lead Matter Partner</v>
          </cell>
          <cell r="C2824" t="str">
            <v>Peckett, Victoria</v>
          </cell>
        </row>
        <row r="2825">
          <cell r="A2825" t="str">
            <v>Core</v>
          </cell>
          <cell r="B2825" t="str">
            <v>Lead Matter Partner</v>
          </cell>
          <cell r="C2825" t="str">
            <v>Peillon, Bruno</v>
          </cell>
        </row>
        <row r="2826">
          <cell r="A2826" t="str">
            <v>Core</v>
          </cell>
          <cell r="B2826" t="str">
            <v>Lead Matter Partner</v>
          </cell>
          <cell r="C2826" t="str">
            <v>Pendell, Guy</v>
          </cell>
        </row>
        <row r="2827">
          <cell r="A2827" t="str">
            <v>Core</v>
          </cell>
          <cell r="B2827" t="str">
            <v>Lead Matter Partner</v>
          </cell>
          <cell r="C2827" t="str">
            <v>Pennell, Martin</v>
          </cell>
        </row>
        <row r="2828">
          <cell r="A2828" t="str">
            <v>Core</v>
          </cell>
          <cell r="B2828" t="str">
            <v>Lead Matter Partner</v>
          </cell>
          <cell r="C2828" t="str">
            <v>Perry, Craig</v>
          </cell>
        </row>
        <row r="2829">
          <cell r="A2829" t="str">
            <v>Core</v>
          </cell>
          <cell r="B2829" t="str">
            <v>Lead Matter Partner</v>
          </cell>
          <cell r="C2829" t="str">
            <v>Pestl, Elisabeth</v>
          </cell>
        </row>
        <row r="2830">
          <cell r="A2830" t="str">
            <v>Core</v>
          </cell>
          <cell r="B2830" t="str">
            <v>Lead Matter Partner</v>
          </cell>
          <cell r="C2830" t="str">
            <v>Pestl, Liz</v>
          </cell>
        </row>
        <row r="2831">
          <cell r="A2831" t="str">
            <v>Core</v>
          </cell>
          <cell r="B2831" t="str">
            <v>Lead Matter Partner</v>
          </cell>
          <cell r="C2831" t="str">
            <v>Petkova,  Reneta</v>
          </cell>
        </row>
        <row r="2832">
          <cell r="A2832" t="str">
            <v>Core</v>
          </cell>
          <cell r="B2832" t="str">
            <v>Lead Matter Partner</v>
          </cell>
          <cell r="C2832" t="str">
            <v>Petkova, Reni</v>
          </cell>
        </row>
        <row r="2833">
          <cell r="A2833" t="str">
            <v>Core</v>
          </cell>
          <cell r="B2833" t="str">
            <v>Lead Matter Partner</v>
          </cell>
          <cell r="C2833" t="str">
            <v>Petranyi, Dora</v>
          </cell>
        </row>
        <row r="2834">
          <cell r="A2834" t="str">
            <v>Core</v>
          </cell>
          <cell r="B2834" t="str">
            <v>Lead Matter Partner</v>
          </cell>
          <cell r="C2834" t="str">
            <v>Petre, Irina</v>
          </cell>
        </row>
        <row r="2835">
          <cell r="A2835" t="str">
            <v>Core</v>
          </cell>
          <cell r="B2835" t="str">
            <v>Lead Matter Partner</v>
          </cell>
          <cell r="C2835" t="str">
            <v>Phillips, Robert</v>
          </cell>
        </row>
        <row r="2836">
          <cell r="A2836" t="str">
            <v>Core</v>
          </cell>
          <cell r="B2836" t="str">
            <v>Lead Matter Partner</v>
          </cell>
          <cell r="C2836" t="str">
            <v>Piecuch, Ireneusz</v>
          </cell>
        </row>
        <row r="2837">
          <cell r="A2837" t="str">
            <v>Core</v>
          </cell>
          <cell r="B2837" t="str">
            <v>Lead Matter Partner</v>
          </cell>
          <cell r="C2837" t="str">
            <v>Pietkiewicz, Pawel</v>
          </cell>
        </row>
        <row r="2838">
          <cell r="A2838" t="str">
            <v>Core</v>
          </cell>
          <cell r="B2838" t="str">
            <v>Lead Matter Partner</v>
          </cell>
          <cell r="C2838" t="str">
            <v>Pilcher, Simon</v>
          </cell>
        </row>
        <row r="2839">
          <cell r="A2839" t="str">
            <v>Core</v>
          </cell>
          <cell r="B2839" t="str">
            <v>Lead Matter Partner</v>
          </cell>
          <cell r="C2839" t="str">
            <v>Pitt, Timothy</v>
          </cell>
        </row>
        <row r="2840">
          <cell r="A2840" t="str">
            <v>Core</v>
          </cell>
          <cell r="B2840" t="str">
            <v>Lead Matter Partner</v>
          </cell>
          <cell r="C2840" t="str">
            <v>Placha, Iveta</v>
          </cell>
        </row>
        <row r="2841">
          <cell r="A2841" t="str">
            <v>Core</v>
          </cell>
          <cell r="B2841" t="str">
            <v>Lead Matter Partner</v>
          </cell>
          <cell r="C2841" t="str">
            <v>Pope, Caron</v>
          </cell>
        </row>
        <row r="2842">
          <cell r="A2842" t="str">
            <v>Core</v>
          </cell>
          <cell r="B2842" t="str">
            <v>Lead Matter Partner</v>
          </cell>
          <cell r="C2842" t="str">
            <v>Popescu, Horea</v>
          </cell>
        </row>
        <row r="2843">
          <cell r="A2843" t="str">
            <v>Core</v>
          </cell>
          <cell r="B2843" t="str">
            <v>Lead Matter Partner</v>
          </cell>
          <cell r="C2843" t="str">
            <v>Price, Jean</v>
          </cell>
        </row>
        <row r="2844">
          <cell r="A2844" t="str">
            <v>Core</v>
          </cell>
          <cell r="B2844" t="str">
            <v>Lead Matter Partner</v>
          </cell>
          <cell r="C2844" t="str">
            <v>Price, Jonathan</v>
          </cell>
        </row>
        <row r="2845">
          <cell r="A2845" t="str">
            <v>Core</v>
          </cell>
          <cell r="B2845" t="str">
            <v>Lead Matter Partner</v>
          </cell>
          <cell r="C2845" t="str">
            <v>Price, Richard</v>
          </cell>
        </row>
        <row r="2846">
          <cell r="A2846" t="str">
            <v>Core</v>
          </cell>
          <cell r="B2846" t="str">
            <v>Lead Matter Partner</v>
          </cell>
          <cell r="C2846" t="str">
            <v>Proshina, Anna</v>
          </cell>
        </row>
        <row r="2847">
          <cell r="A2847" t="str">
            <v>Core</v>
          </cell>
          <cell r="B2847" t="str">
            <v>Lead Matter Partner</v>
          </cell>
          <cell r="C2847" t="str">
            <v>Prosser, Naomi</v>
          </cell>
        </row>
        <row r="2848">
          <cell r="A2848" t="str">
            <v>Core</v>
          </cell>
          <cell r="B2848" t="str">
            <v>Lead Matter Partner</v>
          </cell>
          <cell r="C2848" t="str">
            <v>Pucciariello, Nona</v>
          </cell>
        </row>
        <row r="2849">
          <cell r="A2849" t="str">
            <v>Core</v>
          </cell>
          <cell r="B2849" t="str">
            <v>Lead Matter Partner</v>
          </cell>
          <cell r="C2849" t="str">
            <v>Quaid, Olivia</v>
          </cell>
        </row>
        <row r="2850">
          <cell r="A2850" t="str">
            <v>Core</v>
          </cell>
          <cell r="B2850" t="str">
            <v>Lead Matter Partner</v>
          </cell>
          <cell r="C2850" t="str">
            <v>Qureshi, Omar</v>
          </cell>
        </row>
        <row r="2851">
          <cell r="A2851" t="str">
            <v>Core</v>
          </cell>
          <cell r="B2851" t="str">
            <v>Lead Matter Partner</v>
          </cell>
          <cell r="C2851" t="str">
            <v>Radford, Carina</v>
          </cell>
        </row>
        <row r="2852">
          <cell r="A2852" t="str">
            <v>Core</v>
          </cell>
          <cell r="B2852" t="str">
            <v>Lead Matter Partner</v>
          </cell>
          <cell r="C2852" t="str">
            <v>Radnev, Ana</v>
          </cell>
        </row>
        <row r="2853">
          <cell r="A2853" t="str">
            <v>Core</v>
          </cell>
          <cell r="B2853" t="str">
            <v>Lead Matter Partner</v>
          </cell>
          <cell r="C2853" t="str">
            <v>Rafferty, Sandra</v>
          </cell>
        </row>
        <row r="2854">
          <cell r="A2854" t="str">
            <v>Core</v>
          </cell>
          <cell r="B2854" t="str">
            <v>Lead Matter Partner</v>
          </cell>
          <cell r="C2854" t="str">
            <v>Ralea, Loredana</v>
          </cell>
        </row>
        <row r="2855">
          <cell r="A2855" t="str">
            <v>Core</v>
          </cell>
          <cell r="B2855" t="str">
            <v>Lead Matter Partner</v>
          </cell>
          <cell r="C2855" t="str">
            <v>Rataj, Jan</v>
          </cell>
        </row>
        <row r="2856">
          <cell r="A2856" t="str">
            <v>Core</v>
          </cell>
          <cell r="B2856" t="str">
            <v>Lead Matter Partner</v>
          </cell>
          <cell r="C2856" t="str">
            <v>Ratnikov, Kirill</v>
          </cell>
        </row>
        <row r="2857">
          <cell r="A2857" t="str">
            <v>Core</v>
          </cell>
          <cell r="B2857" t="str">
            <v>Lead Matter Partner</v>
          </cell>
          <cell r="C2857" t="str">
            <v>Reidy, Julien</v>
          </cell>
        </row>
        <row r="2858">
          <cell r="A2858" t="str">
            <v>Core</v>
          </cell>
          <cell r="B2858" t="str">
            <v>Lead Matter Partner</v>
          </cell>
          <cell r="C2858" t="str">
            <v>Reisner, Tim</v>
          </cell>
        </row>
        <row r="2859">
          <cell r="A2859" t="str">
            <v>Core</v>
          </cell>
          <cell r="B2859" t="str">
            <v>Lead Matter Partner</v>
          </cell>
          <cell r="C2859" t="str">
            <v>Rhodes, Ted</v>
          </cell>
        </row>
        <row r="2860">
          <cell r="A2860" t="str">
            <v>Core</v>
          </cell>
          <cell r="B2860" t="str">
            <v>Lead Matter Partner</v>
          </cell>
          <cell r="C2860" t="str">
            <v>Richardson, Paul</v>
          </cell>
        </row>
        <row r="2861">
          <cell r="A2861" t="str">
            <v>Core</v>
          </cell>
          <cell r="B2861" t="str">
            <v>Lead Matter Partner</v>
          </cell>
          <cell r="C2861" t="str">
            <v>Roberts, David</v>
          </cell>
        </row>
        <row r="2862">
          <cell r="A2862" t="str">
            <v>Core</v>
          </cell>
          <cell r="B2862" t="str">
            <v>Lead Matter Partner</v>
          </cell>
          <cell r="C2862" t="str">
            <v>Robinson, Sarka</v>
          </cell>
        </row>
        <row r="2863">
          <cell r="A2863" t="str">
            <v>Core</v>
          </cell>
          <cell r="B2863" t="str">
            <v>Lead Matter Partner</v>
          </cell>
          <cell r="C2863" t="str">
            <v>Robinson, Todd</v>
          </cell>
        </row>
        <row r="2864">
          <cell r="A2864" t="str">
            <v>Core</v>
          </cell>
          <cell r="B2864" t="str">
            <v>Lead Matter Partner</v>
          </cell>
          <cell r="C2864" t="str">
            <v>Rodrigues, Melville</v>
          </cell>
        </row>
        <row r="2865">
          <cell r="A2865" t="str">
            <v>Core</v>
          </cell>
          <cell r="B2865" t="str">
            <v>Lead Matter Partner</v>
          </cell>
          <cell r="C2865" t="str">
            <v>Rodwell, Helen</v>
          </cell>
        </row>
        <row r="2866">
          <cell r="A2866" t="str">
            <v>Core</v>
          </cell>
          <cell r="B2866" t="str">
            <v>Lead Matter Partner</v>
          </cell>
          <cell r="C2866" t="str">
            <v>Romney, Charles</v>
          </cell>
        </row>
        <row r="2867">
          <cell r="A2867" t="str">
            <v>Core</v>
          </cell>
          <cell r="B2867" t="str">
            <v>Lead Matter Partner</v>
          </cell>
          <cell r="C2867" t="str">
            <v>Rontani, Francois</v>
          </cell>
        </row>
        <row r="2868">
          <cell r="A2868" t="str">
            <v>Core</v>
          </cell>
          <cell r="B2868" t="str">
            <v>Lead Matter Partner</v>
          </cell>
          <cell r="C2868" t="str">
            <v>Roquette, Andreas</v>
          </cell>
        </row>
        <row r="2869">
          <cell r="A2869" t="str">
            <v>Core</v>
          </cell>
          <cell r="B2869" t="str">
            <v>Lead Matter Partner</v>
          </cell>
          <cell r="C2869" t="str">
            <v>Rosenpick, Philippe</v>
          </cell>
        </row>
        <row r="2870">
          <cell r="A2870" t="str">
            <v>Core</v>
          </cell>
          <cell r="B2870" t="str">
            <v>Lead Matter Partner</v>
          </cell>
          <cell r="C2870" t="str">
            <v>Rouckova, Kamila</v>
          </cell>
        </row>
        <row r="2871">
          <cell r="A2871" t="str">
            <v>Core</v>
          </cell>
          <cell r="B2871" t="str">
            <v>Lead Matter Partner</v>
          </cell>
          <cell r="C2871" t="str">
            <v>Ryniewicz, Maciej</v>
          </cell>
        </row>
        <row r="2872">
          <cell r="A2872" t="str">
            <v>Core</v>
          </cell>
          <cell r="B2872" t="str">
            <v>Lead Matter Partner</v>
          </cell>
          <cell r="C2872" t="str">
            <v>Saluja, Ash</v>
          </cell>
        </row>
        <row r="2873">
          <cell r="A2873" t="str">
            <v>Core</v>
          </cell>
          <cell r="B2873" t="str">
            <v>Lead Matter Partner</v>
          </cell>
          <cell r="C2873" t="str">
            <v>Saunders, David</v>
          </cell>
        </row>
        <row r="2874">
          <cell r="A2874" t="str">
            <v>Core</v>
          </cell>
          <cell r="B2874" t="str">
            <v>Lead Matter Partner</v>
          </cell>
          <cell r="C2874" t="str">
            <v>Sawicki, Marek</v>
          </cell>
        </row>
        <row r="2875">
          <cell r="A2875" t="str">
            <v>Core</v>
          </cell>
          <cell r="B2875" t="str">
            <v>Lead Matter Partner</v>
          </cell>
          <cell r="C2875" t="str">
            <v>Schofield, Belinda</v>
          </cell>
        </row>
        <row r="2876">
          <cell r="A2876" t="str">
            <v>Core</v>
          </cell>
          <cell r="B2876" t="str">
            <v>Lead Matter Partner</v>
          </cell>
          <cell r="C2876" t="str">
            <v>Schofield, Rebecca</v>
          </cell>
        </row>
        <row r="2877">
          <cell r="A2877" t="str">
            <v>Core</v>
          </cell>
          <cell r="B2877" t="str">
            <v>Lead Matter Partner</v>
          </cell>
          <cell r="C2877" t="str">
            <v>Scourfield, Tom</v>
          </cell>
        </row>
        <row r="2878">
          <cell r="A2878" t="str">
            <v>Core</v>
          </cell>
          <cell r="B2878" t="str">
            <v>Lead Matter Partner</v>
          </cell>
          <cell r="C2878" t="str">
            <v>Seaton, Amanda</v>
          </cell>
        </row>
        <row r="2879">
          <cell r="A2879" t="str">
            <v>Core</v>
          </cell>
          <cell r="B2879" t="str">
            <v>Lead Matter Partner</v>
          </cell>
          <cell r="C2879" t="str">
            <v>Sefer, Ivan</v>
          </cell>
        </row>
        <row r="2880">
          <cell r="A2880" t="str">
            <v>Core</v>
          </cell>
          <cell r="B2880" t="str">
            <v>Lead Matter Partner</v>
          </cell>
          <cell r="C2880" t="str">
            <v>Sefton, Will</v>
          </cell>
        </row>
        <row r="2881">
          <cell r="A2881" t="str">
            <v>Core</v>
          </cell>
          <cell r="B2881" t="str">
            <v>Lead Matter Partner</v>
          </cell>
          <cell r="C2881" t="str">
            <v>Segal, Jon</v>
          </cell>
        </row>
        <row r="2882">
          <cell r="A2882" t="str">
            <v>Core</v>
          </cell>
          <cell r="B2882" t="str">
            <v>Lead Matter Partner</v>
          </cell>
          <cell r="C2882" t="str">
            <v>Segall, Mark</v>
          </cell>
        </row>
        <row r="2883">
          <cell r="A2883" t="str">
            <v>Core</v>
          </cell>
          <cell r="B2883" t="str">
            <v>Lead Matter Partner</v>
          </cell>
          <cell r="C2883" t="str">
            <v>Segar, Dolf</v>
          </cell>
        </row>
        <row r="2884">
          <cell r="A2884" t="str">
            <v>Core</v>
          </cell>
          <cell r="B2884" t="str">
            <v>Lead Matter Partner</v>
          </cell>
          <cell r="C2884" t="str">
            <v>Selvadoray, Jonathan</v>
          </cell>
        </row>
        <row r="2885">
          <cell r="A2885" t="str">
            <v>Core</v>
          </cell>
          <cell r="B2885" t="str">
            <v>Lead Matter Partner</v>
          </cell>
          <cell r="C2885" t="str">
            <v>Shahan, Bridget</v>
          </cell>
        </row>
        <row r="2886">
          <cell r="A2886" t="str">
            <v>Core</v>
          </cell>
          <cell r="B2886" t="str">
            <v>Lead Matter Partner</v>
          </cell>
          <cell r="C2886" t="str">
            <v>Sheach, Andrew</v>
          </cell>
        </row>
        <row r="2887">
          <cell r="A2887" t="str">
            <v>Core</v>
          </cell>
          <cell r="B2887" t="str">
            <v>Lead Matter Partner</v>
          </cell>
          <cell r="C2887" t="str">
            <v>Sheridan, Paul</v>
          </cell>
        </row>
        <row r="2888">
          <cell r="A2888" t="str">
            <v>Core</v>
          </cell>
          <cell r="B2888" t="str">
            <v>Lead Matter Partner</v>
          </cell>
          <cell r="C2888" t="str">
            <v>Sherman, Henry (left)</v>
          </cell>
        </row>
        <row r="2889">
          <cell r="A2889" t="str">
            <v>Core</v>
          </cell>
          <cell r="B2889" t="str">
            <v>Lead Matter Partner</v>
          </cell>
          <cell r="C2889" t="str">
            <v>Shone, Steven</v>
          </cell>
        </row>
        <row r="2890">
          <cell r="A2890" t="str">
            <v>Core</v>
          </cell>
          <cell r="B2890" t="str">
            <v>Lead Matter Partner</v>
          </cell>
          <cell r="C2890" t="str">
            <v>Sidere, Gabriel</v>
          </cell>
        </row>
        <row r="2891">
          <cell r="A2891" t="str">
            <v>Core</v>
          </cell>
          <cell r="B2891" t="str">
            <v>Lead Matter Partner</v>
          </cell>
          <cell r="C2891" t="str">
            <v>Siedlik, Karolina</v>
          </cell>
        </row>
        <row r="2892">
          <cell r="A2892" t="str">
            <v>Core</v>
          </cell>
          <cell r="B2892" t="str">
            <v>Lead Matter Partner</v>
          </cell>
          <cell r="C2892" t="str">
            <v>Simon, Peter</v>
          </cell>
        </row>
        <row r="2893">
          <cell r="A2893" t="str">
            <v>Core</v>
          </cell>
          <cell r="B2893" t="str">
            <v>Lead Matter Partner</v>
          </cell>
          <cell r="C2893" t="str">
            <v>Sirleshtov,  Kostadin</v>
          </cell>
        </row>
        <row r="2894">
          <cell r="A2894" t="str">
            <v>Core</v>
          </cell>
          <cell r="B2894" t="str">
            <v>Lead Matter Partner</v>
          </cell>
          <cell r="C2894" t="str">
            <v>Skacel, Peter</v>
          </cell>
        </row>
        <row r="2895">
          <cell r="A2895" t="str">
            <v>Core</v>
          </cell>
          <cell r="B2895" t="str">
            <v>Lead Matter Partner</v>
          </cell>
          <cell r="C2895" t="str">
            <v>Skelton, Nathalie</v>
          </cell>
        </row>
        <row r="2896">
          <cell r="A2896" t="str">
            <v>Core</v>
          </cell>
          <cell r="B2896" t="str">
            <v>Lead Matter Partner</v>
          </cell>
          <cell r="C2896" t="str">
            <v>Smith, Ashley</v>
          </cell>
        </row>
        <row r="2897">
          <cell r="A2897" t="str">
            <v>Core</v>
          </cell>
          <cell r="B2897" t="str">
            <v>Lead Matter Partner</v>
          </cell>
          <cell r="C2897" t="str">
            <v>Smith, Neil</v>
          </cell>
        </row>
        <row r="2898">
          <cell r="A2898" t="str">
            <v>Core</v>
          </cell>
          <cell r="B2898" t="str">
            <v>Lead Matter Partner</v>
          </cell>
          <cell r="C2898" t="str">
            <v>Smith, Paul</v>
          </cell>
        </row>
        <row r="2899">
          <cell r="A2899" t="str">
            <v>Core</v>
          </cell>
          <cell r="B2899" t="str">
            <v>Lead Matter Partner</v>
          </cell>
          <cell r="C2899" t="str">
            <v>Smith, Peter</v>
          </cell>
        </row>
        <row r="2900">
          <cell r="A2900" t="str">
            <v>Core</v>
          </cell>
          <cell r="B2900" t="str">
            <v>Lead Matter Partner</v>
          </cell>
          <cell r="C2900" t="str">
            <v>Smith, Rebecca (left)</v>
          </cell>
        </row>
        <row r="2901">
          <cell r="A2901" t="str">
            <v>Core</v>
          </cell>
          <cell r="B2901" t="str">
            <v>Lead Matter Partner</v>
          </cell>
          <cell r="C2901" t="str">
            <v>Smrek, Michal</v>
          </cell>
        </row>
        <row r="2902">
          <cell r="A2902" t="str">
            <v>Core</v>
          </cell>
          <cell r="B2902" t="str">
            <v>Lead Matter Partner</v>
          </cell>
          <cell r="C2902" t="str">
            <v>Snape, David</v>
          </cell>
        </row>
        <row r="2903">
          <cell r="A2903" t="str">
            <v>Core</v>
          </cell>
          <cell r="B2903" t="str">
            <v>Lead Matter Partner</v>
          </cell>
          <cell r="C2903" t="str">
            <v>Sourkov, Vlad</v>
          </cell>
        </row>
        <row r="2904">
          <cell r="A2904" t="str">
            <v>Core</v>
          </cell>
          <cell r="B2904" t="str">
            <v>Lead Matter Partner</v>
          </cell>
          <cell r="C2904" t="str">
            <v>Sourkov, Vladislav</v>
          </cell>
        </row>
        <row r="2905">
          <cell r="A2905" t="str">
            <v>Core</v>
          </cell>
          <cell r="B2905" t="str">
            <v>Lead Matter Partner</v>
          </cell>
          <cell r="C2905" t="str">
            <v>Souter, Katie</v>
          </cell>
        </row>
        <row r="2906">
          <cell r="A2906" t="str">
            <v>Core</v>
          </cell>
          <cell r="B2906" t="str">
            <v>Lead Matter Partner</v>
          </cell>
          <cell r="C2906" t="str">
            <v>Southorn, Chris</v>
          </cell>
        </row>
        <row r="2907">
          <cell r="A2907" t="str">
            <v>Core</v>
          </cell>
          <cell r="B2907" t="str">
            <v>Lead Matter Partner</v>
          </cell>
          <cell r="C2907" t="str">
            <v>Southorn, Christopher</v>
          </cell>
        </row>
        <row r="2908">
          <cell r="A2908" t="str">
            <v>Core</v>
          </cell>
          <cell r="B2908" t="str">
            <v>Lead Matter Partner</v>
          </cell>
          <cell r="C2908" t="str">
            <v>Spragge, Charles</v>
          </cell>
        </row>
        <row r="2909">
          <cell r="A2909" t="str">
            <v>Core</v>
          </cell>
          <cell r="B2909" t="str">
            <v>Lead Matter Partner</v>
          </cell>
          <cell r="C2909" t="str">
            <v>St.John - Smith, Chris</v>
          </cell>
        </row>
        <row r="2910">
          <cell r="A2910" t="str">
            <v>Core</v>
          </cell>
          <cell r="B2910" t="str">
            <v>Lead Matter Partner</v>
          </cell>
          <cell r="C2910" t="str">
            <v>Stallebrass, Paul</v>
          </cell>
        </row>
        <row r="2911">
          <cell r="A2911" t="str">
            <v>Core</v>
          </cell>
          <cell r="B2911" t="str">
            <v>Lead Matter Partner</v>
          </cell>
          <cell r="C2911" t="str">
            <v>Stapenhorst, Hermann</v>
          </cell>
        </row>
        <row r="2912">
          <cell r="A2912" t="str">
            <v>Core</v>
          </cell>
          <cell r="B2912" t="str">
            <v>Lead Matter Partner</v>
          </cell>
          <cell r="C2912" t="str">
            <v>Stevens, Ian</v>
          </cell>
        </row>
        <row r="2913">
          <cell r="A2913" t="str">
            <v>Core</v>
          </cell>
          <cell r="B2913" t="str">
            <v>Lead Matter Partner</v>
          </cell>
          <cell r="C2913" t="str">
            <v>Stretch, Nicholas</v>
          </cell>
        </row>
        <row r="2914">
          <cell r="A2914" t="str">
            <v>Core</v>
          </cell>
          <cell r="B2914" t="str">
            <v>Lead Matter Partner</v>
          </cell>
          <cell r="C2914" t="str">
            <v>Stroinski, Rafal</v>
          </cell>
        </row>
        <row r="2915">
          <cell r="A2915" t="str">
            <v>Core</v>
          </cell>
          <cell r="B2915" t="str">
            <v>Lead Matter Partner</v>
          </cell>
          <cell r="C2915" t="str">
            <v>Stuart, Angus</v>
          </cell>
        </row>
        <row r="2916">
          <cell r="A2916" t="str">
            <v>Core</v>
          </cell>
          <cell r="B2916" t="str">
            <v>Lead Matter Partner</v>
          </cell>
          <cell r="C2916" t="str">
            <v>Suarez de Lezo, Rafael</v>
          </cell>
        </row>
        <row r="2917">
          <cell r="A2917" t="str">
            <v>Core</v>
          </cell>
          <cell r="B2917" t="str">
            <v>Lead Matter Partner</v>
          </cell>
          <cell r="C2917" t="str">
            <v>Subocz, Michal</v>
          </cell>
        </row>
        <row r="2918">
          <cell r="A2918" t="str">
            <v>Core</v>
          </cell>
          <cell r="B2918" t="str">
            <v>Lead Matter Partner</v>
          </cell>
          <cell r="C2918" t="str">
            <v>Surdek, Malgorzata</v>
          </cell>
        </row>
        <row r="2919">
          <cell r="A2919" t="str">
            <v>Core</v>
          </cell>
          <cell r="B2919" t="str">
            <v>Lead Matter Partner</v>
          </cell>
          <cell r="C2919" t="str">
            <v>Symon, Andrew (left)</v>
          </cell>
        </row>
        <row r="2920">
          <cell r="A2920" t="str">
            <v>Core</v>
          </cell>
          <cell r="B2920" t="str">
            <v>Lead Matter Partner</v>
          </cell>
          <cell r="C2920" t="str">
            <v>Symons, Andrew (left)</v>
          </cell>
        </row>
        <row r="2921">
          <cell r="A2921" t="str">
            <v>Core</v>
          </cell>
          <cell r="B2921" t="str">
            <v>Lead Matter Partner</v>
          </cell>
          <cell r="C2921" t="str">
            <v>Szafarz, Piotr</v>
          </cell>
        </row>
        <row r="2922">
          <cell r="A2922" t="str">
            <v>Core</v>
          </cell>
          <cell r="B2922" t="str">
            <v>Lead Matter Partner</v>
          </cell>
          <cell r="C2922" t="str">
            <v>Szybkowski, Wojciech</v>
          </cell>
        </row>
        <row r="2923">
          <cell r="A2923" t="str">
            <v>Core</v>
          </cell>
          <cell r="B2923" t="str">
            <v>Lead Matter Partner</v>
          </cell>
          <cell r="C2923" t="str">
            <v>Tajbr, Jaroslav</v>
          </cell>
        </row>
        <row r="2924">
          <cell r="A2924" t="str">
            <v>Core</v>
          </cell>
          <cell r="B2924" t="str">
            <v>Lead Matter Partner</v>
          </cell>
          <cell r="C2924" t="str">
            <v>Taktashova, Diliara</v>
          </cell>
        </row>
        <row r="2925">
          <cell r="A2925" t="str">
            <v>Core</v>
          </cell>
          <cell r="B2925" t="str">
            <v>Lead Matter Partner</v>
          </cell>
          <cell r="C2925" t="str">
            <v>Talmacsi, Eva</v>
          </cell>
        </row>
        <row r="2926">
          <cell r="A2926" t="str">
            <v>Core</v>
          </cell>
          <cell r="B2926" t="str">
            <v>Lead Matter Partner</v>
          </cell>
          <cell r="C2926" t="str">
            <v>Tarlavski, Roman</v>
          </cell>
        </row>
        <row r="2927">
          <cell r="A2927" t="str">
            <v>Core</v>
          </cell>
          <cell r="B2927" t="str">
            <v>Lead Matter Partner</v>
          </cell>
          <cell r="C2927" t="str">
            <v>Telegescu, Lulia Magdalena</v>
          </cell>
        </row>
        <row r="2928">
          <cell r="A2928" t="str">
            <v>Core</v>
          </cell>
          <cell r="B2928" t="str">
            <v>Lead Matter Partner</v>
          </cell>
          <cell r="C2928" t="str">
            <v>Temple, Richard</v>
          </cell>
        </row>
        <row r="2929">
          <cell r="A2929" t="str">
            <v>Core</v>
          </cell>
          <cell r="B2929" t="str">
            <v>Lead Matter Partner</v>
          </cell>
          <cell r="C2929" t="str">
            <v>Teodoru, Loredanna</v>
          </cell>
        </row>
        <row r="2930">
          <cell r="A2930" t="str">
            <v>Core</v>
          </cell>
          <cell r="B2930" t="str">
            <v>Lead Matter Partner</v>
          </cell>
          <cell r="C2930" t="str">
            <v>Terry, Kate</v>
          </cell>
        </row>
        <row r="2931">
          <cell r="A2931" t="str">
            <v>Core</v>
          </cell>
          <cell r="B2931" t="str">
            <v>Lead Matter Partner</v>
          </cell>
          <cell r="C2931" t="str">
            <v>Tester, Stephen</v>
          </cell>
        </row>
        <row r="2932">
          <cell r="A2932" t="str">
            <v>Core</v>
          </cell>
          <cell r="B2932" t="str">
            <v>Lead Matter Partner</v>
          </cell>
          <cell r="C2932" t="str">
            <v>Thorpe, Jonathan (left)</v>
          </cell>
        </row>
        <row r="2933">
          <cell r="A2933" t="str">
            <v>Core</v>
          </cell>
          <cell r="B2933" t="str">
            <v>Lead Matter Partner</v>
          </cell>
          <cell r="C2933" t="str">
            <v>Tissot, Dominique</v>
          </cell>
        </row>
        <row r="2934">
          <cell r="A2934" t="str">
            <v>Core</v>
          </cell>
          <cell r="B2934" t="str">
            <v>Lead Matter Partner</v>
          </cell>
          <cell r="C2934" t="str">
            <v>Topley, Ros</v>
          </cell>
        </row>
        <row r="2935">
          <cell r="A2935" t="str">
            <v>Core</v>
          </cell>
          <cell r="B2935" t="str">
            <v>Lead Matter Partner</v>
          </cell>
          <cell r="C2935" t="str">
            <v>Torre de Silva, Javier</v>
          </cell>
        </row>
        <row r="2936">
          <cell r="A2936" t="str">
            <v>Core</v>
          </cell>
          <cell r="B2936" t="str">
            <v>Lead Matter Partner</v>
          </cell>
          <cell r="C2936" t="str">
            <v>Tourbanov, Stainslav</v>
          </cell>
        </row>
        <row r="2937">
          <cell r="A2937" t="str">
            <v>Core</v>
          </cell>
          <cell r="B2937" t="str">
            <v>Lead Matter Partner</v>
          </cell>
          <cell r="C2937" t="str">
            <v>Tunbridge, Tresna</v>
          </cell>
        </row>
        <row r="2938">
          <cell r="A2938" t="str">
            <v>Core</v>
          </cell>
          <cell r="B2938" t="str">
            <v>Lead Matter Partner</v>
          </cell>
          <cell r="C2938" t="str">
            <v>Turek, Dariusz</v>
          </cell>
        </row>
        <row r="2939">
          <cell r="A2939" t="str">
            <v>Core</v>
          </cell>
          <cell r="B2939" t="str">
            <v>Lead Matter Partner</v>
          </cell>
          <cell r="C2939" t="str">
            <v>Tyler, Dick</v>
          </cell>
        </row>
        <row r="2940">
          <cell r="A2940" t="str">
            <v>Core</v>
          </cell>
          <cell r="B2940" t="str">
            <v>Lead Matter Partner</v>
          </cell>
          <cell r="C2940" t="str">
            <v>Uberman, Dominika</v>
          </cell>
        </row>
        <row r="2941">
          <cell r="A2941" t="str">
            <v>Core</v>
          </cell>
          <cell r="B2941" t="str">
            <v>Lead Matter Partner</v>
          </cell>
          <cell r="C2941" t="str">
            <v>Ueltzhoeffer, Andreas</v>
          </cell>
        </row>
        <row r="2942">
          <cell r="A2942" t="str">
            <v>Core</v>
          </cell>
          <cell r="B2942" t="str">
            <v>Lead Matter Partner</v>
          </cell>
          <cell r="C2942" t="str">
            <v>Unknown</v>
          </cell>
        </row>
        <row r="2943">
          <cell r="A2943" t="str">
            <v>Core</v>
          </cell>
          <cell r="B2943" t="str">
            <v>Lead Matter Partner</v>
          </cell>
          <cell r="C2943" t="str">
            <v>Urbanska, Malgorzata</v>
          </cell>
        </row>
        <row r="2944">
          <cell r="A2944" t="str">
            <v>Core</v>
          </cell>
          <cell r="B2944" t="str">
            <v>Lead Matter Partner</v>
          </cell>
          <cell r="C2944" t="str">
            <v>Valert, Peter</v>
          </cell>
        </row>
        <row r="2945">
          <cell r="A2945" t="str">
            <v>Core</v>
          </cell>
          <cell r="B2945" t="str">
            <v>Lead Matter Partner</v>
          </cell>
          <cell r="C2945" t="str">
            <v>Valert, Petr</v>
          </cell>
        </row>
        <row r="2946">
          <cell r="A2946" t="str">
            <v>Core</v>
          </cell>
          <cell r="B2946" t="str">
            <v>Lead Matter Partner</v>
          </cell>
          <cell r="C2946" t="str">
            <v>Valiev, Timur</v>
          </cell>
        </row>
        <row r="2947">
          <cell r="A2947" t="str">
            <v>Core</v>
          </cell>
          <cell r="B2947" t="str">
            <v>Lead Matter Partner</v>
          </cell>
          <cell r="C2947" t="str">
            <v>Vere - Nicoll, Simon</v>
          </cell>
        </row>
        <row r="2948">
          <cell r="A2948" t="str">
            <v>Core</v>
          </cell>
          <cell r="B2948" t="str">
            <v>Lead Matter Partner</v>
          </cell>
          <cell r="C2948" t="str">
            <v>Vere Nicoll, Simon</v>
          </cell>
        </row>
        <row r="2949">
          <cell r="A2949" t="str">
            <v>Core</v>
          </cell>
          <cell r="B2949" t="str">
            <v>Lead Matter Partner</v>
          </cell>
          <cell r="C2949" t="str">
            <v>Voevodin, Yevgeny</v>
          </cell>
        </row>
        <row r="2950">
          <cell r="A2950" t="str">
            <v>Core</v>
          </cell>
          <cell r="B2950" t="str">
            <v>Lead Matter Partner</v>
          </cell>
          <cell r="C2950" t="str">
            <v>Vojtova, Kveta</v>
          </cell>
        </row>
        <row r="2951">
          <cell r="A2951" t="str">
            <v>Core</v>
          </cell>
          <cell r="B2951" t="str">
            <v>Lead Matter Partner</v>
          </cell>
          <cell r="C2951" t="str">
            <v>Waddell, Charles</v>
          </cell>
        </row>
        <row r="2952">
          <cell r="A2952" t="str">
            <v>Core</v>
          </cell>
          <cell r="B2952" t="str">
            <v>Lead Matter Partner</v>
          </cell>
          <cell r="C2952" t="str">
            <v>Wadolowski, Wojciech</v>
          </cell>
        </row>
        <row r="2953">
          <cell r="A2953" t="str">
            <v>Core</v>
          </cell>
          <cell r="B2953" t="str">
            <v>Lead Matter Partner</v>
          </cell>
          <cell r="C2953" t="str">
            <v>Wajda, Stanislaw</v>
          </cell>
        </row>
        <row r="2954">
          <cell r="A2954" t="str">
            <v>Core</v>
          </cell>
          <cell r="B2954" t="str">
            <v>Lead Matter Partner</v>
          </cell>
          <cell r="C2954" t="str">
            <v>Walker, Andrew (left)</v>
          </cell>
        </row>
        <row r="2955">
          <cell r="A2955" t="str">
            <v>Core</v>
          </cell>
          <cell r="B2955" t="str">
            <v>Lead Matter Partner</v>
          </cell>
          <cell r="C2955" t="str">
            <v>Wallace, Louise</v>
          </cell>
        </row>
        <row r="2956">
          <cell r="A2956" t="str">
            <v>Core</v>
          </cell>
          <cell r="B2956" t="str">
            <v>Lead Matter Partner</v>
          </cell>
          <cell r="C2956" t="str">
            <v>Warne, Penelope</v>
          </cell>
        </row>
        <row r="2957">
          <cell r="A2957" t="str">
            <v>Core</v>
          </cell>
          <cell r="B2957" t="str">
            <v>Lead Matter Partner</v>
          </cell>
          <cell r="C2957" t="str">
            <v>Watson, Alistair</v>
          </cell>
        </row>
        <row r="2958">
          <cell r="A2958" t="str">
            <v>Core</v>
          </cell>
          <cell r="B2958" t="str">
            <v>Lead Matter Partner</v>
          </cell>
          <cell r="C2958" t="str">
            <v>Watson, Chris</v>
          </cell>
        </row>
        <row r="2959">
          <cell r="A2959" t="str">
            <v>Core</v>
          </cell>
          <cell r="B2959" t="str">
            <v>Lead Matter Partner</v>
          </cell>
          <cell r="C2959" t="str">
            <v>Watson, Sean</v>
          </cell>
        </row>
        <row r="2960">
          <cell r="A2960" t="str">
            <v>Core</v>
          </cell>
          <cell r="B2960" t="str">
            <v>Lead Matter Partner</v>
          </cell>
          <cell r="C2960" t="str">
            <v>Watt, Jennifer</v>
          </cell>
        </row>
        <row r="2961">
          <cell r="A2961" t="str">
            <v>Core</v>
          </cell>
          <cell r="B2961" t="str">
            <v>Lead Matter Partner</v>
          </cell>
          <cell r="C2961" t="str">
            <v>Webster, Keith</v>
          </cell>
        </row>
        <row r="2962">
          <cell r="A2962" t="str">
            <v>Core</v>
          </cell>
          <cell r="B2962" t="str">
            <v>Lead Matter Partner</v>
          </cell>
          <cell r="C2962" t="str">
            <v>Weselik, Nikolaus</v>
          </cell>
        </row>
        <row r="2963">
          <cell r="A2963" t="str">
            <v>Core</v>
          </cell>
          <cell r="B2963" t="str">
            <v>Lead Matter Partner</v>
          </cell>
          <cell r="C2963" t="str">
            <v>Weston, Duncan</v>
          </cell>
        </row>
        <row r="2964">
          <cell r="A2964" t="str">
            <v>Core</v>
          </cell>
          <cell r="B2964" t="str">
            <v>Lead Matter Partner</v>
          </cell>
          <cell r="C2964" t="str">
            <v>Wevill, John</v>
          </cell>
        </row>
        <row r="2965">
          <cell r="A2965" t="str">
            <v>Core</v>
          </cell>
          <cell r="B2965" t="str">
            <v>Lead Matter Partner</v>
          </cell>
          <cell r="C2965" t="str">
            <v>Wheatley, Vere</v>
          </cell>
        </row>
        <row r="2966">
          <cell r="A2966" t="str">
            <v>Core</v>
          </cell>
          <cell r="B2966" t="str">
            <v>Lead Matter Partner</v>
          </cell>
          <cell r="C2966" t="str">
            <v>Wheeler, Joanne</v>
          </cell>
        </row>
        <row r="2967">
          <cell r="A2967" t="str">
            <v>Core</v>
          </cell>
          <cell r="B2967" t="str">
            <v>Lead Matter Partner</v>
          </cell>
          <cell r="C2967" t="str">
            <v>Williams, Chris</v>
          </cell>
        </row>
        <row r="2968">
          <cell r="A2968" t="str">
            <v>Core</v>
          </cell>
          <cell r="B2968" t="str">
            <v>Lead Matter Partner</v>
          </cell>
          <cell r="C2968" t="str">
            <v>Williams, Grant</v>
          </cell>
        </row>
        <row r="2969">
          <cell r="A2969" t="str">
            <v>Core</v>
          </cell>
          <cell r="B2969" t="str">
            <v>Lead Matter Partner</v>
          </cell>
          <cell r="C2969" t="str">
            <v>Williams, Greg</v>
          </cell>
        </row>
        <row r="2970">
          <cell r="A2970" t="str">
            <v>Core</v>
          </cell>
          <cell r="B2970" t="str">
            <v>Lead Matter Partner</v>
          </cell>
          <cell r="C2970" t="str">
            <v>Wilson, Jeremy</v>
          </cell>
        </row>
        <row r="2971">
          <cell r="A2971" t="str">
            <v>Core</v>
          </cell>
          <cell r="B2971" t="str">
            <v>Lead Matter Partner</v>
          </cell>
          <cell r="C2971" t="str">
            <v>Wilson, Rob</v>
          </cell>
        </row>
        <row r="2972">
          <cell r="A2972" t="str">
            <v>Core</v>
          </cell>
          <cell r="B2972" t="str">
            <v>Lead Matter Partner</v>
          </cell>
          <cell r="C2972" t="str">
            <v>Wiltshire, Peter</v>
          </cell>
        </row>
        <row r="2973">
          <cell r="A2973" t="str">
            <v>Core</v>
          </cell>
          <cell r="B2973" t="str">
            <v>Lead Matter Partner</v>
          </cell>
          <cell r="C2973" t="str">
            <v>Winterfeldt, Daniel</v>
          </cell>
        </row>
        <row r="2974">
          <cell r="A2974" t="str">
            <v>Core</v>
          </cell>
          <cell r="B2974" t="str">
            <v>Lead Matter Partner</v>
          </cell>
          <cell r="C2974" t="str">
            <v>Wisely, Norman</v>
          </cell>
        </row>
        <row r="2975">
          <cell r="A2975" t="str">
            <v>Core</v>
          </cell>
          <cell r="B2975" t="str">
            <v>Lead Matter Partner</v>
          </cell>
          <cell r="C2975" t="str">
            <v>Woo, Esther</v>
          </cell>
        </row>
        <row r="2976">
          <cell r="A2976" t="str">
            <v>Core</v>
          </cell>
          <cell r="B2976" t="str">
            <v>Lead Matter Partner</v>
          </cell>
          <cell r="C2976" t="str">
            <v>Woodfield, Philip</v>
          </cell>
        </row>
        <row r="2977">
          <cell r="A2977" t="str">
            <v>Core</v>
          </cell>
          <cell r="B2977" t="str">
            <v>Lead Matter Partner</v>
          </cell>
          <cell r="C2977" t="str">
            <v>Woods, Alison</v>
          </cell>
        </row>
        <row r="2978">
          <cell r="A2978" t="str">
            <v>Core</v>
          </cell>
          <cell r="B2978" t="str">
            <v>Lead Matter Partner</v>
          </cell>
          <cell r="C2978" t="str">
            <v>Woolf, Fiona</v>
          </cell>
        </row>
        <row r="2979">
          <cell r="A2979" t="str">
            <v>Core</v>
          </cell>
          <cell r="B2979" t="str">
            <v>Lead Matter Partner</v>
          </cell>
          <cell r="C2979" t="str">
            <v>Wright, Adrian</v>
          </cell>
        </row>
        <row r="2980">
          <cell r="A2980" t="str">
            <v>Core</v>
          </cell>
          <cell r="B2980" t="str">
            <v>Lead Matter Partner</v>
          </cell>
          <cell r="C2980" t="str">
            <v>Young, Karen</v>
          </cell>
        </row>
        <row r="2981">
          <cell r="A2981" t="str">
            <v>Core</v>
          </cell>
          <cell r="B2981" t="str">
            <v>Lead Matter Partner</v>
          </cell>
          <cell r="C2981" t="str">
            <v>Yuriev,  Sergei</v>
          </cell>
        </row>
        <row r="2982">
          <cell r="A2982" t="str">
            <v>Core</v>
          </cell>
          <cell r="B2982" t="str">
            <v>Lead Matter Partner</v>
          </cell>
          <cell r="C2982" t="str">
            <v>Zemmel, Jason</v>
          </cell>
        </row>
        <row r="2983">
          <cell r="A2983" t="str">
            <v>Core</v>
          </cell>
          <cell r="B2983" t="str">
            <v>Lead Matter Partner</v>
          </cell>
          <cell r="C2983" t="str">
            <v>Zervos, Nicholas</v>
          </cell>
        </row>
        <row r="2984">
          <cell r="A2984" t="str">
            <v>Core</v>
          </cell>
          <cell r="B2984" t="str">
            <v>Lead Matter Partner</v>
          </cell>
          <cell r="C2984" t="str">
            <v>Zervos, Nick</v>
          </cell>
        </row>
        <row r="2985">
          <cell r="A2985" t="str">
            <v>Core</v>
          </cell>
          <cell r="B2985" t="str">
            <v>Lead Matter Partner</v>
          </cell>
          <cell r="C2985" t="str">
            <v>Zhigaeva, Elena</v>
          </cell>
        </row>
        <row r="2986">
          <cell r="A2986" t="str">
            <v>Core</v>
          </cell>
          <cell r="B2986" t="str">
            <v>Lead Matter Partner</v>
          </cell>
          <cell r="C2986" t="str">
            <v>Zieniewski, Michal</v>
          </cell>
        </row>
        <row r="2987">
          <cell r="A2987" t="str">
            <v>Core</v>
          </cell>
          <cell r="B2987" t="str">
            <v>Lead Matter Partner</v>
          </cell>
          <cell r="C2987" t="str">
            <v>Zipp, Joel</v>
          </cell>
        </row>
        <row r="2988">
          <cell r="A2988" t="str">
            <v>Core</v>
          </cell>
          <cell r="B2988" t="str">
            <v>Lead Matter Partner</v>
          </cell>
          <cell r="C2988" t="str">
            <v>Zolotyuk, Vasily</v>
          </cell>
        </row>
        <row r="2989">
          <cell r="A2989" t="str">
            <v>Core</v>
          </cell>
          <cell r="B2989" t="str">
            <v>Lead Matter Partner</v>
          </cell>
          <cell r="C2989" t="str">
            <v>Zubarev, Leonid</v>
          </cell>
        </row>
        <row r="2990">
          <cell r="A2990" t="str">
            <v>Core</v>
          </cell>
          <cell r="B2990" t="str">
            <v>Other Matter Executive</v>
          </cell>
          <cell r="C2990" t="str">
            <v>Abel, David</v>
          </cell>
        </row>
        <row r="2991">
          <cell r="A2991" t="str">
            <v>Core</v>
          </cell>
          <cell r="B2991" t="str">
            <v>Other Matter Executive</v>
          </cell>
          <cell r="C2991" t="str">
            <v>Abiola, Abolade</v>
          </cell>
        </row>
        <row r="2992">
          <cell r="A2992" t="str">
            <v>Core</v>
          </cell>
          <cell r="B2992" t="str">
            <v>Other Matter Executive</v>
          </cell>
          <cell r="C2992" t="str">
            <v>Ade, Paula</v>
          </cell>
        </row>
        <row r="2993">
          <cell r="A2993" t="str">
            <v>Core</v>
          </cell>
          <cell r="B2993" t="str">
            <v>Other Matter Executive</v>
          </cell>
          <cell r="C2993" t="str">
            <v>Admin, Ppless</v>
          </cell>
        </row>
        <row r="2994">
          <cell r="A2994" t="str">
            <v>Core</v>
          </cell>
          <cell r="B2994" t="str">
            <v>Other Matter Executive</v>
          </cell>
          <cell r="C2994" t="str">
            <v>Adriana, Ciesla</v>
          </cell>
        </row>
        <row r="2995">
          <cell r="A2995" t="str">
            <v>Core</v>
          </cell>
          <cell r="B2995" t="str">
            <v>Other Matter Executive</v>
          </cell>
          <cell r="C2995" t="str">
            <v>Akhmadeev, Ilgiz (left)</v>
          </cell>
        </row>
        <row r="2996">
          <cell r="A2996" t="str">
            <v>Core</v>
          </cell>
          <cell r="B2996" t="str">
            <v>Other Matter Executive</v>
          </cell>
          <cell r="C2996" t="str">
            <v>Akhtar, Fozia</v>
          </cell>
        </row>
        <row r="2997">
          <cell r="A2997" t="str">
            <v>Core</v>
          </cell>
          <cell r="B2997" t="str">
            <v>Other Matter Executive</v>
          </cell>
          <cell r="C2997" t="str">
            <v>Akyol, Adriana (left)</v>
          </cell>
        </row>
        <row r="2998">
          <cell r="A2998" t="str">
            <v>Core</v>
          </cell>
          <cell r="B2998" t="str">
            <v>Other Matter Executive</v>
          </cell>
          <cell r="C2998" t="str">
            <v>Albrecht, Kutahya</v>
          </cell>
        </row>
        <row r="2999">
          <cell r="A2999" t="str">
            <v>Core</v>
          </cell>
          <cell r="B2999" t="str">
            <v>Other Matter Executive</v>
          </cell>
          <cell r="C2999" t="str">
            <v>Allan, Jenny</v>
          </cell>
        </row>
        <row r="3000">
          <cell r="A3000" t="str">
            <v>Core</v>
          </cell>
          <cell r="B3000" t="str">
            <v>Other Matter Executive</v>
          </cell>
          <cell r="C3000" t="str">
            <v>Allan, Valerie</v>
          </cell>
        </row>
        <row r="3001">
          <cell r="A3001" t="str">
            <v>Core</v>
          </cell>
          <cell r="B3001" t="str">
            <v>Other Matter Executive</v>
          </cell>
          <cell r="C3001" t="str">
            <v>Allen, Tom</v>
          </cell>
        </row>
        <row r="3002">
          <cell r="A3002" t="str">
            <v>Core</v>
          </cell>
          <cell r="B3002" t="str">
            <v>Other Matter Executive</v>
          </cell>
          <cell r="C3002" t="str">
            <v>Allonby, Sarah</v>
          </cell>
        </row>
        <row r="3003">
          <cell r="A3003" t="str">
            <v>Core</v>
          </cell>
          <cell r="B3003" t="str">
            <v>Other Matter Executive</v>
          </cell>
          <cell r="C3003" t="str">
            <v>Allott, Katie</v>
          </cell>
        </row>
        <row r="3004">
          <cell r="A3004" t="str">
            <v>Core</v>
          </cell>
          <cell r="B3004" t="str">
            <v>Other Matter Executive</v>
          </cell>
          <cell r="C3004" t="str">
            <v>Alpass, Elizabeth</v>
          </cell>
        </row>
        <row r="3005">
          <cell r="A3005" t="str">
            <v>Core</v>
          </cell>
          <cell r="B3005" t="str">
            <v>Other Matter Executive</v>
          </cell>
          <cell r="C3005" t="str">
            <v>Amza, Raluca (left)</v>
          </cell>
        </row>
        <row r="3006">
          <cell r="A3006" t="str">
            <v>Core</v>
          </cell>
          <cell r="B3006" t="str">
            <v>Other Matter Executive</v>
          </cell>
          <cell r="C3006" t="str">
            <v>Anderson, Charlie</v>
          </cell>
        </row>
        <row r="3007">
          <cell r="A3007" t="str">
            <v>Core</v>
          </cell>
          <cell r="B3007" t="str">
            <v>Other Matter Executive</v>
          </cell>
          <cell r="C3007" t="str">
            <v>Andrei, Elena</v>
          </cell>
        </row>
        <row r="3008">
          <cell r="A3008" t="str">
            <v>Core</v>
          </cell>
          <cell r="B3008" t="str">
            <v>Other Matter Executive</v>
          </cell>
          <cell r="C3008" t="str">
            <v>Andrian, Despina</v>
          </cell>
        </row>
        <row r="3009">
          <cell r="A3009" t="str">
            <v>Core</v>
          </cell>
          <cell r="B3009" t="str">
            <v>Other Matter Executive</v>
          </cell>
          <cell r="C3009" t="str">
            <v>Andruszkiewicz, Michal</v>
          </cell>
        </row>
        <row r="3010">
          <cell r="A3010" t="str">
            <v>Core</v>
          </cell>
          <cell r="B3010" t="str">
            <v>Other Matter Executive</v>
          </cell>
          <cell r="C3010" t="str">
            <v>Andrzejewski, Maciej</v>
          </cell>
        </row>
        <row r="3011">
          <cell r="A3011" t="str">
            <v>Core</v>
          </cell>
          <cell r="B3011" t="str">
            <v>Other Matter Executive</v>
          </cell>
          <cell r="C3011" t="str">
            <v>Anosov, Mikhail</v>
          </cell>
        </row>
        <row r="3012">
          <cell r="A3012" t="str">
            <v>Core</v>
          </cell>
          <cell r="B3012" t="str">
            <v>Other Matter Executive</v>
          </cell>
          <cell r="C3012" t="str">
            <v>Antaloczy, Adrienn</v>
          </cell>
        </row>
        <row r="3013">
          <cell r="A3013" t="str">
            <v>Core</v>
          </cell>
          <cell r="B3013" t="str">
            <v>Other Matter Executive</v>
          </cell>
          <cell r="C3013" t="str">
            <v>Antipova, Inna</v>
          </cell>
        </row>
        <row r="3014">
          <cell r="A3014" t="str">
            <v>Core</v>
          </cell>
          <cell r="B3014" t="str">
            <v>Other Matter Executive</v>
          </cell>
          <cell r="C3014" t="str">
            <v>Antonelli, Jennifer</v>
          </cell>
        </row>
        <row r="3015">
          <cell r="A3015" t="str">
            <v>Core</v>
          </cell>
          <cell r="B3015" t="str">
            <v>Other Matter Executive</v>
          </cell>
          <cell r="C3015" t="str">
            <v>Archdale, Sarah - Jane (left)</v>
          </cell>
        </row>
        <row r="3016">
          <cell r="A3016" t="str">
            <v>Core</v>
          </cell>
          <cell r="B3016" t="str">
            <v>Other Matter Executive</v>
          </cell>
          <cell r="C3016" t="str">
            <v>Archive, Auto</v>
          </cell>
        </row>
        <row r="3017">
          <cell r="A3017" t="str">
            <v>Core</v>
          </cell>
          <cell r="B3017" t="str">
            <v>Other Matter Executive</v>
          </cell>
          <cell r="C3017" t="str">
            <v>Arnott, Victoria (left)</v>
          </cell>
        </row>
        <row r="3018">
          <cell r="A3018" t="str">
            <v>Core</v>
          </cell>
          <cell r="B3018" t="str">
            <v>Other Matter Executive</v>
          </cell>
          <cell r="C3018" t="str">
            <v>Ashley, Phillip</v>
          </cell>
        </row>
        <row r="3019">
          <cell r="A3019" t="str">
            <v>Core</v>
          </cell>
          <cell r="B3019" t="str">
            <v>Other Matter Executive</v>
          </cell>
          <cell r="C3019" t="str">
            <v>Atubra, Jay (left)</v>
          </cell>
        </row>
        <row r="3020">
          <cell r="A3020" t="str">
            <v>Core</v>
          </cell>
          <cell r="B3020" t="str">
            <v>Other Matter Executive</v>
          </cell>
          <cell r="C3020" t="str">
            <v>Atwell, Andrew</v>
          </cell>
        </row>
        <row r="3021">
          <cell r="A3021" t="str">
            <v>Core</v>
          </cell>
          <cell r="B3021" t="str">
            <v>Other Matter Executive</v>
          </cell>
          <cell r="C3021" t="str">
            <v>Aurel, Adina (left)</v>
          </cell>
        </row>
        <row r="3022">
          <cell r="A3022" t="str">
            <v>Core</v>
          </cell>
          <cell r="B3022" t="str">
            <v>Other Matter Executive</v>
          </cell>
          <cell r="C3022" t="str">
            <v>Axtell, Jennifer</v>
          </cell>
        </row>
        <row r="3023">
          <cell r="A3023" t="str">
            <v>Core</v>
          </cell>
          <cell r="B3023" t="str">
            <v>Other Matter Executive</v>
          </cell>
          <cell r="C3023" t="str">
            <v>Bagerman, Katy</v>
          </cell>
        </row>
        <row r="3024">
          <cell r="A3024" t="str">
            <v>Core</v>
          </cell>
          <cell r="B3024" t="str">
            <v>Other Matter Executive</v>
          </cell>
          <cell r="C3024" t="str">
            <v>Bailey, Julian</v>
          </cell>
        </row>
        <row r="3025">
          <cell r="A3025" t="str">
            <v>Core</v>
          </cell>
          <cell r="B3025" t="str">
            <v>Other Matter Executive</v>
          </cell>
          <cell r="C3025" t="str">
            <v>Bailey, Rebecca</v>
          </cell>
        </row>
        <row r="3026">
          <cell r="A3026" t="str">
            <v>Core</v>
          </cell>
          <cell r="B3026" t="str">
            <v>Other Matter Executive</v>
          </cell>
          <cell r="C3026" t="str">
            <v>Bailey, Suzanne</v>
          </cell>
        </row>
        <row r="3027">
          <cell r="A3027" t="str">
            <v>Core</v>
          </cell>
          <cell r="B3027" t="str">
            <v>Other Matter Executive</v>
          </cell>
          <cell r="C3027" t="str">
            <v>Bakalova, Mariya (left)</v>
          </cell>
        </row>
        <row r="3028">
          <cell r="A3028" t="str">
            <v>Core</v>
          </cell>
          <cell r="B3028" t="str">
            <v>Other Matter Executive</v>
          </cell>
          <cell r="C3028" t="str">
            <v>Balint, Laszlo (left)</v>
          </cell>
        </row>
        <row r="3029">
          <cell r="A3029" t="str">
            <v>Core</v>
          </cell>
          <cell r="B3029" t="str">
            <v>Other Matter Executive</v>
          </cell>
          <cell r="C3029" t="str">
            <v>Ball, Natalie (left)</v>
          </cell>
        </row>
        <row r="3030">
          <cell r="A3030" t="str">
            <v>Core</v>
          </cell>
          <cell r="B3030" t="str">
            <v>Other Matter Executive</v>
          </cell>
          <cell r="C3030" t="str">
            <v>Ballinger, Rhiannon</v>
          </cell>
        </row>
        <row r="3031">
          <cell r="A3031" t="str">
            <v>Core</v>
          </cell>
          <cell r="B3031" t="str">
            <v>Other Matter Executive</v>
          </cell>
          <cell r="C3031" t="str">
            <v>Ban, Peter</v>
          </cell>
        </row>
        <row r="3032">
          <cell r="A3032" t="str">
            <v>Core</v>
          </cell>
          <cell r="B3032" t="str">
            <v>Other Matter Executive</v>
          </cell>
          <cell r="C3032" t="str">
            <v>Bangachev, Angel</v>
          </cell>
        </row>
        <row r="3033">
          <cell r="A3033" t="str">
            <v>Core</v>
          </cell>
          <cell r="B3033" t="str">
            <v>Other Matter Executive</v>
          </cell>
          <cell r="C3033" t="str">
            <v>Banks, Victoria</v>
          </cell>
        </row>
        <row r="3034">
          <cell r="A3034" t="str">
            <v>Core</v>
          </cell>
          <cell r="B3034" t="str">
            <v>Other Matter Executive</v>
          </cell>
          <cell r="C3034" t="str">
            <v>Bantikova, Eugenia</v>
          </cell>
        </row>
        <row r="3035">
          <cell r="A3035" t="str">
            <v>Core</v>
          </cell>
          <cell r="B3035" t="str">
            <v>Other Matter Executive</v>
          </cell>
          <cell r="C3035" t="str">
            <v>Banton, Catherine</v>
          </cell>
        </row>
        <row r="3036">
          <cell r="A3036" t="str">
            <v>Core</v>
          </cell>
          <cell r="B3036" t="str">
            <v>Other Matter Executive</v>
          </cell>
          <cell r="C3036" t="str">
            <v>Baracsi, Anita</v>
          </cell>
        </row>
        <row r="3037">
          <cell r="A3037" t="str">
            <v>Core</v>
          </cell>
          <cell r="B3037" t="str">
            <v>Other Matter Executive</v>
          </cell>
          <cell r="C3037" t="str">
            <v>Baranova, Iva (left)</v>
          </cell>
        </row>
        <row r="3038">
          <cell r="A3038" t="str">
            <v>Core</v>
          </cell>
          <cell r="B3038" t="str">
            <v>Other Matter Executive</v>
          </cell>
          <cell r="C3038" t="str">
            <v>Barker, Rachel</v>
          </cell>
        </row>
        <row r="3039">
          <cell r="A3039" t="str">
            <v>Core</v>
          </cell>
          <cell r="B3039" t="str">
            <v>Other Matter Executive</v>
          </cell>
          <cell r="C3039" t="str">
            <v>Bartlett, Eliza</v>
          </cell>
        </row>
        <row r="3040">
          <cell r="A3040" t="str">
            <v>Core</v>
          </cell>
          <cell r="B3040" t="str">
            <v>Other Matter Executive</v>
          </cell>
          <cell r="C3040" t="str">
            <v>Barwicka, Edyta</v>
          </cell>
        </row>
        <row r="3041">
          <cell r="A3041" t="str">
            <v>Core</v>
          </cell>
          <cell r="B3041" t="str">
            <v>Other Matter Executive</v>
          </cell>
          <cell r="C3041" t="str">
            <v>Basanska, Olena</v>
          </cell>
        </row>
        <row r="3042">
          <cell r="A3042" t="str">
            <v>Core</v>
          </cell>
          <cell r="B3042" t="str">
            <v>Other Matter Executive</v>
          </cell>
          <cell r="C3042" t="str">
            <v>Bateman, Peter</v>
          </cell>
        </row>
        <row r="3043">
          <cell r="A3043" t="str">
            <v>Core</v>
          </cell>
          <cell r="B3043" t="str">
            <v>Other Matter Executive</v>
          </cell>
          <cell r="C3043" t="str">
            <v>Bednar, Veronika</v>
          </cell>
        </row>
        <row r="3044">
          <cell r="A3044" t="str">
            <v>Core</v>
          </cell>
          <cell r="B3044" t="str">
            <v>Other Matter Executive</v>
          </cell>
          <cell r="C3044" t="str">
            <v>Beighton, Neil</v>
          </cell>
        </row>
        <row r="3045">
          <cell r="A3045" t="str">
            <v>Core</v>
          </cell>
          <cell r="B3045" t="str">
            <v>Other Matter Executive</v>
          </cell>
          <cell r="C3045" t="str">
            <v>Bell, Adrian</v>
          </cell>
        </row>
        <row r="3046">
          <cell r="A3046" t="str">
            <v>Core</v>
          </cell>
          <cell r="B3046" t="str">
            <v>Other Matter Executive</v>
          </cell>
          <cell r="C3046" t="str">
            <v>Bellfort, Nick (left)</v>
          </cell>
        </row>
        <row r="3047">
          <cell r="A3047" t="str">
            <v>Core</v>
          </cell>
          <cell r="B3047" t="str">
            <v>Other Matter Executive</v>
          </cell>
          <cell r="C3047" t="str">
            <v>Benefield, Julian</v>
          </cell>
        </row>
        <row r="3048">
          <cell r="A3048" t="str">
            <v>Core</v>
          </cell>
          <cell r="B3048" t="str">
            <v>Other Matter Executive</v>
          </cell>
          <cell r="C3048" t="str">
            <v>Beneturski, Adam</v>
          </cell>
        </row>
        <row r="3049">
          <cell r="A3049" t="str">
            <v>Core</v>
          </cell>
          <cell r="B3049" t="str">
            <v>Other Matter Executive</v>
          </cell>
          <cell r="C3049" t="str">
            <v>Bernath, Eszter</v>
          </cell>
        </row>
        <row r="3050">
          <cell r="A3050" t="str">
            <v>Core</v>
          </cell>
          <cell r="B3050" t="str">
            <v>Other Matter Executive</v>
          </cell>
          <cell r="C3050" t="str">
            <v>Berry, Tabitha</v>
          </cell>
        </row>
        <row r="3051">
          <cell r="A3051" t="str">
            <v>Core</v>
          </cell>
          <cell r="B3051" t="str">
            <v>Other Matter Executive</v>
          </cell>
          <cell r="C3051" t="str">
            <v>Besiekierska, Agnieszka</v>
          </cell>
        </row>
        <row r="3052">
          <cell r="A3052" t="str">
            <v>Core</v>
          </cell>
          <cell r="B3052" t="str">
            <v>Other Matter Executive</v>
          </cell>
          <cell r="C3052" t="str">
            <v>Besley, James</v>
          </cell>
        </row>
        <row r="3053">
          <cell r="A3053" t="str">
            <v>Core</v>
          </cell>
          <cell r="B3053" t="str">
            <v>Other Matter Executive</v>
          </cell>
          <cell r="C3053" t="str">
            <v>Bicker, Lucy</v>
          </cell>
        </row>
        <row r="3054">
          <cell r="A3054" t="str">
            <v>Core</v>
          </cell>
          <cell r="B3054" t="str">
            <v>Other Matter Executive</v>
          </cell>
          <cell r="C3054" t="str">
            <v>Biernat, Izabela</v>
          </cell>
        </row>
        <row r="3055">
          <cell r="A3055" t="str">
            <v>Core</v>
          </cell>
          <cell r="B3055" t="str">
            <v>Other Matter Executive</v>
          </cell>
          <cell r="C3055" t="str">
            <v>Biggs, Jonathan</v>
          </cell>
        </row>
        <row r="3056">
          <cell r="A3056" t="str">
            <v>Core</v>
          </cell>
          <cell r="B3056" t="str">
            <v>Other Matter Executive</v>
          </cell>
          <cell r="C3056" t="str">
            <v>Binek, Beata</v>
          </cell>
        </row>
        <row r="3057">
          <cell r="A3057" t="str">
            <v>Core</v>
          </cell>
          <cell r="B3057" t="str">
            <v>Other Matter Executive</v>
          </cell>
          <cell r="C3057" t="str">
            <v>Bines, Mark (left)</v>
          </cell>
        </row>
        <row r="3058">
          <cell r="A3058" t="str">
            <v>Core</v>
          </cell>
          <cell r="B3058" t="str">
            <v>Other Matter Executive</v>
          </cell>
          <cell r="C3058" t="str">
            <v>Bingham, Billie</v>
          </cell>
        </row>
        <row r="3059">
          <cell r="A3059" t="str">
            <v>Core</v>
          </cell>
          <cell r="B3059" t="str">
            <v>Other Matter Executive</v>
          </cell>
          <cell r="C3059" t="str">
            <v>Bird, Amy</v>
          </cell>
        </row>
        <row r="3060">
          <cell r="A3060" t="str">
            <v>Core</v>
          </cell>
          <cell r="B3060" t="str">
            <v>Other Matter Executive</v>
          </cell>
          <cell r="C3060" t="str">
            <v>Blaney, Jonathan (left)</v>
          </cell>
        </row>
        <row r="3061">
          <cell r="A3061" t="str">
            <v>Core</v>
          </cell>
          <cell r="B3061" t="str">
            <v>Other Matter Executive</v>
          </cell>
          <cell r="C3061" t="str">
            <v>Blaszczyk, Joanna</v>
          </cell>
        </row>
        <row r="3062">
          <cell r="A3062" t="str">
            <v>Core</v>
          </cell>
          <cell r="B3062" t="str">
            <v>Other Matter Executive</v>
          </cell>
          <cell r="C3062" t="str">
            <v>Bolton, Henry</v>
          </cell>
        </row>
        <row r="3063">
          <cell r="A3063" t="str">
            <v>Core</v>
          </cell>
          <cell r="B3063" t="str">
            <v>Other Matter Executive</v>
          </cell>
          <cell r="C3063" t="str">
            <v>Bork, Michal</v>
          </cell>
        </row>
        <row r="3064">
          <cell r="A3064" t="str">
            <v>Core</v>
          </cell>
          <cell r="B3064" t="str">
            <v>Other Matter Executive</v>
          </cell>
          <cell r="C3064" t="str">
            <v>Bornico, Lucas</v>
          </cell>
        </row>
        <row r="3065">
          <cell r="A3065" t="str">
            <v>Core</v>
          </cell>
          <cell r="B3065" t="str">
            <v>Other Matter Executive</v>
          </cell>
          <cell r="C3065" t="str">
            <v>Boswell, Louise</v>
          </cell>
        </row>
        <row r="3066">
          <cell r="A3066" t="str">
            <v>Core</v>
          </cell>
          <cell r="B3066" t="str">
            <v>Other Matter Executive</v>
          </cell>
          <cell r="C3066" t="str">
            <v>Bowtell, Alex (left)</v>
          </cell>
        </row>
        <row r="3067">
          <cell r="A3067" t="str">
            <v>Core</v>
          </cell>
          <cell r="B3067" t="str">
            <v>Other Matter Executive</v>
          </cell>
          <cell r="C3067" t="str">
            <v>Bradley, Edward (left)</v>
          </cell>
        </row>
        <row r="3068">
          <cell r="A3068" t="str">
            <v>Core</v>
          </cell>
          <cell r="B3068" t="str">
            <v>Other Matter Executive</v>
          </cell>
          <cell r="C3068" t="str">
            <v>Bradshaw, Chris</v>
          </cell>
        </row>
        <row r="3069">
          <cell r="A3069" t="str">
            <v>Core</v>
          </cell>
          <cell r="B3069" t="str">
            <v>Other Matter Executive</v>
          </cell>
          <cell r="C3069" t="str">
            <v>Bramich, Lorna</v>
          </cell>
        </row>
        <row r="3070">
          <cell r="A3070" t="str">
            <v>Core</v>
          </cell>
          <cell r="B3070" t="str">
            <v>Other Matter Executive</v>
          </cell>
          <cell r="C3070" t="str">
            <v>Brandman, Roland</v>
          </cell>
        </row>
        <row r="3071">
          <cell r="A3071" t="str">
            <v>Core</v>
          </cell>
          <cell r="B3071" t="str">
            <v>Other Matter Executive</v>
          </cell>
          <cell r="C3071" t="str">
            <v>Bridge, David</v>
          </cell>
        </row>
        <row r="3072">
          <cell r="A3072" t="str">
            <v>Core</v>
          </cell>
          <cell r="B3072" t="str">
            <v>Other Matter Executive</v>
          </cell>
          <cell r="C3072" t="str">
            <v>Bridge, Sarah</v>
          </cell>
        </row>
        <row r="3073">
          <cell r="A3073" t="str">
            <v>Core</v>
          </cell>
          <cell r="B3073" t="str">
            <v>Other Matter Executive</v>
          </cell>
          <cell r="C3073" t="str">
            <v>Brown, Lisa</v>
          </cell>
        </row>
        <row r="3074">
          <cell r="A3074" t="str">
            <v>Core</v>
          </cell>
          <cell r="B3074" t="str">
            <v>Other Matter Executive</v>
          </cell>
          <cell r="C3074" t="str">
            <v>Brown, Toni</v>
          </cell>
        </row>
        <row r="3075">
          <cell r="A3075" t="str">
            <v>Core</v>
          </cell>
          <cell r="B3075" t="str">
            <v>Other Matter Executive</v>
          </cell>
          <cell r="C3075" t="str">
            <v>Browne, Katherine</v>
          </cell>
        </row>
        <row r="3076">
          <cell r="A3076" t="str">
            <v>Core</v>
          </cell>
          <cell r="B3076" t="str">
            <v>Other Matter Executive</v>
          </cell>
          <cell r="C3076" t="str">
            <v>Brzoza - Ostrowska, Anna</v>
          </cell>
        </row>
        <row r="3077">
          <cell r="A3077" t="str">
            <v>Core</v>
          </cell>
          <cell r="B3077" t="str">
            <v>Other Matter Executive</v>
          </cell>
          <cell r="C3077" t="str">
            <v>Brzozowska - Bielska, Magdalena</v>
          </cell>
        </row>
        <row r="3078">
          <cell r="A3078" t="str">
            <v>Core</v>
          </cell>
          <cell r="B3078" t="str">
            <v>Other Matter Executive</v>
          </cell>
          <cell r="C3078" t="str">
            <v>Budnicka, Aleksandra</v>
          </cell>
        </row>
        <row r="3079">
          <cell r="A3079" t="str">
            <v>Core</v>
          </cell>
          <cell r="B3079" t="str">
            <v>Other Matter Executive</v>
          </cell>
          <cell r="C3079" t="str">
            <v>Budway, Christopher</v>
          </cell>
        </row>
        <row r="3080">
          <cell r="A3080" t="str">
            <v>Core</v>
          </cell>
          <cell r="B3080" t="str">
            <v>Other Matter Executive</v>
          </cell>
          <cell r="C3080" t="str">
            <v>Burbidge, Simon</v>
          </cell>
        </row>
        <row r="3081">
          <cell r="A3081" t="str">
            <v>Core</v>
          </cell>
          <cell r="B3081" t="str">
            <v>Other Matter Executive</v>
          </cell>
          <cell r="C3081" t="str">
            <v>Burchner, Anna</v>
          </cell>
        </row>
        <row r="3082">
          <cell r="A3082" t="str">
            <v>Core</v>
          </cell>
          <cell r="B3082" t="str">
            <v>Other Matter Executive</v>
          </cell>
          <cell r="C3082" t="str">
            <v>Burge, Zoe</v>
          </cell>
        </row>
        <row r="3083">
          <cell r="A3083" t="str">
            <v>Core</v>
          </cell>
          <cell r="B3083" t="str">
            <v>Other Matter Executive</v>
          </cell>
          <cell r="C3083" t="str">
            <v>Burghelea, Daniel (left)</v>
          </cell>
        </row>
        <row r="3084">
          <cell r="A3084" t="str">
            <v>Core</v>
          </cell>
          <cell r="B3084" t="str">
            <v>Other Matter Executive</v>
          </cell>
          <cell r="C3084" t="str">
            <v>Burrow, Melanie</v>
          </cell>
        </row>
        <row r="3085">
          <cell r="A3085" t="str">
            <v>Core</v>
          </cell>
          <cell r="B3085" t="str">
            <v>Other Matter Executive</v>
          </cell>
          <cell r="C3085" t="str">
            <v>Buzhor, Andriy</v>
          </cell>
        </row>
        <row r="3086">
          <cell r="A3086" t="str">
            <v>Core</v>
          </cell>
          <cell r="B3086" t="str">
            <v>Other Matter Executive</v>
          </cell>
          <cell r="C3086" t="str">
            <v>Byng Nelson, Kristin</v>
          </cell>
        </row>
        <row r="3087">
          <cell r="A3087" t="str">
            <v>Core</v>
          </cell>
          <cell r="B3087" t="str">
            <v>Other Matter Executive</v>
          </cell>
          <cell r="C3087" t="str">
            <v>Bystrek, Magdalena</v>
          </cell>
        </row>
        <row r="3088">
          <cell r="A3088" t="str">
            <v>Core</v>
          </cell>
          <cell r="B3088" t="str">
            <v>Other Matter Executive</v>
          </cell>
          <cell r="C3088" t="str">
            <v>Campbell, Elizabeth</v>
          </cell>
        </row>
        <row r="3089">
          <cell r="A3089" t="str">
            <v>Core</v>
          </cell>
          <cell r="B3089" t="str">
            <v>Other Matter Executive</v>
          </cell>
          <cell r="C3089" t="str">
            <v>Carson, Jenny</v>
          </cell>
        </row>
        <row r="3090">
          <cell r="A3090" t="str">
            <v>Core</v>
          </cell>
          <cell r="B3090" t="str">
            <v>Other Matter Executive</v>
          </cell>
          <cell r="C3090" t="str">
            <v>Cashian, Sarah</v>
          </cell>
        </row>
        <row r="3091">
          <cell r="A3091" t="str">
            <v>Core</v>
          </cell>
          <cell r="B3091" t="str">
            <v>Other Matter Executive</v>
          </cell>
          <cell r="C3091" t="str">
            <v>Chapman, Ruth (left)</v>
          </cell>
        </row>
        <row r="3092">
          <cell r="A3092" t="str">
            <v>Core</v>
          </cell>
          <cell r="B3092" t="str">
            <v>Other Matter Executive</v>
          </cell>
          <cell r="C3092" t="str">
            <v>Charnock, Stephen</v>
          </cell>
        </row>
        <row r="3093">
          <cell r="A3093" t="str">
            <v>Core</v>
          </cell>
          <cell r="B3093" t="str">
            <v>Other Matter Executive</v>
          </cell>
          <cell r="C3093" t="str">
            <v>Chatha, Harpreet</v>
          </cell>
        </row>
        <row r="3094">
          <cell r="A3094" t="str">
            <v>Core</v>
          </cell>
          <cell r="B3094" t="str">
            <v>Other Matter Executive</v>
          </cell>
          <cell r="C3094" t="str">
            <v>Chechulina, Kateryna</v>
          </cell>
        </row>
        <row r="3095">
          <cell r="A3095" t="str">
            <v>Core</v>
          </cell>
          <cell r="B3095" t="str">
            <v>Other Matter Executive</v>
          </cell>
          <cell r="C3095" t="str">
            <v>Chhatralia, Dhruv</v>
          </cell>
        </row>
        <row r="3096">
          <cell r="A3096" t="str">
            <v>Core</v>
          </cell>
          <cell r="B3096" t="str">
            <v>Other Matter Executive</v>
          </cell>
          <cell r="C3096" t="str">
            <v>Chopra, Natalie (left)</v>
          </cell>
        </row>
        <row r="3097">
          <cell r="A3097" t="str">
            <v>Core</v>
          </cell>
          <cell r="B3097" t="str">
            <v>Other Matter Executive</v>
          </cell>
          <cell r="C3097" t="str">
            <v>Ciobanu, Dan (left)</v>
          </cell>
        </row>
        <row r="3098">
          <cell r="A3098" t="str">
            <v>Core</v>
          </cell>
          <cell r="B3098" t="str">
            <v>Other Matter Executive</v>
          </cell>
          <cell r="C3098" t="str">
            <v>Ciocarlea, Mircea</v>
          </cell>
        </row>
        <row r="3099">
          <cell r="A3099" t="str">
            <v>Core</v>
          </cell>
          <cell r="B3099" t="str">
            <v>Other Matter Executive</v>
          </cell>
          <cell r="C3099" t="str">
            <v>Ciolkowski, Piotr</v>
          </cell>
        </row>
        <row r="3100">
          <cell r="A3100" t="str">
            <v>Core</v>
          </cell>
          <cell r="B3100" t="str">
            <v>Other Matter Executive</v>
          </cell>
          <cell r="C3100" t="str">
            <v>Clark, Chris</v>
          </cell>
        </row>
        <row r="3101">
          <cell r="A3101" t="str">
            <v>Core</v>
          </cell>
          <cell r="B3101" t="str">
            <v>Other Matter Executive</v>
          </cell>
          <cell r="C3101" t="str">
            <v>Clark, Matthew</v>
          </cell>
        </row>
        <row r="3102">
          <cell r="A3102" t="str">
            <v>Core</v>
          </cell>
          <cell r="B3102" t="str">
            <v>Other Matter Executive</v>
          </cell>
          <cell r="C3102" t="str">
            <v>Clark, Nicola</v>
          </cell>
        </row>
        <row r="3103">
          <cell r="A3103" t="str">
            <v>Core</v>
          </cell>
          <cell r="B3103" t="str">
            <v>Other Matter Executive</v>
          </cell>
          <cell r="C3103" t="str">
            <v>Clarke, David</v>
          </cell>
        </row>
        <row r="3104">
          <cell r="A3104" t="str">
            <v>Core</v>
          </cell>
          <cell r="B3104" t="str">
            <v>Other Matter Executive</v>
          </cell>
          <cell r="C3104" t="str">
            <v>Clarke, Johanna</v>
          </cell>
        </row>
        <row r="3105">
          <cell r="A3105" t="str">
            <v>Core</v>
          </cell>
          <cell r="B3105" t="str">
            <v>Other Matter Executive</v>
          </cell>
          <cell r="C3105" t="str">
            <v>Clarke, Laura</v>
          </cell>
        </row>
        <row r="3106">
          <cell r="A3106" t="str">
            <v>Core</v>
          </cell>
          <cell r="B3106" t="str">
            <v>Other Matter Executive</v>
          </cell>
          <cell r="C3106" t="str">
            <v>Clements, Anna</v>
          </cell>
        </row>
        <row r="3107">
          <cell r="A3107" t="str">
            <v>Core</v>
          </cell>
          <cell r="B3107" t="str">
            <v>Other Matter Executive</v>
          </cell>
          <cell r="C3107" t="str">
            <v>Cloke, Tom</v>
          </cell>
        </row>
        <row r="3108">
          <cell r="A3108" t="str">
            <v>Core</v>
          </cell>
          <cell r="B3108" t="str">
            <v>Other Matter Executive</v>
          </cell>
          <cell r="C3108" t="str">
            <v>Clubley, Graeme</v>
          </cell>
        </row>
        <row r="3109">
          <cell r="A3109" t="str">
            <v>Core</v>
          </cell>
          <cell r="B3109" t="str">
            <v>Other Matter Executive</v>
          </cell>
          <cell r="C3109" t="str">
            <v>Clump, Angela</v>
          </cell>
        </row>
        <row r="3110">
          <cell r="A3110" t="str">
            <v>Core</v>
          </cell>
          <cell r="B3110" t="str">
            <v>Other Matter Executive</v>
          </cell>
          <cell r="C3110" t="str">
            <v>Coey, Dana</v>
          </cell>
        </row>
        <row r="3111">
          <cell r="A3111" t="str">
            <v>Core</v>
          </cell>
          <cell r="B3111" t="str">
            <v>Other Matter Executive</v>
          </cell>
          <cell r="C3111" t="str">
            <v>Cole - Hamilton, Sara</v>
          </cell>
        </row>
        <row r="3112">
          <cell r="A3112" t="str">
            <v>Core</v>
          </cell>
          <cell r="B3112" t="str">
            <v>Other Matter Executive</v>
          </cell>
          <cell r="C3112" t="str">
            <v>Cole, Sarah</v>
          </cell>
        </row>
        <row r="3113">
          <cell r="A3113" t="str">
            <v>Core</v>
          </cell>
          <cell r="B3113" t="str">
            <v>Other Matter Executive</v>
          </cell>
          <cell r="C3113" t="str">
            <v>Coleman, Danielle (left)</v>
          </cell>
        </row>
        <row r="3114">
          <cell r="A3114" t="str">
            <v>Core</v>
          </cell>
          <cell r="B3114" t="str">
            <v>Other Matter Executive</v>
          </cell>
          <cell r="C3114" t="str">
            <v>Concannon, Lindsay</v>
          </cell>
        </row>
        <row r="3115">
          <cell r="A3115" t="str">
            <v>Core</v>
          </cell>
          <cell r="B3115" t="str">
            <v>Other Matter Executive</v>
          </cell>
          <cell r="C3115" t="str">
            <v>Connolly, James</v>
          </cell>
        </row>
        <row r="3116">
          <cell r="A3116" t="str">
            <v>Core</v>
          </cell>
          <cell r="B3116" t="str">
            <v>Other Matter Executive</v>
          </cell>
          <cell r="C3116" t="str">
            <v>Cook, Andrew (left)</v>
          </cell>
        </row>
        <row r="3117">
          <cell r="A3117" t="str">
            <v>Core</v>
          </cell>
          <cell r="B3117" t="str">
            <v>Other Matter Executive</v>
          </cell>
          <cell r="C3117" t="str">
            <v>Corey, Eleanor</v>
          </cell>
        </row>
        <row r="3118">
          <cell r="A3118" t="str">
            <v>Core</v>
          </cell>
          <cell r="B3118" t="str">
            <v>Other Matter Executive</v>
          </cell>
          <cell r="C3118" t="str">
            <v>Costello, Siobhan (left)</v>
          </cell>
        </row>
        <row r="3119">
          <cell r="A3119" t="str">
            <v>Core</v>
          </cell>
          <cell r="B3119" t="str">
            <v>Other Matter Executive</v>
          </cell>
          <cell r="C3119" t="str">
            <v>Coulson, Tom</v>
          </cell>
        </row>
        <row r="3120">
          <cell r="A3120" t="str">
            <v>Core</v>
          </cell>
          <cell r="B3120" t="str">
            <v>Other Matter Executive</v>
          </cell>
          <cell r="C3120" t="str">
            <v>Cowan, Nicola</v>
          </cell>
        </row>
        <row r="3121">
          <cell r="A3121" t="str">
            <v>Core</v>
          </cell>
          <cell r="B3121" t="str">
            <v>Other Matter Executive</v>
          </cell>
          <cell r="C3121" t="str">
            <v>Cowie, Aileen</v>
          </cell>
        </row>
        <row r="3122">
          <cell r="A3122" t="str">
            <v>Core</v>
          </cell>
          <cell r="B3122" t="str">
            <v>Other Matter Executive</v>
          </cell>
          <cell r="C3122" t="str">
            <v>Craiciu, Iuliana</v>
          </cell>
        </row>
        <row r="3123">
          <cell r="A3123" t="str">
            <v>Core</v>
          </cell>
          <cell r="B3123" t="str">
            <v>Other Matter Executive</v>
          </cell>
          <cell r="C3123" t="str">
            <v>Cramphorn, Chloe (left)</v>
          </cell>
        </row>
        <row r="3124">
          <cell r="A3124" t="str">
            <v>Core</v>
          </cell>
          <cell r="B3124" t="str">
            <v>Other Matter Executive</v>
          </cell>
          <cell r="C3124" t="str">
            <v>Crawford, Lindsay (left)</v>
          </cell>
        </row>
        <row r="3125">
          <cell r="A3125" t="str">
            <v>Core</v>
          </cell>
          <cell r="B3125" t="str">
            <v>Other Matter Executive</v>
          </cell>
          <cell r="C3125" t="str">
            <v>Crew, Anna</v>
          </cell>
        </row>
        <row r="3126">
          <cell r="A3126" t="str">
            <v>Core</v>
          </cell>
          <cell r="B3126" t="str">
            <v>Other Matter Executive</v>
          </cell>
          <cell r="C3126" t="str">
            <v>Cristescu, Andrei</v>
          </cell>
        </row>
        <row r="3127">
          <cell r="A3127" t="str">
            <v>Core</v>
          </cell>
          <cell r="B3127" t="str">
            <v>Other Matter Executive</v>
          </cell>
          <cell r="C3127" t="str">
            <v>Crossley, Miranda</v>
          </cell>
        </row>
        <row r="3128">
          <cell r="A3128" t="str">
            <v>Core</v>
          </cell>
          <cell r="B3128" t="str">
            <v>Other Matter Executive</v>
          </cell>
          <cell r="C3128" t="str">
            <v>Csapo, Eszter</v>
          </cell>
        </row>
        <row r="3129">
          <cell r="A3129" t="str">
            <v>Core</v>
          </cell>
          <cell r="B3129" t="str">
            <v>Other Matter Executive</v>
          </cell>
          <cell r="C3129" t="str">
            <v>Cunningham, Amy</v>
          </cell>
        </row>
        <row r="3130">
          <cell r="A3130" t="str">
            <v>Core</v>
          </cell>
          <cell r="B3130" t="str">
            <v>Other Matter Executive</v>
          </cell>
          <cell r="C3130" t="str">
            <v>Cursiter, Jacqueline</v>
          </cell>
        </row>
        <row r="3131">
          <cell r="A3131" t="str">
            <v>Core</v>
          </cell>
          <cell r="B3131" t="str">
            <v>Other Matter Executive</v>
          </cell>
          <cell r="C3131" t="str">
            <v>Curtis, Amanda</v>
          </cell>
        </row>
        <row r="3132">
          <cell r="A3132" t="str">
            <v>Core</v>
          </cell>
          <cell r="B3132" t="str">
            <v>Other Matter Executive</v>
          </cell>
          <cell r="C3132" t="str">
            <v>Curtis, Hannah</v>
          </cell>
        </row>
        <row r="3133">
          <cell r="A3133" t="str">
            <v>Core</v>
          </cell>
          <cell r="B3133" t="str">
            <v>Other Matter Executive</v>
          </cell>
          <cell r="C3133" t="str">
            <v>Curtis, Richard</v>
          </cell>
        </row>
        <row r="3134">
          <cell r="A3134" t="str">
            <v>Core</v>
          </cell>
          <cell r="B3134" t="str">
            <v>Other Matter Executive</v>
          </cell>
          <cell r="C3134" t="str">
            <v>Czuchaj, Dariusz</v>
          </cell>
        </row>
        <row r="3135">
          <cell r="A3135" t="str">
            <v>Core</v>
          </cell>
          <cell r="B3135" t="str">
            <v>Other Matter Executive</v>
          </cell>
          <cell r="C3135" t="str">
            <v>Dalton, Louise</v>
          </cell>
        </row>
        <row r="3136">
          <cell r="A3136" t="str">
            <v>Core</v>
          </cell>
          <cell r="B3136" t="str">
            <v>Other Matter Executive</v>
          </cell>
          <cell r="C3136" t="str">
            <v>Daly, Nikkie</v>
          </cell>
        </row>
        <row r="3137">
          <cell r="A3137" t="str">
            <v>Core</v>
          </cell>
          <cell r="B3137" t="str">
            <v>Other Matter Executive</v>
          </cell>
          <cell r="C3137" t="str">
            <v>Dappollonio, Luana</v>
          </cell>
        </row>
        <row r="3138">
          <cell r="A3138" t="str">
            <v>Core</v>
          </cell>
          <cell r="B3138" t="str">
            <v>Other Matter Executive</v>
          </cell>
          <cell r="C3138" t="str">
            <v>Davies, James</v>
          </cell>
        </row>
        <row r="3139">
          <cell r="A3139" t="str">
            <v>Core</v>
          </cell>
          <cell r="B3139" t="str">
            <v>Other Matter Executive</v>
          </cell>
          <cell r="C3139" t="str">
            <v>Davies, Lindsey</v>
          </cell>
        </row>
        <row r="3140">
          <cell r="A3140" t="str">
            <v>Core</v>
          </cell>
          <cell r="B3140" t="str">
            <v>Other Matter Executive</v>
          </cell>
          <cell r="C3140" t="str">
            <v>Davis, Martin</v>
          </cell>
        </row>
        <row r="3141">
          <cell r="A3141" t="str">
            <v>Core</v>
          </cell>
          <cell r="B3141" t="str">
            <v>Other Matter Executive</v>
          </cell>
          <cell r="C3141" t="str">
            <v>Davis, Stephen</v>
          </cell>
        </row>
        <row r="3142">
          <cell r="A3142" t="str">
            <v>Core</v>
          </cell>
          <cell r="B3142" t="str">
            <v>Other Matter Executive</v>
          </cell>
          <cell r="C3142" t="str">
            <v>De latour, Lucy (left)</v>
          </cell>
        </row>
        <row r="3143">
          <cell r="A3143" t="str">
            <v>Core</v>
          </cell>
          <cell r="B3143" t="str">
            <v>Other Matter Executive</v>
          </cell>
          <cell r="C3143" t="str">
            <v>Deja, Philip (left)</v>
          </cell>
        </row>
        <row r="3144">
          <cell r="A3144" t="str">
            <v>Core</v>
          </cell>
          <cell r="B3144" t="str">
            <v>Other Matter Executive</v>
          </cell>
          <cell r="C3144" t="str">
            <v>Deol, Harvinder</v>
          </cell>
        </row>
        <row r="3145">
          <cell r="A3145" t="str">
            <v>Core</v>
          </cell>
          <cell r="B3145" t="str">
            <v>Other Matter Executive</v>
          </cell>
          <cell r="C3145" t="str">
            <v>Derdak, Michal</v>
          </cell>
        </row>
        <row r="3146">
          <cell r="A3146" t="str">
            <v>Core</v>
          </cell>
          <cell r="B3146" t="str">
            <v>Other Matter Executive</v>
          </cell>
          <cell r="C3146" t="str">
            <v>Derkacz - Smolna, Ewa</v>
          </cell>
        </row>
        <row r="3147">
          <cell r="A3147" t="str">
            <v>Core</v>
          </cell>
          <cell r="B3147" t="str">
            <v>Other Matter Executive</v>
          </cell>
          <cell r="C3147" t="str">
            <v>Dimitrova, Angelika</v>
          </cell>
        </row>
        <row r="3148">
          <cell r="A3148" t="str">
            <v>Core</v>
          </cell>
          <cell r="B3148" t="str">
            <v>Other Matter Executive</v>
          </cell>
          <cell r="C3148" t="str">
            <v>Dmochowska, Monika</v>
          </cell>
        </row>
        <row r="3149">
          <cell r="A3149" t="str">
            <v>Core</v>
          </cell>
          <cell r="B3149" t="str">
            <v>Other Matter Executive</v>
          </cell>
          <cell r="C3149" t="str">
            <v>Domokos, Marton</v>
          </cell>
        </row>
        <row r="3150">
          <cell r="A3150" t="str">
            <v>Core</v>
          </cell>
          <cell r="B3150" t="str">
            <v>Other Matter Executive</v>
          </cell>
          <cell r="C3150" t="str">
            <v>Donegan, Katie</v>
          </cell>
        </row>
        <row r="3151">
          <cell r="A3151" t="str">
            <v>Core</v>
          </cell>
          <cell r="B3151" t="str">
            <v>Other Matter Executive</v>
          </cell>
          <cell r="C3151" t="str">
            <v>Donowska, Karolina</v>
          </cell>
        </row>
        <row r="3152">
          <cell r="A3152" t="str">
            <v>Core</v>
          </cell>
          <cell r="B3152" t="str">
            <v>Other Matter Executive</v>
          </cell>
          <cell r="C3152" t="str">
            <v>Draghici, Horia</v>
          </cell>
        </row>
        <row r="3153">
          <cell r="A3153" t="str">
            <v>Core</v>
          </cell>
          <cell r="B3153" t="str">
            <v>Other Matter Executive</v>
          </cell>
          <cell r="C3153" t="str">
            <v>Drimal, Pavel</v>
          </cell>
        </row>
        <row r="3154">
          <cell r="A3154" t="str">
            <v>Core</v>
          </cell>
          <cell r="B3154" t="str">
            <v>Other Matter Executive</v>
          </cell>
          <cell r="C3154" t="str">
            <v>Dubanska, Barbora</v>
          </cell>
        </row>
        <row r="3155">
          <cell r="A3155" t="str">
            <v>Core</v>
          </cell>
          <cell r="B3155" t="str">
            <v>Other Matter Executive</v>
          </cell>
          <cell r="C3155" t="str">
            <v>Duda, Bogdan</v>
          </cell>
        </row>
        <row r="3156">
          <cell r="A3156" t="str">
            <v>Core</v>
          </cell>
          <cell r="B3156" t="str">
            <v>Other Matter Executive</v>
          </cell>
          <cell r="C3156" t="str">
            <v>Dudas, Oana</v>
          </cell>
        </row>
        <row r="3157">
          <cell r="A3157" t="str">
            <v>Core</v>
          </cell>
          <cell r="B3157" t="str">
            <v>Other Matter Executive</v>
          </cell>
          <cell r="C3157" t="str">
            <v>Dudevska, Denitsa</v>
          </cell>
        </row>
        <row r="3158">
          <cell r="A3158" t="str">
            <v>Core</v>
          </cell>
          <cell r="B3158" t="str">
            <v>Other Matter Executive</v>
          </cell>
          <cell r="C3158" t="str">
            <v>Duffield, Katherine</v>
          </cell>
        </row>
        <row r="3159">
          <cell r="A3159" t="str">
            <v>Core</v>
          </cell>
          <cell r="B3159" t="str">
            <v>Other Matter Executive</v>
          </cell>
          <cell r="C3159" t="str">
            <v>Duffield, Philip</v>
          </cell>
        </row>
        <row r="3160">
          <cell r="A3160" t="str">
            <v>Core</v>
          </cell>
          <cell r="B3160" t="str">
            <v>Other Matter Executive</v>
          </cell>
          <cell r="C3160" t="str">
            <v>Dumitrescu, Alexandru</v>
          </cell>
        </row>
        <row r="3161">
          <cell r="A3161" t="str">
            <v>Core</v>
          </cell>
          <cell r="B3161" t="str">
            <v>Other Matter Executive</v>
          </cell>
          <cell r="C3161" t="str">
            <v>Duncan, Emese</v>
          </cell>
        </row>
        <row r="3162">
          <cell r="A3162" t="str">
            <v>Core</v>
          </cell>
          <cell r="B3162" t="str">
            <v>Other Matter Executive</v>
          </cell>
          <cell r="C3162" t="str">
            <v>Duxbury, Estelle</v>
          </cell>
        </row>
        <row r="3163">
          <cell r="A3163" t="str">
            <v>Core</v>
          </cell>
          <cell r="B3163" t="str">
            <v>Other Matter Executive</v>
          </cell>
          <cell r="C3163" t="str">
            <v>Dynysiuk, Lukasz</v>
          </cell>
        </row>
        <row r="3164">
          <cell r="A3164" t="str">
            <v>Core</v>
          </cell>
          <cell r="B3164" t="str">
            <v>Other Matter Executive</v>
          </cell>
          <cell r="C3164" t="str">
            <v>Enkin, Carly</v>
          </cell>
        </row>
        <row r="3165">
          <cell r="A3165" t="str">
            <v>Core</v>
          </cell>
          <cell r="B3165" t="str">
            <v>Other Matter Executive</v>
          </cell>
          <cell r="C3165" t="str">
            <v>Enoch, John</v>
          </cell>
        </row>
        <row r="3166">
          <cell r="A3166" t="str">
            <v>Core</v>
          </cell>
          <cell r="B3166" t="str">
            <v>Other Matter Executive</v>
          </cell>
          <cell r="C3166" t="str">
            <v>Evans, Tim</v>
          </cell>
        </row>
        <row r="3167">
          <cell r="A3167" t="str">
            <v>Core</v>
          </cell>
          <cell r="B3167" t="str">
            <v>Other Matter Executive</v>
          </cell>
          <cell r="C3167" t="str">
            <v>Faderski, Michal (left)</v>
          </cell>
        </row>
        <row r="3168">
          <cell r="A3168" t="str">
            <v>Core</v>
          </cell>
          <cell r="B3168" t="str">
            <v>Other Matter Executive</v>
          </cell>
          <cell r="C3168" t="str">
            <v>Fairbairn, Scott (left)</v>
          </cell>
        </row>
        <row r="3169">
          <cell r="A3169" t="str">
            <v>Core</v>
          </cell>
          <cell r="B3169" t="str">
            <v>Other Matter Executive</v>
          </cell>
          <cell r="C3169" t="str">
            <v>Fairbrother, Kate (left)</v>
          </cell>
        </row>
        <row r="3170">
          <cell r="A3170" t="str">
            <v>Core</v>
          </cell>
          <cell r="B3170" t="str">
            <v>Other Matter Executive</v>
          </cell>
          <cell r="C3170" t="str">
            <v>Fakoya, Feyi</v>
          </cell>
        </row>
        <row r="3171">
          <cell r="A3171" t="str">
            <v>Core</v>
          </cell>
          <cell r="B3171" t="str">
            <v>Other Matter Executive</v>
          </cell>
          <cell r="C3171" t="str">
            <v>Fara, Ivana</v>
          </cell>
        </row>
        <row r="3172">
          <cell r="A3172" t="str">
            <v>Core</v>
          </cell>
          <cell r="B3172" t="str">
            <v>Other Matter Executive</v>
          </cell>
          <cell r="C3172" t="str">
            <v>Feher, Tamas</v>
          </cell>
        </row>
        <row r="3173">
          <cell r="A3173" t="str">
            <v>Core</v>
          </cell>
          <cell r="B3173" t="str">
            <v>Other Matter Executive</v>
          </cell>
          <cell r="C3173" t="str">
            <v>Felger, Sarah</v>
          </cell>
        </row>
        <row r="3174">
          <cell r="A3174" t="str">
            <v>Core</v>
          </cell>
          <cell r="B3174" t="str">
            <v>Other Matter Executive</v>
          </cell>
          <cell r="C3174" t="str">
            <v>Filova, Zvezdelina</v>
          </cell>
        </row>
        <row r="3175">
          <cell r="A3175" t="str">
            <v>Core</v>
          </cell>
          <cell r="B3175" t="str">
            <v>Other Matter Executive</v>
          </cell>
          <cell r="C3175" t="str">
            <v>Fletcher, Hannah</v>
          </cell>
        </row>
        <row r="3176">
          <cell r="A3176" t="str">
            <v>Core</v>
          </cell>
          <cell r="B3176" t="str">
            <v>Other Matter Executive</v>
          </cell>
          <cell r="C3176" t="str">
            <v>Flynn, Cathal (left)</v>
          </cell>
        </row>
        <row r="3177">
          <cell r="A3177" t="str">
            <v>Core</v>
          </cell>
          <cell r="B3177" t="str">
            <v>Other Matter Executive</v>
          </cell>
          <cell r="C3177" t="str">
            <v>Flynn, Stephanie</v>
          </cell>
        </row>
        <row r="3178">
          <cell r="A3178" t="str">
            <v>Core</v>
          </cell>
          <cell r="B3178" t="str">
            <v>Other Matter Executive</v>
          </cell>
          <cell r="C3178" t="str">
            <v>Forynski, Radoslaw</v>
          </cell>
        </row>
        <row r="3179">
          <cell r="A3179" t="str">
            <v>Core</v>
          </cell>
          <cell r="B3179" t="str">
            <v>Other Matter Executive</v>
          </cell>
          <cell r="C3179" t="str">
            <v>Foster, Nicholas</v>
          </cell>
        </row>
        <row r="3180">
          <cell r="A3180" t="str">
            <v>Core</v>
          </cell>
          <cell r="B3180" t="str">
            <v>Other Matter Executive</v>
          </cell>
          <cell r="C3180" t="str">
            <v>Fowler, Liz</v>
          </cell>
        </row>
        <row r="3181">
          <cell r="A3181" t="str">
            <v>Core</v>
          </cell>
          <cell r="B3181" t="str">
            <v>Other Matter Executive</v>
          </cell>
          <cell r="C3181" t="str">
            <v>Fox, Lisa</v>
          </cell>
        </row>
        <row r="3182">
          <cell r="A3182" t="str">
            <v>Core</v>
          </cell>
          <cell r="B3182" t="str">
            <v>Other Matter Executive</v>
          </cell>
          <cell r="C3182" t="str">
            <v>Frampton, Keeley</v>
          </cell>
        </row>
        <row r="3183">
          <cell r="A3183" t="str">
            <v>Core</v>
          </cell>
          <cell r="B3183" t="str">
            <v>Other Matter Executive</v>
          </cell>
          <cell r="C3183" t="str">
            <v>Fratila, Roxana</v>
          </cell>
        </row>
        <row r="3184">
          <cell r="A3184" t="str">
            <v>Core</v>
          </cell>
          <cell r="B3184" t="str">
            <v>Other Matter Executive</v>
          </cell>
          <cell r="C3184" t="str">
            <v>Frazer, Elizabeth (left)</v>
          </cell>
        </row>
        <row r="3185">
          <cell r="A3185" t="str">
            <v>Core</v>
          </cell>
          <cell r="B3185" t="str">
            <v>Other Matter Executive</v>
          </cell>
          <cell r="C3185" t="str">
            <v>Freeman, Andrew</v>
          </cell>
        </row>
        <row r="3186">
          <cell r="A3186" t="str">
            <v>Core</v>
          </cell>
          <cell r="B3186" t="str">
            <v>Other Matter Executive</v>
          </cell>
          <cell r="C3186" t="str">
            <v>Freeman, Kate</v>
          </cell>
        </row>
        <row r="3187">
          <cell r="A3187" t="str">
            <v>Core</v>
          </cell>
          <cell r="B3187" t="str">
            <v>Other Matter Executive</v>
          </cell>
          <cell r="C3187" t="str">
            <v>Froud, James</v>
          </cell>
        </row>
        <row r="3188">
          <cell r="A3188" t="str">
            <v>Core</v>
          </cell>
          <cell r="B3188" t="str">
            <v>Other Matter Executive</v>
          </cell>
          <cell r="C3188" t="str">
            <v>Furjes, Zoltan (left)</v>
          </cell>
        </row>
        <row r="3189">
          <cell r="A3189" t="str">
            <v>Core</v>
          </cell>
          <cell r="B3189" t="str">
            <v>Other Matter Executive</v>
          </cell>
          <cell r="C3189" t="str">
            <v>Gallacher, Susan</v>
          </cell>
        </row>
        <row r="3190">
          <cell r="A3190" t="str">
            <v>Core</v>
          </cell>
          <cell r="B3190" t="str">
            <v>Other Matter Executive</v>
          </cell>
          <cell r="C3190" t="str">
            <v>Galvin, Sean</v>
          </cell>
        </row>
        <row r="3191">
          <cell r="A3191" t="str">
            <v>Core</v>
          </cell>
          <cell r="B3191" t="str">
            <v>Other Matter Executive</v>
          </cell>
          <cell r="C3191" t="str">
            <v>Gandhi, Kushal</v>
          </cell>
        </row>
        <row r="3192">
          <cell r="A3192" t="str">
            <v>Core</v>
          </cell>
          <cell r="B3192" t="str">
            <v>Other Matter Executive</v>
          </cell>
          <cell r="C3192" t="str">
            <v>Gandhi, Priyanka</v>
          </cell>
        </row>
        <row r="3193">
          <cell r="A3193" t="str">
            <v>Core</v>
          </cell>
          <cell r="B3193" t="str">
            <v>Other Matter Executive</v>
          </cell>
          <cell r="C3193" t="str">
            <v>Garnett, Paula</v>
          </cell>
        </row>
        <row r="3194">
          <cell r="A3194" t="str">
            <v>Core</v>
          </cell>
          <cell r="B3194" t="str">
            <v>Other Matter Executive</v>
          </cell>
          <cell r="C3194" t="str">
            <v>Gavat, Argentina (left)</v>
          </cell>
        </row>
        <row r="3195">
          <cell r="A3195" t="str">
            <v>Core</v>
          </cell>
          <cell r="B3195" t="str">
            <v>Other Matter Executive</v>
          </cell>
          <cell r="C3195" t="str">
            <v>Gebal, Izabela</v>
          </cell>
        </row>
        <row r="3196">
          <cell r="A3196" t="str">
            <v>Core</v>
          </cell>
          <cell r="B3196" t="str">
            <v>Other Matter Executive</v>
          </cell>
          <cell r="C3196" t="str">
            <v>Geddes, John</v>
          </cell>
        </row>
        <row r="3197">
          <cell r="A3197" t="str">
            <v>Core</v>
          </cell>
          <cell r="B3197" t="str">
            <v>Other Matter Executive</v>
          </cell>
          <cell r="C3197" t="str">
            <v>Gelencser, Gabor</v>
          </cell>
        </row>
        <row r="3198">
          <cell r="A3198" t="str">
            <v>Core</v>
          </cell>
          <cell r="B3198" t="str">
            <v>Other Matter Executive</v>
          </cell>
          <cell r="C3198" t="str">
            <v>Gemmell, Mary</v>
          </cell>
        </row>
        <row r="3199">
          <cell r="A3199" t="str">
            <v>Core</v>
          </cell>
          <cell r="B3199" t="str">
            <v>Other Matter Executive</v>
          </cell>
          <cell r="C3199" t="str">
            <v>Genciova, Alexandra (left)</v>
          </cell>
        </row>
        <row r="3200">
          <cell r="A3200" t="str">
            <v>Core</v>
          </cell>
          <cell r="B3200" t="str">
            <v>Other Matter Executive</v>
          </cell>
          <cell r="C3200" t="str">
            <v>Georgescu, Ruxandra</v>
          </cell>
        </row>
        <row r="3201">
          <cell r="A3201" t="str">
            <v>Core</v>
          </cell>
          <cell r="B3201" t="str">
            <v>Other Matter Executive</v>
          </cell>
          <cell r="C3201" t="str">
            <v>Georgiev, Assen</v>
          </cell>
        </row>
        <row r="3202">
          <cell r="A3202" t="str">
            <v>Core</v>
          </cell>
          <cell r="B3202" t="str">
            <v>Other Matter Executive</v>
          </cell>
          <cell r="C3202" t="str">
            <v>Georgieva, Elisaveta</v>
          </cell>
        </row>
        <row r="3203">
          <cell r="A3203" t="str">
            <v>Core</v>
          </cell>
          <cell r="B3203" t="str">
            <v>Other Matter Executive</v>
          </cell>
          <cell r="C3203" t="str">
            <v>Georgieva, Zornitsa</v>
          </cell>
        </row>
        <row r="3204">
          <cell r="A3204" t="str">
            <v>Core</v>
          </cell>
          <cell r="B3204" t="str">
            <v>Other Matter Executive</v>
          </cell>
          <cell r="C3204" t="str">
            <v>Gerrard, Frances</v>
          </cell>
        </row>
        <row r="3205">
          <cell r="A3205" t="str">
            <v>Core</v>
          </cell>
          <cell r="B3205" t="str">
            <v>Other Matter Executive</v>
          </cell>
          <cell r="C3205" t="str">
            <v>Gibson, Rachel (left)</v>
          </cell>
        </row>
        <row r="3206">
          <cell r="A3206" t="str">
            <v>Core</v>
          </cell>
          <cell r="B3206" t="str">
            <v>Other Matter Executive</v>
          </cell>
          <cell r="C3206" t="str">
            <v>Gilbert, Melanie</v>
          </cell>
        </row>
        <row r="3207">
          <cell r="A3207" t="str">
            <v>Core</v>
          </cell>
          <cell r="B3207" t="str">
            <v>Other Matter Executive</v>
          </cell>
          <cell r="C3207" t="str">
            <v>Gildau, Catalina</v>
          </cell>
        </row>
        <row r="3208">
          <cell r="A3208" t="str">
            <v>Core</v>
          </cell>
          <cell r="B3208" t="str">
            <v>Other Matter Executive</v>
          </cell>
          <cell r="C3208" t="str">
            <v>Giurgea, Florentin</v>
          </cell>
        </row>
        <row r="3209">
          <cell r="A3209" t="str">
            <v>Core</v>
          </cell>
          <cell r="B3209" t="str">
            <v>Other Matter Executive</v>
          </cell>
          <cell r="C3209" t="str">
            <v>Glazebrook, Lucinda</v>
          </cell>
        </row>
        <row r="3210">
          <cell r="A3210" t="str">
            <v>Core</v>
          </cell>
          <cell r="B3210" t="str">
            <v>Other Matter Executive</v>
          </cell>
          <cell r="C3210" t="str">
            <v>Gliddon, James</v>
          </cell>
        </row>
        <row r="3211">
          <cell r="A3211" t="str">
            <v>Core</v>
          </cell>
          <cell r="B3211" t="str">
            <v>Other Matter Executive</v>
          </cell>
          <cell r="C3211" t="str">
            <v>Glinister, Ruth</v>
          </cell>
        </row>
        <row r="3212">
          <cell r="A3212" t="str">
            <v>Core</v>
          </cell>
          <cell r="B3212" t="str">
            <v>Other Matter Executive</v>
          </cell>
          <cell r="C3212" t="str">
            <v>Glover, Olivia (left)</v>
          </cell>
        </row>
        <row r="3213">
          <cell r="A3213" t="str">
            <v>Core</v>
          </cell>
          <cell r="B3213" t="str">
            <v>Other Matter Executive</v>
          </cell>
          <cell r="C3213" t="str">
            <v>Gogova, Milena</v>
          </cell>
        </row>
        <row r="3214">
          <cell r="A3214" t="str">
            <v>Core</v>
          </cell>
          <cell r="B3214" t="str">
            <v>Other Matter Executive</v>
          </cell>
          <cell r="C3214" t="str">
            <v>Golden, Antoinette (left)</v>
          </cell>
        </row>
        <row r="3215">
          <cell r="A3215" t="str">
            <v>Core</v>
          </cell>
          <cell r="B3215" t="str">
            <v>Other Matter Executive</v>
          </cell>
          <cell r="C3215" t="str">
            <v>Gorski, Jedrzej (left)</v>
          </cell>
        </row>
        <row r="3216">
          <cell r="A3216" t="str">
            <v>Core</v>
          </cell>
          <cell r="B3216" t="str">
            <v>Other Matter Executive</v>
          </cell>
          <cell r="C3216" t="str">
            <v>Gorzelnik, Jakub</v>
          </cell>
        </row>
        <row r="3217">
          <cell r="A3217" t="str">
            <v>Core</v>
          </cell>
          <cell r="B3217" t="str">
            <v>Other Matter Executive</v>
          </cell>
          <cell r="C3217" t="str">
            <v>Graham, Julia (left)</v>
          </cell>
        </row>
        <row r="3218">
          <cell r="A3218" t="str">
            <v>Core</v>
          </cell>
          <cell r="B3218" t="str">
            <v>Other Matter Executive</v>
          </cell>
          <cell r="C3218" t="str">
            <v>Grech, Joanna</v>
          </cell>
        </row>
        <row r="3219">
          <cell r="A3219" t="str">
            <v>Core</v>
          </cell>
          <cell r="B3219" t="str">
            <v>Other Matter Executive</v>
          </cell>
          <cell r="C3219" t="str">
            <v>Green, Alexandra</v>
          </cell>
        </row>
        <row r="3220">
          <cell r="A3220" t="str">
            <v>Core</v>
          </cell>
          <cell r="B3220" t="str">
            <v>Other Matter Executive</v>
          </cell>
          <cell r="C3220" t="str">
            <v>Greening, Ruth</v>
          </cell>
        </row>
        <row r="3221">
          <cell r="A3221" t="str">
            <v>Core</v>
          </cell>
          <cell r="B3221" t="str">
            <v>Other Matter Executive</v>
          </cell>
          <cell r="C3221" t="str">
            <v>Greenleaves, Anna</v>
          </cell>
        </row>
        <row r="3222">
          <cell r="A3222" t="str">
            <v>Core</v>
          </cell>
          <cell r="B3222" t="str">
            <v>Other Matter Executive</v>
          </cell>
          <cell r="C3222" t="str">
            <v>Grieve, Pamela</v>
          </cell>
        </row>
        <row r="3223">
          <cell r="A3223" t="str">
            <v>Core</v>
          </cell>
          <cell r="B3223" t="str">
            <v>Other Matter Executive</v>
          </cell>
          <cell r="C3223" t="str">
            <v>Grieves, John (left)</v>
          </cell>
        </row>
        <row r="3224">
          <cell r="A3224" t="str">
            <v>Core</v>
          </cell>
          <cell r="B3224" t="str">
            <v>Other Matter Executive</v>
          </cell>
          <cell r="C3224" t="str">
            <v>Grudzinski, Andrew</v>
          </cell>
        </row>
        <row r="3225">
          <cell r="A3225" t="str">
            <v>Core</v>
          </cell>
          <cell r="B3225" t="str">
            <v>Other Matter Executive</v>
          </cell>
          <cell r="C3225" t="str">
            <v>Gryshko, Sergiy</v>
          </cell>
        </row>
        <row r="3226">
          <cell r="A3226" t="str">
            <v>Core</v>
          </cell>
          <cell r="B3226" t="str">
            <v>Other Matter Executive</v>
          </cell>
          <cell r="C3226" t="str">
            <v>Grzesiak, Filip</v>
          </cell>
        </row>
        <row r="3227">
          <cell r="A3227" t="str">
            <v>Core</v>
          </cell>
          <cell r="B3227" t="str">
            <v>Other Matter Executive</v>
          </cell>
          <cell r="C3227" t="str">
            <v>Gudko, Oleksandr</v>
          </cell>
        </row>
        <row r="3228">
          <cell r="A3228" t="str">
            <v>Core</v>
          </cell>
          <cell r="B3228" t="str">
            <v>Other Matter Executive</v>
          </cell>
          <cell r="C3228" t="str">
            <v>Guo, Qiushi</v>
          </cell>
        </row>
        <row r="3229">
          <cell r="A3229" t="str">
            <v>Core</v>
          </cell>
          <cell r="B3229" t="str">
            <v>Other Matter Executive</v>
          </cell>
          <cell r="C3229" t="str">
            <v>Gupta, Abira</v>
          </cell>
        </row>
        <row r="3230">
          <cell r="A3230" t="str">
            <v>Core</v>
          </cell>
          <cell r="B3230" t="str">
            <v>Other Matter Executive</v>
          </cell>
          <cell r="C3230" t="str">
            <v>Guy, Tom (left)</v>
          </cell>
        </row>
        <row r="3231">
          <cell r="A3231" t="str">
            <v>Core</v>
          </cell>
          <cell r="B3231" t="str">
            <v>Other Matter Executive</v>
          </cell>
          <cell r="C3231" t="str">
            <v>Hailichova, Helena (left)</v>
          </cell>
        </row>
        <row r="3232">
          <cell r="A3232" t="str">
            <v>Core</v>
          </cell>
          <cell r="B3232" t="str">
            <v>Other Matter Executive</v>
          </cell>
          <cell r="C3232" t="str">
            <v>Hale, Laura</v>
          </cell>
        </row>
        <row r="3233">
          <cell r="A3233" t="str">
            <v>Core</v>
          </cell>
          <cell r="B3233" t="str">
            <v>Other Matter Executive</v>
          </cell>
          <cell r="C3233" t="str">
            <v>Hall, Caroline</v>
          </cell>
        </row>
        <row r="3234">
          <cell r="A3234" t="str">
            <v>Core</v>
          </cell>
          <cell r="B3234" t="str">
            <v>Other Matter Executive</v>
          </cell>
          <cell r="C3234" t="str">
            <v>Ham, Richard</v>
          </cell>
        </row>
        <row r="3235">
          <cell r="A3235" t="str">
            <v>Core</v>
          </cell>
          <cell r="B3235" t="str">
            <v>Other Matter Executive</v>
          </cell>
          <cell r="C3235" t="str">
            <v>Hamilton, Oliver</v>
          </cell>
        </row>
        <row r="3236">
          <cell r="A3236" t="str">
            <v>Core</v>
          </cell>
          <cell r="B3236" t="str">
            <v>Other Matter Executive</v>
          </cell>
          <cell r="C3236" t="str">
            <v>Harwood, Rachel</v>
          </cell>
        </row>
        <row r="3237">
          <cell r="A3237" t="str">
            <v>Core</v>
          </cell>
          <cell r="B3237" t="str">
            <v>Other Matter Executive</v>
          </cell>
          <cell r="C3237" t="str">
            <v>Hawkins, Natasha</v>
          </cell>
        </row>
        <row r="3238">
          <cell r="A3238" t="str">
            <v>Core</v>
          </cell>
          <cell r="B3238" t="str">
            <v>Other Matter Executive</v>
          </cell>
          <cell r="C3238" t="str">
            <v>Hayes, Simon (left)</v>
          </cell>
        </row>
        <row r="3239">
          <cell r="A3239" t="str">
            <v>Core</v>
          </cell>
          <cell r="B3239" t="str">
            <v>Other Matter Executive</v>
          </cell>
          <cell r="C3239" t="str">
            <v>Hearnden, Josie</v>
          </cell>
        </row>
        <row r="3240">
          <cell r="A3240" t="str">
            <v>Core</v>
          </cell>
          <cell r="B3240" t="str">
            <v>Other Matter Executive</v>
          </cell>
          <cell r="C3240" t="str">
            <v>Heath, Danielle</v>
          </cell>
        </row>
        <row r="3241">
          <cell r="A3241" t="str">
            <v>Core</v>
          </cell>
          <cell r="B3241" t="str">
            <v>Other Matter Executive</v>
          </cell>
          <cell r="C3241" t="str">
            <v>Hejduk, Lukas</v>
          </cell>
        </row>
        <row r="3242">
          <cell r="A3242" t="str">
            <v>Core</v>
          </cell>
          <cell r="B3242" t="str">
            <v>Other Matter Executive</v>
          </cell>
          <cell r="C3242" t="str">
            <v>Helmer, Stuart</v>
          </cell>
        </row>
        <row r="3243">
          <cell r="A3243" t="str">
            <v>Core</v>
          </cell>
          <cell r="B3243" t="str">
            <v>Other Matter Executive</v>
          </cell>
          <cell r="C3243" t="str">
            <v>Herd, Thomas (left)</v>
          </cell>
        </row>
        <row r="3244">
          <cell r="A3244" t="str">
            <v>Core</v>
          </cell>
          <cell r="B3244" t="str">
            <v>Other Matter Executive</v>
          </cell>
          <cell r="C3244" t="str">
            <v>Heritage, Sarah</v>
          </cell>
        </row>
        <row r="3245">
          <cell r="A3245" t="str">
            <v>Core</v>
          </cell>
          <cell r="B3245" t="str">
            <v>Other Matter Executive</v>
          </cell>
          <cell r="C3245" t="str">
            <v>Higgs, Rowley</v>
          </cell>
        </row>
        <row r="3246">
          <cell r="A3246" t="str">
            <v>Core</v>
          </cell>
          <cell r="B3246" t="str">
            <v>Other Matter Executive</v>
          </cell>
          <cell r="C3246" t="str">
            <v>Hitchen, Emma (left)</v>
          </cell>
        </row>
        <row r="3247">
          <cell r="A3247" t="str">
            <v>Core</v>
          </cell>
          <cell r="B3247" t="str">
            <v>Other Matter Executive</v>
          </cell>
          <cell r="C3247" t="str">
            <v>Hodgkins, Stephen</v>
          </cell>
        </row>
        <row r="3248">
          <cell r="A3248" t="str">
            <v>Core</v>
          </cell>
          <cell r="B3248" t="str">
            <v>Other Matter Executive</v>
          </cell>
          <cell r="C3248" t="str">
            <v>Hoffman, Daniel (left)</v>
          </cell>
        </row>
        <row r="3249">
          <cell r="A3249" t="str">
            <v>Core</v>
          </cell>
          <cell r="B3249" t="str">
            <v>Other Matter Executive</v>
          </cell>
          <cell r="C3249" t="str">
            <v>Hohnen, Stuart</v>
          </cell>
        </row>
        <row r="3250">
          <cell r="A3250" t="str">
            <v>Core</v>
          </cell>
          <cell r="B3250" t="str">
            <v>Other Matter Executive</v>
          </cell>
          <cell r="C3250" t="str">
            <v>Holbrook, Royd</v>
          </cell>
        </row>
        <row r="3251">
          <cell r="A3251" t="str">
            <v>Core</v>
          </cell>
          <cell r="B3251" t="str">
            <v>Other Matter Executive</v>
          </cell>
          <cell r="C3251" t="str">
            <v>Homoki, Peter</v>
          </cell>
        </row>
        <row r="3252">
          <cell r="A3252" t="str">
            <v>Core</v>
          </cell>
          <cell r="B3252" t="str">
            <v>Other Matter Executive</v>
          </cell>
          <cell r="C3252" t="str">
            <v>Hook, Joanna (left)</v>
          </cell>
        </row>
        <row r="3253">
          <cell r="A3253" t="str">
            <v>Core</v>
          </cell>
          <cell r="B3253" t="str">
            <v>Other Matter Executive</v>
          </cell>
          <cell r="C3253" t="str">
            <v>Hopkinson, Matthew (left)</v>
          </cell>
        </row>
        <row r="3254">
          <cell r="A3254" t="str">
            <v>Core</v>
          </cell>
          <cell r="B3254" t="str">
            <v>Other Matter Executive</v>
          </cell>
          <cell r="C3254" t="str">
            <v>Horn, Ewan</v>
          </cell>
        </row>
        <row r="3255">
          <cell r="A3255" t="str">
            <v>Core</v>
          </cell>
          <cell r="B3255" t="str">
            <v>Other Matter Executive</v>
          </cell>
          <cell r="C3255" t="str">
            <v>Horton, Ben</v>
          </cell>
        </row>
        <row r="3256">
          <cell r="A3256" t="str">
            <v>Core</v>
          </cell>
          <cell r="B3256" t="str">
            <v>Other Matter Executive</v>
          </cell>
          <cell r="C3256" t="str">
            <v>Houghton, Andrew (left)</v>
          </cell>
        </row>
        <row r="3257">
          <cell r="A3257" t="str">
            <v>Core</v>
          </cell>
          <cell r="B3257" t="str">
            <v>Other Matter Executive</v>
          </cell>
          <cell r="C3257" t="str">
            <v>Houston, Katie (left)</v>
          </cell>
        </row>
        <row r="3258">
          <cell r="A3258" t="str">
            <v>Core</v>
          </cell>
          <cell r="B3258" t="str">
            <v>Other Matter Executive</v>
          </cell>
          <cell r="C3258" t="str">
            <v>Howley, Simon</v>
          </cell>
        </row>
        <row r="3259">
          <cell r="A3259" t="str">
            <v>Core</v>
          </cell>
          <cell r="B3259" t="str">
            <v>Other Matter Executive</v>
          </cell>
          <cell r="C3259" t="str">
            <v>Hoyland, Laura</v>
          </cell>
        </row>
        <row r="3260">
          <cell r="A3260" t="str">
            <v>Core</v>
          </cell>
          <cell r="B3260" t="str">
            <v>Other Matter Executive</v>
          </cell>
          <cell r="C3260" t="str">
            <v>Hristov, Pavel (left)</v>
          </cell>
        </row>
        <row r="3261">
          <cell r="A3261" t="str">
            <v>Core</v>
          </cell>
          <cell r="B3261" t="str">
            <v>Other Matter Executive</v>
          </cell>
          <cell r="C3261" t="str">
            <v>Huang, Thomas</v>
          </cell>
        </row>
        <row r="3262">
          <cell r="A3262" t="str">
            <v>Core</v>
          </cell>
          <cell r="B3262" t="str">
            <v>Other Matter Executive</v>
          </cell>
          <cell r="C3262" t="str">
            <v>Huckstep, James</v>
          </cell>
        </row>
        <row r="3263">
          <cell r="A3263" t="str">
            <v>Core</v>
          </cell>
          <cell r="B3263" t="str">
            <v>Other Matter Executive</v>
          </cell>
          <cell r="C3263" t="str">
            <v>Hughes, Thomas</v>
          </cell>
        </row>
        <row r="3264">
          <cell r="A3264" t="str">
            <v>Core</v>
          </cell>
          <cell r="B3264" t="str">
            <v>Other Matter Executive</v>
          </cell>
          <cell r="C3264" t="str">
            <v>Hugkulstone, John</v>
          </cell>
        </row>
        <row r="3265">
          <cell r="A3265" t="str">
            <v>Core</v>
          </cell>
          <cell r="B3265" t="str">
            <v>Other Matter Executive</v>
          </cell>
          <cell r="C3265" t="str">
            <v>Hurley, Nathalie (left)</v>
          </cell>
        </row>
        <row r="3266">
          <cell r="A3266" t="str">
            <v>Core</v>
          </cell>
          <cell r="B3266" t="str">
            <v>Other Matter Executive</v>
          </cell>
          <cell r="C3266" t="str">
            <v>Hussain, Tair</v>
          </cell>
        </row>
        <row r="3267">
          <cell r="A3267" t="str">
            <v>Core</v>
          </cell>
          <cell r="B3267" t="str">
            <v>Other Matter Executive</v>
          </cell>
          <cell r="C3267" t="str">
            <v>Hyde, Sarah</v>
          </cell>
        </row>
        <row r="3268">
          <cell r="A3268" t="str">
            <v>Core</v>
          </cell>
          <cell r="B3268" t="str">
            <v>Other Matter Executive</v>
          </cell>
          <cell r="C3268" t="str">
            <v>Ingram, Bailey (left)</v>
          </cell>
        </row>
        <row r="3269">
          <cell r="A3269" t="str">
            <v>Core</v>
          </cell>
          <cell r="B3269" t="str">
            <v>Other Matter Executive</v>
          </cell>
          <cell r="C3269" t="str">
            <v>Ionescu, Raluca</v>
          </cell>
        </row>
        <row r="3270">
          <cell r="A3270" t="str">
            <v>Core</v>
          </cell>
          <cell r="B3270" t="str">
            <v>Other Matter Executive</v>
          </cell>
          <cell r="C3270" t="str">
            <v>Istvan, Orsolya</v>
          </cell>
        </row>
        <row r="3271">
          <cell r="A3271" t="str">
            <v>Core</v>
          </cell>
          <cell r="B3271" t="str">
            <v>Other Matter Executive</v>
          </cell>
          <cell r="C3271" t="str">
            <v>Ivanova, Elitsa</v>
          </cell>
        </row>
        <row r="3272">
          <cell r="A3272" t="str">
            <v>Core</v>
          </cell>
          <cell r="B3272" t="str">
            <v>Other Matter Executive</v>
          </cell>
          <cell r="C3272" t="str">
            <v>Ivanova, Teodora</v>
          </cell>
        </row>
        <row r="3273">
          <cell r="A3273" t="str">
            <v>Core</v>
          </cell>
          <cell r="B3273" t="str">
            <v>Other Matter Executive</v>
          </cell>
          <cell r="C3273" t="str">
            <v>Jackson, Andrew</v>
          </cell>
        </row>
        <row r="3274">
          <cell r="A3274" t="str">
            <v>Core</v>
          </cell>
          <cell r="B3274" t="str">
            <v>Other Matter Executive</v>
          </cell>
          <cell r="C3274" t="str">
            <v>Jackson, Helen (left)</v>
          </cell>
        </row>
        <row r="3275">
          <cell r="A3275" t="str">
            <v>Core</v>
          </cell>
          <cell r="B3275" t="str">
            <v>Other Matter Executive</v>
          </cell>
          <cell r="C3275" t="str">
            <v>Jackson, Tamsin</v>
          </cell>
        </row>
        <row r="3276">
          <cell r="A3276" t="str">
            <v>Core</v>
          </cell>
          <cell r="B3276" t="str">
            <v>Other Matter Executive</v>
          </cell>
          <cell r="C3276" t="str">
            <v>James, Andrew</v>
          </cell>
        </row>
        <row r="3277">
          <cell r="A3277" t="str">
            <v>Core</v>
          </cell>
          <cell r="B3277" t="str">
            <v>Other Matter Executive</v>
          </cell>
          <cell r="C3277" t="str">
            <v>James, Kairi</v>
          </cell>
        </row>
        <row r="3278">
          <cell r="A3278" t="str">
            <v>Core</v>
          </cell>
          <cell r="B3278" t="str">
            <v>Other Matter Executive</v>
          </cell>
          <cell r="C3278" t="str">
            <v>Jamieson, Laura</v>
          </cell>
        </row>
        <row r="3279">
          <cell r="A3279" t="str">
            <v>Core</v>
          </cell>
          <cell r="B3279" t="str">
            <v>Other Matter Executive</v>
          </cell>
          <cell r="C3279" t="str">
            <v>Janicek, Lukas</v>
          </cell>
        </row>
        <row r="3280">
          <cell r="A3280" t="str">
            <v>Core</v>
          </cell>
          <cell r="B3280" t="str">
            <v>Other Matter Executive</v>
          </cell>
          <cell r="C3280" t="str">
            <v>Jasak, Natalia</v>
          </cell>
        </row>
        <row r="3281">
          <cell r="A3281" t="str">
            <v>Core</v>
          </cell>
          <cell r="B3281" t="str">
            <v>Other Matter Executive</v>
          </cell>
          <cell r="C3281" t="str">
            <v>Jekkel, Nora</v>
          </cell>
        </row>
        <row r="3282">
          <cell r="A3282" t="str">
            <v>Core</v>
          </cell>
          <cell r="B3282" t="str">
            <v>Other Matter Executive</v>
          </cell>
          <cell r="C3282" t="str">
            <v>Jelea, Claudia (left)</v>
          </cell>
        </row>
        <row r="3283">
          <cell r="A3283" t="str">
            <v>Core</v>
          </cell>
          <cell r="B3283" t="str">
            <v>Other Matter Executive</v>
          </cell>
          <cell r="C3283" t="str">
            <v>Jelen, Anna</v>
          </cell>
        </row>
        <row r="3284">
          <cell r="A3284" t="str">
            <v>Core</v>
          </cell>
          <cell r="B3284" t="str">
            <v>Other Matter Executive</v>
          </cell>
          <cell r="C3284" t="str">
            <v>Jenkins, Mark</v>
          </cell>
        </row>
        <row r="3285">
          <cell r="A3285" t="str">
            <v>Core</v>
          </cell>
          <cell r="B3285" t="str">
            <v>Other Matter Executive</v>
          </cell>
          <cell r="C3285" t="str">
            <v>Jerry, Diane</v>
          </cell>
        </row>
        <row r="3286">
          <cell r="A3286" t="str">
            <v>Core</v>
          </cell>
          <cell r="B3286" t="str">
            <v>Other Matter Executive</v>
          </cell>
          <cell r="C3286" t="str">
            <v>Jesson, Colin</v>
          </cell>
        </row>
        <row r="3287">
          <cell r="A3287" t="str">
            <v>Core</v>
          </cell>
          <cell r="B3287" t="str">
            <v>Other Matter Executive</v>
          </cell>
          <cell r="C3287" t="str">
            <v>Jodkowski, Adam</v>
          </cell>
        </row>
        <row r="3288">
          <cell r="A3288" t="str">
            <v>Core</v>
          </cell>
          <cell r="B3288" t="str">
            <v>Other Matter Executive</v>
          </cell>
          <cell r="C3288" t="str">
            <v>Johnston, Matthew (left)</v>
          </cell>
        </row>
        <row r="3289">
          <cell r="A3289" t="str">
            <v>Core</v>
          </cell>
          <cell r="B3289" t="str">
            <v>Other Matter Executive</v>
          </cell>
          <cell r="C3289" t="str">
            <v>Jones, Karen (left)</v>
          </cell>
        </row>
        <row r="3290">
          <cell r="A3290" t="str">
            <v>Core</v>
          </cell>
          <cell r="B3290" t="str">
            <v>Other Matter Executive</v>
          </cell>
          <cell r="C3290" t="str">
            <v>Jones, Kate</v>
          </cell>
        </row>
        <row r="3291">
          <cell r="A3291" t="str">
            <v>Core</v>
          </cell>
          <cell r="B3291" t="str">
            <v>Other Matter Executive</v>
          </cell>
          <cell r="C3291" t="str">
            <v>Jones, Robert</v>
          </cell>
        </row>
        <row r="3292">
          <cell r="A3292" t="str">
            <v>Core</v>
          </cell>
          <cell r="B3292" t="str">
            <v>Other Matter Executive</v>
          </cell>
          <cell r="C3292" t="str">
            <v>Jozepczuk, Katarzyna (left)</v>
          </cell>
        </row>
        <row r="3293">
          <cell r="A3293" t="str">
            <v>Core</v>
          </cell>
          <cell r="B3293" t="str">
            <v>Other Matter Executive</v>
          </cell>
          <cell r="C3293" t="str">
            <v>Jugpal, Narinder</v>
          </cell>
        </row>
        <row r="3294">
          <cell r="A3294" t="str">
            <v>Core</v>
          </cell>
          <cell r="B3294" t="str">
            <v>Other Matter Executive</v>
          </cell>
          <cell r="C3294" t="str">
            <v>Jurga, Zuzanna</v>
          </cell>
        </row>
        <row r="3295">
          <cell r="A3295" t="str">
            <v>Core</v>
          </cell>
          <cell r="B3295" t="str">
            <v>Other Matter Executive</v>
          </cell>
          <cell r="C3295" t="str">
            <v>Kabacs, Szilvia</v>
          </cell>
        </row>
        <row r="3296">
          <cell r="A3296" t="str">
            <v>Core</v>
          </cell>
          <cell r="B3296" t="str">
            <v>Other Matter Executive</v>
          </cell>
          <cell r="C3296" t="str">
            <v>Kalinowski, Maciej</v>
          </cell>
        </row>
        <row r="3297">
          <cell r="A3297" t="str">
            <v>Core</v>
          </cell>
          <cell r="B3297" t="str">
            <v>Other Matter Executive</v>
          </cell>
          <cell r="C3297" t="str">
            <v>Kalman, Eszter</v>
          </cell>
        </row>
        <row r="3298">
          <cell r="A3298" t="str">
            <v>Core</v>
          </cell>
          <cell r="B3298" t="str">
            <v>Other Matter Executive</v>
          </cell>
          <cell r="C3298" t="str">
            <v>Kasatkina, Anya (left)</v>
          </cell>
        </row>
        <row r="3299">
          <cell r="A3299" t="str">
            <v>Core</v>
          </cell>
          <cell r="B3299" t="str">
            <v>Other Matter Executive</v>
          </cell>
          <cell r="C3299" t="str">
            <v>Kedziora, Adam</v>
          </cell>
        </row>
        <row r="3300">
          <cell r="A3300" t="str">
            <v>Core</v>
          </cell>
          <cell r="B3300" t="str">
            <v>Other Matter Executive</v>
          </cell>
          <cell r="C3300" t="str">
            <v>Kelk, Julia</v>
          </cell>
        </row>
        <row r="3301">
          <cell r="A3301" t="str">
            <v>Core</v>
          </cell>
          <cell r="B3301" t="str">
            <v>Other Matter Executive</v>
          </cell>
          <cell r="C3301" t="str">
            <v>Kelly, Liz</v>
          </cell>
        </row>
        <row r="3302">
          <cell r="A3302" t="str">
            <v>Core</v>
          </cell>
          <cell r="B3302" t="str">
            <v>Other Matter Executive</v>
          </cell>
          <cell r="C3302" t="str">
            <v>Kelly, Tim</v>
          </cell>
        </row>
        <row r="3303">
          <cell r="A3303" t="str">
            <v>Core</v>
          </cell>
          <cell r="B3303" t="str">
            <v>Other Matter Executive</v>
          </cell>
          <cell r="C3303" t="str">
            <v>Kempa, Adam</v>
          </cell>
        </row>
        <row r="3304">
          <cell r="A3304" t="str">
            <v>Core</v>
          </cell>
          <cell r="B3304" t="str">
            <v>Other Matter Executive</v>
          </cell>
          <cell r="C3304" t="str">
            <v>Kennedy, Philip</v>
          </cell>
        </row>
        <row r="3305">
          <cell r="A3305" t="str">
            <v>Core</v>
          </cell>
          <cell r="B3305" t="str">
            <v>Other Matter Executive</v>
          </cell>
          <cell r="C3305" t="str">
            <v>Kent, Claire (left)</v>
          </cell>
        </row>
        <row r="3306">
          <cell r="A3306" t="str">
            <v>Core</v>
          </cell>
          <cell r="B3306" t="str">
            <v>Other Matter Executive</v>
          </cell>
          <cell r="C3306" t="str">
            <v>Kerr, Liam (left)</v>
          </cell>
        </row>
        <row r="3307">
          <cell r="A3307" t="str">
            <v>Core</v>
          </cell>
          <cell r="B3307" t="str">
            <v>Other Matter Executive</v>
          </cell>
          <cell r="C3307" t="str">
            <v>Kertesz, Bence</v>
          </cell>
        </row>
        <row r="3308">
          <cell r="A3308" t="str">
            <v>Core</v>
          </cell>
          <cell r="B3308" t="str">
            <v>Other Matter Executive</v>
          </cell>
          <cell r="C3308" t="str">
            <v>Keska, Katarzyna</v>
          </cell>
        </row>
        <row r="3309">
          <cell r="A3309" t="str">
            <v>Core</v>
          </cell>
          <cell r="B3309" t="str">
            <v>Other Matter Executive</v>
          </cell>
          <cell r="C3309" t="str">
            <v>Keville, Heidi</v>
          </cell>
        </row>
        <row r="3310">
          <cell r="A3310" t="str">
            <v>Core</v>
          </cell>
          <cell r="B3310" t="str">
            <v>Other Matter Executive</v>
          </cell>
          <cell r="C3310" t="str">
            <v>Keys, Valentina</v>
          </cell>
        </row>
        <row r="3311">
          <cell r="A3311" t="str">
            <v>Core</v>
          </cell>
          <cell r="B3311" t="str">
            <v>Other Matter Executive</v>
          </cell>
          <cell r="C3311" t="str">
            <v>Khalid, Shehzad</v>
          </cell>
        </row>
        <row r="3312">
          <cell r="A3312" t="str">
            <v>Core</v>
          </cell>
          <cell r="B3312" t="str">
            <v>Other Matter Executive</v>
          </cell>
          <cell r="C3312" t="str">
            <v>Khokher, Ahmad</v>
          </cell>
        </row>
        <row r="3313">
          <cell r="A3313" t="str">
            <v>Core</v>
          </cell>
          <cell r="B3313" t="str">
            <v>Other Matter Executive</v>
          </cell>
          <cell r="C3313" t="str">
            <v>Kidd, Richard</v>
          </cell>
        </row>
        <row r="3314">
          <cell r="A3314" t="str">
            <v>Core</v>
          </cell>
          <cell r="B3314" t="str">
            <v>Other Matter Executive</v>
          </cell>
          <cell r="C3314" t="str">
            <v>Kilgore, Carol (left)</v>
          </cell>
        </row>
        <row r="3315">
          <cell r="A3315" t="str">
            <v>Core</v>
          </cell>
          <cell r="B3315" t="str">
            <v>Other Matter Executive</v>
          </cell>
          <cell r="C3315" t="str">
            <v>Killiard, Shelley (left)</v>
          </cell>
        </row>
        <row r="3316">
          <cell r="A3316" t="str">
            <v>Core</v>
          </cell>
          <cell r="B3316" t="str">
            <v>Other Matter Executive</v>
          </cell>
          <cell r="C3316" t="str">
            <v>Kilner, Stephen (left)</v>
          </cell>
        </row>
        <row r="3317">
          <cell r="A3317" t="str">
            <v>Core</v>
          </cell>
          <cell r="B3317" t="str">
            <v>Other Matter Executive</v>
          </cell>
          <cell r="C3317" t="str">
            <v>Kilshaw, Lucy</v>
          </cell>
        </row>
        <row r="3318">
          <cell r="A3318" t="str">
            <v>Core</v>
          </cell>
          <cell r="B3318" t="str">
            <v>Other Matter Executive</v>
          </cell>
          <cell r="C3318" t="str">
            <v>Kilshaw, Stephen</v>
          </cell>
        </row>
        <row r="3319">
          <cell r="A3319" t="str">
            <v>Core</v>
          </cell>
          <cell r="B3319" t="str">
            <v>Other Matter Executive</v>
          </cell>
          <cell r="C3319" t="str">
            <v>King, Charlotte</v>
          </cell>
        </row>
        <row r="3320">
          <cell r="A3320" t="str">
            <v>Core</v>
          </cell>
          <cell r="B3320" t="str">
            <v>Other Matter Executive</v>
          </cell>
          <cell r="C3320" t="str">
            <v>King, Sarah</v>
          </cell>
        </row>
        <row r="3321">
          <cell r="A3321" t="str">
            <v>Core</v>
          </cell>
          <cell r="B3321" t="str">
            <v>Other Matter Executive</v>
          </cell>
          <cell r="C3321" t="str">
            <v>Kirin, Mills (left)</v>
          </cell>
        </row>
        <row r="3322">
          <cell r="A3322" t="str">
            <v>Core</v>
          </cell>
          <cell r="B3322" t="str">
            <v>Other Matter Executive</v>
          </cell>
          <cell r="C3322" t="str">
            <v>Kirkland, Michelle</v>
          </cell>
        </row>
        <row r="3323">
          <cell r="A3323" t="str">
            <v>Core</v>
          </cell>
          <cell r="B3323" t="str">
            <v>Other Matter Executive</v>
          </cell>
          <cell r="C3323" t="str">
            <v>Kiryushin, Slava</v>
          </cell>
        </row>
        <row r="3324">
          <cell r="A3324" t="str">
            <v>Core</v>
          </cell>
          <cell r="B3324" t="str">
            <v>Other Matter Executive</v>
          </cell>
          <cell r="C3324" t="str">
            <v>Kislerova, Lucie</v>
          </cell>
        </row>
        <row r="3325">
          <cell r="A3325" t="str">
            <v>Core</v>
          </cell>
          <cell r="B3325" t="str">
            <v>Other Matter Executive</v>
          </cell>
          <cell r="C3325" t="str">
            <v>Klaczynska, Katarzyna (left)</v>
          </cell>
        </row>
        <row r="3326">
          <cell r="A3326" t="str">
            <v>Core</v>
          </cell>
          <cell r="B3326" t="str">
            <v>Other Matter Executive</v>
          </cell>
          <cell r="C3326" t="str">
            <v>Kleniewska, Anna</v>
          </cell>
        </row>
        <row r="3327">
          <cell r="A3327" t="str">
            <v>Core</v>
          </cell>
          <cell r="B3327" t="str">
            <v>Other Matter Executive</v>
          </cell>
          <cell r="C3327" t="str">
            <v>Kloc, Katarzyna</v>
          </cell>
        </row>
        <row r="3328">
          <cell r="A3328" t="str">
            <v>Core</v>
          </cell>
          <cell r="B3328" t="str">
            <v>Other Matter Executive</v>
          </cell>
          <cell r="C3328" t="str">
            <v>Klupacs, Andras</v>
          </cell>
        </row>
        <row r="3329">
          <cell r="A3329" t="str">
            <v>Core</v>
          </cell>
          <cell r="B3329" t="str">
            <v>Other Matter Executive</v>
          </cell>
          <cell r="C3329" t="str">
            <v>Kluziak, Rafal</v>
          </cell>
        </row>
        <row r="3330">
          <cell r="A3330" t="str">
            <v>Core</v>
          </cell>
          <cell r="B3330" t="str">
            <v>Other Matter Executive</v>
          </cell>
          <cell r="C3330" t="str">
            <v>Knight, Mary (left)</v>
          </cell>
        </row>
        <row r="3331">
          <cell r="A3331" t="str">
            <v>Core</v>
          </cell>
          <cell r="B3331" t="str">
            <v>Other Matter Executive</v>
          </cell>
          <cell r="C3331" t="str">
            <v>Kokeny, Balazs</v>
          </cell>
        </row>
        <row r="3332">
          <cell r="A3332" t="str">
            <v>Core</v>
          </cell>
          <cell r="B3332" t="str">
            <v>Other Matter Executive</v>
          </cell>
          <cell r="C3332" t="str">
            <v>Kolvakh, Volodymyr</v>
          </cell>
        </row>
        <row r="3333">
          <cell r="A3333" t="str">
            <v>Core</v>
          </cell>
          <cell r="B3333" t="str">
            <v>Other Matter Executive</v>
          </cell>
          <cell r="C3333" t="str">
            <v>Komorowska, Ida (left)</v>
          </cell>
        </row>
        <row r="3334">
          <cell r="A3334" t="str">
            <v>Core</v>
          </cell>
          <cell r="B3334" t="str">
            <v>Other Matter Executive</v>
          </cell>
          <cell r="C3334" t="str">
            <v>Kondorosi, Nora</v>
          </cell>
        </row>
        <row r="3335">
          <cell r="A3335" t="str">
            <v>Core</v>
          </cell>
          <cell r="B3335" t="str">
            <v>Other Matter Executive</v>
          </cell>
          <cell r="C3335" t="str">
            <v>Kopczynski, Maciej</v>
          </cell>
        </row>
        <row r="3336">
          <cell r="A3336" t="str">
            <v>Core</v>
          </cell>
          <cell r="B3336" t="str">
            <v>Other Matter Executive</v>
          </cell>
          <cell r="C3336" t="str">
            <v>Kothari, Swita</v>
          </cell>
        </row>
        <row r="3337">
          <cell r="A3337" t="str">
            <v>Core</v>
          </cell>
          <cell r="B3337" t="str">
            <v>Other Matter Executive</v>
          </cell>
          <cell r="C3337" t="str">
            <v>Kotlaba, Radim</v>
          </cell>
        </row>
        <row r="3338">
          <cell r="A3338" t="str">
            <v>Core</v>
          </cell>
          <cell r="B3338" t="str">
            <v>Other Matter Executive</v>
          </cell>
          <cell r="C3338" t="str">
            <v>Kovacs, Csaba</v>
          </cell>
        </row>
        <row r="3339">
          <cell r="A3339" t="str">
            <v>Core</v>
          </cell>
          <cell r="B3339" t="str">
            <v>Other Matter Executive</v>
          </cell>
          <cell r="C3339" t="str">
            <v>Kovar, Miroslav</v>
          </cell>
        </row>
        <row r="3340">
          <cell r="A3340" t="str">
            <v>Core</v>
          </cell>
          <cell r="B3340" t="str">
            <v>Other Matter Executive</v>
          </cell>
          <cell r="C3340" t="str">
            <v>Kowalik, Mark</v>
          </cell>
        </row>
        <row r="3341">
          <cell r="A3341" t="str">
            <v>Core</v>
          </cell>
          <cell r="B3341" t="str">
            <v>Other Matter Executive</v>
          </cell>
          <cell r="C3341" t="str">
            <v>Kozlova, Anna</v>
          </cell>
        </row>
        <row r="3342">
          <cell r="A3342" t="str">
            <v>Core</v>
          </cell>
          <cell r="B3342" t="str">
            <v>Other Matter Executive</v>
          </cell>
          <cell r="C3342" t="str">
            <v>Kozlowski, Zbigniew</v>
          </cell>
        </row>
        <row r="3343">
          <cell r="A3343" t="str">
            <v>Core</v>
          </cell>
          <cell r="B3343" t="str">
            <v>Other Matter Executive</v>
          </cell>
          <cell r="C3343" t="str">
            <v>Kreuzberg, Charlotte (left)</v>
          </cell>
        </row>
        <row r="3344">
          <cell r="A3344" t="str">
            <v>Core</v>
          </cell>
          <cell r="B3344" t="str">
            <v>Other Matter Executive</v>
          </cell>
          <cell r="C3344" t="str">
            <v>Kucharczyk, Katarzyna</v>
          </cell>
        </row>
        <row r="3345">
          <cell r="A3345" t="str">
            <v>Core</v>
          </cell>
          <cell r="B3345" t="str">
            <v>Other Matter Executive</v>
          </cell>
          <cell r="C3345" t="str">
            <v>Kucharski, Przemyslaw</v>
          </cell>
        </row>
        <row r="3346">
          <cell r="A3346" t="str">
            <v>Core</v>
          </cell>
          <cell r="B3346" t="str">
            <v>Other Matter Executive</v>
          </cell>
          <cell r="C3346" t="str">
            <v>Kurecova, Vladena (left)</v>
          </cell>
        </row>
        <row r="3347">
          <cell r="A3347" t="str">
            <v>Core</v>
          </cell>
          <cell r="B3347" t="str">
            <v>Other Matter Executive</v>
          </cell>
          <cell r="C3347" t="str">
            <v>Kuria, Nick</v>
          </cell>
        </row>
        <row r="3348">
          <cell r="A3348" t="str">
            <v>Core</v>
          </cell>
          <cell r="B3348" t="str">
            <v>Other Matter Executive</v>
          </cell>
          <cell r="C3348" t="str">
            <v>Kushniruk, Natalia</v>
          </cell>
        </row>
        <row r="3349">
          <cell r="A3349" t="str">
            <v>Core</v>
          </cell>
          <cell r="B3349" t="str">
            <v>Other Matter Executive</v>
          </cell>
          <cell r="C3349" t="str">
            <v>Kuzma, Agnieszka</v>
          </cell>
        </row>
        <row r="3350">
          <cell r="A3350" t="str">
            <v>Core</v>
          </cell>
          <cell r="B3350" t="str">
            <v>Other Matter Executive</v>
          </cell>
          <cell r="C3350" t="str">
            <v>Laga, Vojtech (left)</v>
          </cell>
        </row>
        <row r="3351">
          <cell r="A3351" t="str">
            <v>Core</v>
          </cell>
          <cell r="B3351" t="str">
            <v>Other Matter Executive</v>
          </cell>
          <cell r="C3351" t="str">
            <v>Lahm, Lesley</v>
          </cell>
        </row>
        <row r="3352">
          <cell r="A3352" t="str">
            <v>Core</v>
          </cell>
          <cell r="B3352" t="str">
            <v>Other Matter Executive</v>
          </cell>
          <cell r="C3352" t="str">
            <v>Lampitt, Peter</v>
          </cell>
        </row>
        <row r="3353">
          <cell r="A3353" t="str">
            <v>Core</v>
          </cell>
          <cell r="B3353" t="str">
            <v>Other Matter Executive</v>
          </cell>
          <cell r="C3353" t="str">
            <v>Langton, Kate</v>
          </cell>
        </row>
        <row r="3354">
          <cell r="A3354" t="str">
            <v>Core</v>
          </cell>
          <cell r="B3354" t="str">
            <v>Other Matter Executive</v>
          </cell>
          <cell r="C3354" t="str">
            <v>Larkin, Debbie</v>
          </cell>
        </row>
        <row r="3355">
          <cell r="A3355" t="str">
            <v>Core</v>
          </cell>
          <cell r="B3355" t="str">
            <v>Other Matter Executive</v>
          </cell>
          <cell r="C3355" t="str">
            <v>Lasocka - Wysoczanska, Paulina</v>
          </cell>
        </row>
        <row r="3356">
          <cell r="A3356" t="str">
            <v>Core</v>
          </cell>
          <cell r="B3356" t="str">
            <v>Other Matter Executive</v>
          </cell>
          <cell r="C3356" t="str">
            <v>Lehwark, Agnieszka</v>
          </cell>
        </row>
        <row r="3357">
          <cell r="A3357" t="str">
            <v>Core</v>
          </cell>
          <cell r="B3357" t="str">
            <v>Other Matter Executive</v>
          </cell>
          <cell r="C3357" t="str">
            <v>Lerner, Jakub</v>
          </cell>
        </row>
        <row r="3358">
          <cell r="A3358" t="str">
            <v>Core</v>
          </cell>
          <cell r="B3358" t="str">
            <v>Other Matter Executive</v>
          </cell>
          <cell r="C3358" t="str">
            <v>Leslie, Paula</v>
          </cell>
        </row>
        <row r="3359">
          <cell r="A3359" t="str">
            <v>Core</v>
          </cell>
          <cell r="B3359" t="str">
            <v>Other Matter Executive</v>
          </cell>
          <cell r="C3359" t="str">
            <v>Lewoszewski, Marcin</v>
          </cell>
        </row>
        <row r="3360">
          <cell r="A3360" t="str">
            <v>Core</v>
          </cell>
          <cell r="B3360" t="str">
            <v>Other Matter Executive</v>
          </cell>
          <cell r="C3360" t="str">
            <v>Lewy, Matt</v>
          </cell>
        </row>
        <row r="3361">
          <cell r="A3361" t="str">
            <v>Core</v>
          </cell>
          <cell r="B3361" t="str">
            <v>Other Matter Executive</v>
          </cell>
          <cell r="C3361" t="str">
            <v>Linford, Jennifer</v>
          </cell>
        </row>
        <row r="3362">
          <cell r="A3362" t="str">
            <v>Core</v>
          </cell>
          <cell r="B3362" t="str">
            <v>Other Matter Executive</v>
          </cell>
          <cell r="C3362" t="str">
            <v>Liput, Jacek</v>
          </cell>
        </row>
        <row r="3363">
          <cell r="A3363" t="str">
            <v>Core</v>
          </cell>
          <cell r="B3363" t="str">
            <v>Other Matter Executive</v>
          </cell>
          <cell r="C3363" t="str">
            <v>Lis, Iga</v>
          </cell>
        </row>
        <row r="3364">
          <cell r="A3364" t="str">
            <v>Core</v>
          </cell>
          <cell r="B3364" t="str">
            <v>Other Matter Executive</v>
          </cell>
          <cell r="C3364" t="str">
            <v>Lisawa, Michal</v>
          </cell>
        </row>
        <row r="3365">
          <cell r="A3365" t="str">
            <v>Core</v>
          </cell>
          <cell r="B3365" t="str">
            <v>Other Matter Executive</v>
          </cell>
          <cell r="C3365" t="str">
            <v>Liszek, Agnieszka</v>
          </cell>
        </row>
        <row r="3366">
          <cell r="A3366" t="str">
            <v>Core</v>
          </cell>
          <cell r="B3366" t="str">
            <v>Other Matter Executive</v>
          </cell>
          <cell r="C3366" t="str">
            <v>Little, Rebecca</v>
          </cell>
        </row>
        <row r="3367">
          <cell r="A3367" t="str">
            <v>Core</v>
          </cell>
          <cell r="B3367" t="str">
            <v>Other Matter Executive</v>
          </cell>
          <cell r="C3367" t="str">
            <v>Lorincova, Radka</v>
          </cell>
        </row>
        <row r="3368">
          <cell r="A3368" t="str">
            <v>Core</v>
          </cell>
          <cell r="B3368" t="str">
            <v>Other Matter Executive</v>
          </cell>
          <cell r="C3368" t="str">
            <v>Losonci, Andras</v>
          </cell>
        </row>
        <row r="3369">
          <cell r="A3369" t="str">
            <v>Core</v>
          </cell>
          <cell r="B3369" t="str">
            <v>Other Matter Executive</v>
          </cell>
          <cell r="C3369" t="str">
            <v>Lou, Helen</v>
          </cell>
        </row>
        <row r="3370">
          <cell r="A3370" t="str">
            <v>Core</v>
          </cell>
          <cell r="B3370" t="str">
            <v>Other Matter Executive</v>
          </cell>
          <cell r="C3370" t="str">
            <v>Lowe, Gokce (left)</v>
          </cell>
        </row>
        <row r="3371">
          <cell r="A3371" t="str">
            <v>Core</v>
          </cell>
          <cell r="B3371" t="str">
            <v>Other Matter Executive</v>
          </cell>
          <cell r="C3371" t="str">
            <v>Lowery, William</v>
          </cell>
        </row>
        <row r="3372">
          <cell r="A3372" t="str">
            <v>Core</v>
          </cell>
          <cell r="B3372" t="str">
            <v>Other Matter Executive</v>
          </cell>
          <cell r="C3372" t="str">
            <v>Lucy, Laura</v>
          </cell>
        </row>
        <row r="3373">
          <cell r="A3373" t="str">
            <v>Core</v>
          </cell>
          <cell r="B3373" t="str">
            <v>Other Matter Executive</v>
          </cell>
          <cell r="C3373" t="str">
            <v>Lynch, Sinead</v>
          </cell>
        </row>
        <row r="3374">
          <cell r="A3374" t="str">
            <v>Core</v>
          </cell>
          <cell r="B3374" t="str">
            <v>Other Matter Executive</v>
          </cell>
          <cell r="C3374" t="str">
            <v>Lyons, Suzie (left)</v>
          </cell>
        </row>
        <row r="3375">
          <cell r="A3375" t="str">
            <v>Core</v>
          </cell>
          <cell r="B3375" t="str">
            <v>Other Matter Executive</v>
          </cell>
          <cell r="C3375" t="str">
            <v>MacDonald, Kirsty</v>
          </cell>
        </row>
        <row r="3376">
          <cell r="A3376" t="str">
            <v>Core</v>
          </cell>
          <cell r="B3376" t="str">
            <v>Other Matter Executive</v>
          </cell>
          <cell r="C3376" t="str">
            <v>Mackenzie, Stephanie</v>
          </cell>
        </row>
        <row r="3377">
          <cell r="A3377" t="str">
            <v>Core</v>
          </cell>
          <cell r="B3377" t="str">
            <v>Other Matter Executive</v>
          </cell>
          <cell r="C3377" t="str">
            <v>Majumder - Russell, Dalia</v>
          </cell>
        </row>
        <row r="3378">
          <cell r="A3378" t="str">
            <v>Core</v>
          </cell>
          <cell r="B3378" t="str">
            <v>Other Matter Executive</v>
          </cell>
          <cell r="C3378" t="str">
            <v>Malaspina, Kairi</v>
          </cell>
        </row>
        <row r="3379">
          <cell r="A3379" t="str">
            <v>Core</v>
          </cell>
          <cell r="B3379" t="str">
            <v>Other Matter Executive</v>
          </cell>
          <cell r="C3379" t="str">
            <v>Mallalieu, Tom</v>
          </cell>
        </row>
        <row r="3380">
          <cell r="A3380" t="str">
            <v>Core</v>
          </cell>
          <cell r="B3380" t="str">
            <v>Other Matter Executive</v>
          </cell>
          <cell r="C3380" t="str">
            <v>Manea, Rodica</v>
          </cell>
        </row>
        <row r="3381">
          <cell r="A3381" t="str">
            <v>Core</v>
          </cell>
          <cell r="B3381" t="str">
            <v>Other Matter Executive</v>
          </cell>
          <cell r="C3381" t="str">
            <v>Manolova, Iveta</v>
          </cell>
        </row>
        <row r="3382">
          <cell r="A3382" t="str">
            <v>Core</v>
          </cell>
          <cell r="B3382" t="str">
            <v>Other Matter Executive</v>
          </cell>
          <cell r="C3382" t="str">
            <v>Marcinkowski, Jakub</v>
          </cell>
        </row>
        <row r="3383">
          <cell r="A3383" t="str">
            <v>Core</v>
          </cell>
          <cell r="B3383" t="str">
            <v>Other Matter Executive</v>
          </cell>
          <cell r="C3383" t="str">
            <v>Marin, Simona</v>
          </cell>
        </row>
        <row r="3384">
          <cell r="A3384" t="str">
            <v>Core</v>
          </cell>
          <cell r="B3384" t="str">
            <v>Other Matter Executive</v>
          </cell>
          <cell r="C3384" t="str">
            <v>Markham, John</v>
          </cell>
        </row>
        <row r="3385">
          <cell r="A3385" t="str">
            <v>Core</v>
          </cell>
          <cell r="B3385" t="str">
            <v>Other Matter Executive</v>
          </cell>
          <cell r="C3385" t="str">
            <v>Marron, James (left)</v>
          </cell>
        </row>
        <row r="3386">
          <cell r="A3386" t="str">
            <v>Core</v>
          </cell>
          <cell r="B3386" t="str">
            <v>Other Matter Executive</v>
          </cell>
          <cell r="C3386" t="str">
            <v>Marston, Mike</v>
          </cell>
        </row>
        <row r="3387">
          <cell r="A3387" t="str">
            <v>Core</v>
          </cell>
          <cell r="B3387" t="str">
            <v>Other Matter Executive</v>
          </cell>
          <cell r="C3387" t="str">
            <v>Maslak, Michal</v>
          </cell>
        </row>
        <row r="3388">
          <cell r="A3388" t="str">
            <v>Core</v>
          </cell>
          <cell r="B3388" t="str">
            <v>Other Matter Executive</v>
          </cell>
          <cell r="C3388" t="str">
            <v>Mason, Shuna</v>
          </cell>
        </row>
        <row r="3389">
          <cell r="A3389" t="str">
            <v>Core</v>
          </cell>
          <cell r="B3389" t="str">
            <v>Other Matter Executive</v>
          </cell>
          <cell r="C3389" t="str">
            <v>Matuszewska, Karolina</v>
          </cell>
        </row>
        <row r="3390">
          <cell r="A3390" t="str">
            <v>Core</v>
          </cell>
          <cell r="B3390" t="str">
            <v>Other Matter Executive</v>
          </cell>
          <cell r="C3390" t="str">
            <v>McGladrigan, Rebecca</v>
          </cell>
        </row>
        <row r="3391">
          <cell r="A3391" t="str">
            <v>Core</v>
          </cell>
          <cell r="B3391" t="str">
            <v>Other Matter Executive</v>
          </cell>
          <cell r="C3391" t="str">
            <v>McGrath, Gillian</v>
          </cell>
        </row>
        <row r="3392">
          <cell r="A3392" t="str">
            <v>Core</v>
          </cell>
          <cell r="B3392" t="str">
            <v>Other Matter Executive</v>
          </cell>
          <cell r="C3392" t="str">
            <v>McIntosh, David (left)</v>
          </cell>
        </row>
        <row r="3393">
          <cell r="A3393" t="str">
            <v>Core</v>
          </cell>
          <cell r="B3393" t="str">
            <v>Other Matter Executive</v>
          </cell>
          <cell r="C3393" t="str">
            <v>McKenna, Maria (left)</v>
          </cell>
        </row>
        <row r="3394">
          <cell r="A3394" t="str">
            <v>Core</v>
          </cell>
          <cell r="B3394" t="str">
            <v>Other Matter Executive</v>
          </cell>
          <cell r="C3394" t="str">
            <v>McKinnon, Hamish</v>
          </cell>
        </row>
        <row r="3395">
          <cell r="A3395" t="str">
            <v>Core</v>
          </cell>
          <cell r="B3395" t="str">
            <v>Other Matter Executive</v>
          </cell>
          <cell r="C3395" t="str">
            <v>McMillan, Rebecca</v>
          </cell>
        </row>
        <row r="3396">
          <cell r="A3396" t="str">
            <v>Core</v>
          </cell>
          <cell r="B3396" t="str">
            <v>Other Matter Executive</v>
          </cell>
          <cell r="C3396" t="str">
            <v>Meany, Fiona (left)</v>
          </cell>
        </row>
        <row r="3397">
          <cell r="A3397" t="str">
            <v>Core</v>
          </cell>
          <cell r="B3397" t="str">
            <v>Other Matter Executive</v>
          </cell>
          <cell r="C3397" t="str">
            <v>Mehandzhiyska, Adelina</v>
          </cell>
        </row>
        <row r="3398">
          <cell r="A3398" t="str">
            <v>Core</v>
          </cell>
          <cell r="B3398" t="str">
            <v>Other Matter Executive</v>
          </cell>
          <cell r="C3398" t="str">
            <v>Meredith, Julie</v>
          </cell>
        </row>
        <row r="3399">
          <cell r="A3399" t="str">
            <v>Core</v>
          </cell>
          <cell r="B3399" t="str">
            <v>Other Matter Executive</v>
          </cell>
          <cell r="C3399" t="str">
            <v>Mich, Felicia</v>
          </cell>
        </row>
        <row r="3400">
          <cell r="A3400" t="str">
            <v>Core</v>
          </cell>
          <cell r="B3400" t="str">
            <v>Other Matter Executive</v>
          </cell>
          <cell r="C3400" t="str">
            <v>Michalski, Bartosz</v>
          </cell>
        </row>
        <row r="3401">
          <cell r="A3401" t="str">
            <v>Core</v>
          </cell>
          <cell r="B3401" t="str">
            <v>Other Matter Executive</v>
          </cell>
          <cell r="C3401" t="str">
            <v>Mihailescu, Loredana</v>
          </cell>
        </row>
        <row r="3402">
          <cell r="A3402" t="str">
            <v>Core</v>
          </cell>
          <cell r="B3402" t="str">
            <v>Other Matter Executive</v>
          </cell>
          <cell r="C3402" t="str">
            <v>Mihailescu, Sergiu</v>
          </cell>
        </row>
        <row r="3403">
          <cell r="A3403" t="str">
            <v>Core</v>
          </cell>
          <cell r="B3403" t="str">
            <v>Other Matter Executive</v>
          </cell>
          <cell r="C3403" t="str">
            <v>Mills, Christopher</v>
          </cell>
        </row>
        <row r="3404">
          <cell r="A3404" t="str">
            <v>Core</v>
          </cell>
          <cell r="B3404" t="str">
            <v>Other Matter Executive</v>
          </cell>
          <cell r="C3404" t="str">
            <v>Mitchelhill, Steve</v>
          </cell>
        </row>
        <row r="3405">
          <cell r="A3405" t="str">
            <v>Core</v>
          </cell>
          <cell r="B3405" t="str">
            <v>Other Matter Executive</v>
          </cell>
          <cell r="C3405" t="str">
            <v>Mittak, Peter</v>
          </cell>
        </row>
        <row r="3406">
          <cell r="A3406" t="str">
            <v>Core</v>
          </cell>
          <cell r="B3406" t="str">
            <v>Other Matter Executive</v>
          </cell>
          <cell r="C3406" t="str">
            <v>Molotai, Oleksandr (left)</v>
          </cell>
        </row>
        <row r="3407">
          <cell r="A3407" t="str">
            <v>Core</v>
          </cell>
          <cell r="B3407" t="str">
            <v>Other Matter Executive</v>
          </cell>
          <cell r="C3407" t="str">
            <v>Monks, Jonathan</v>
          </cell>
        </row>
        <row r="3408">
          <cell r="A3408" t="str">
            <v>Core</v>
          </cell>
          <cell r="B3408" t="str">
            <v>Other Matter Executive</v>
          </cell>
          <cell r="C3408" t="str">
            <v>Montgomerie, Sarah (left)</v>
          </cell>
        </row>
        <row r="3409">
          <cell r="A3409" t="str">
            <v>Core</v>
          </cell>
          <cell r="B3409" t="str">
            <v>Other Matter Executive</v>
          </cell>
          <cell r="C3409" t="str">
            <v>Moore, Nicholas</v>
          </cell>
        </row>
        <row r="3410">
          <cell r="A3410" t="str">
            <v>Core</v>
          </cell>
          <cell r="B3410" t="str">
            <v>Other Matter Executive</v>
          </cell>
          <cell r="C3410" t="str">
            <v>Moraru, Mircea</v>
          </cell>
        </row>
        <row r="3411">
          <cell r="A3411" t="str">
            <v>Core</v>
          </cell>
          <cell r="B3411" t="str">
            <v>Other Matter Executive</v>
          </cell>
          <cell r="C3411" t="str">
            <v>Morgan, Rosalind</v>
          </cell>
        </row>
        <row r="3412">
          <cell r="A3412" t="str">
            <v>Core</v>
          </cell>
          <cell r="B3412" t="str">
            <v>Other Matter Executive</v>
          </cell>
          <cell r="C3412" t="str">
            <v>Morris, Adeline</v>
          </cell>
        </row>
        <row r="3413">
          <cell r="A3413" t="str">
            <v>Core</v>
          </cell>
          <cell r="B3413" t="str">
            <v>Other Matter Executive</v>
          </cell>
          <cell r="C3413" t="str">
            <v>Morris, Emma</v>
          </cell>
        </row>
        <row r="3414">
          <cell r="A3414" t="str">
            <v>Core</v>
          </cell>
          <cell r="B3414" t="str">
            <v>Other Matter Executive</v>
          </cell>
          <cell r="C3414" t="str">
            <v>Mozgov, Maxim</v>
          </cell>
        </row>
        <row r="3415">
          <cell r="A3415" t="str">
            <v>Core</v>
          </cell>
          <cell r="B3415" t="str">
            <v>Other Matter Executive</v>
          </cell>
          <cell r="C3415" t="str">
            <v>Mudd, Marianne</v>
          </cell>
        </row>
        <row r="3416">
          <cell r="A3416" t="str">
            <v>Core</v>
          </cell>
          <cell r="B3416" t="str">
            <v>Other Matter Executive</v>
          </cell>
          <cell r="C3416" t="str">
            <v>Murphy, Bridget (left)</v>
          </cell>
        </row>
        <row r="3417">
          <cell r="A3417" t="str">
            <v>Core</v>
          </cell>
          <cell r="B3417" t="str">
            <v>Other Matter Executive</v>
          </cell>
          <cell r="C3417" t="str">
            <v>Murphy, Kate</v>
          </cell>
        </row>
        <row r="3418">
          <cell r="A3418" t="str">
            <v>Core</v>
          </cell>
          <cell r="B3418" t="str">
            <v>Other Matter Executive</v>
          </cell>
          <cell r="C3418" t="str">
            <v>Musat, Anela</v>
          </cell>
        </row>
        <row r="3419">
          <cell r="A3419" t="str">
            <v>Core</v>
          </cell>
          <cell r="B3419" t="str">
            <v>Other Matter Executive</v>
          </cell>
          <cell r="C3419" t="str">
            <v>Nagra, Sati (left)</v>
          </cell>
        </row>
        <row r="3420">
          <cell r="A3420" t="str">
            <v>Core</v>
          </cell>
          <cell r="B3420" t="str">
            <v>Other Matter Executive</v>
          </cell>
          <cell r="C3420" t="str">
            <v>Nakonechna, Natalia</v>
          </cell>
        </row>
        <row r="3421">
          <cell r="A3421" t="str">
            <v>Core</v>
          </cell>
          <cell r="B3421" t="str">
            <v>Other Matter Executive</v>
          </cell>
          <cell r="C3421" t="str">
            <v>Nanalal, Jenny</v>
          </cell>
        </row>
        <row r="3422">
          <cell r="A3422" t="str">
            <v>Core</v>
          </cell>
          <cell r="B3422" t="str">
            <v>Other Matter Executive</v>
          </cell>
          <cell r="C3422" t="str">
            <v>Naylor, Alice</v>
          </cell>
        </row>
        <row r="3423">
          <cell r="A3423" t="str">
            <v>Core</v>
          </cell>
          <cell r="B3423" t="str">
            <v>Other Matter Executive</v>
          </cell>
          <cell r="C3423" t="str">
            <v>Nayyar, Vishal</v>
          </cell>
        </row>
        <row r="3424">
          <cell r="A3424" t="str">
            <v>Core</v>
          </cell>
          <cell r="B3424" t="str">
            <v>Other Matter Executive</v>
          </cell>
          <cell r="C3424" t="str">
            <v>Needleman, Jules</v>
          </cell>
        </row>
        <row r="3425">
          <cell r="A3425" t="str">
            <v>Core</v>
          </cell>
          <cell r="B3425" t="str">
            <v>Other Matter Executive</v>
          </cell>
          <cell r="C3425" t="str">
            <v>Neilson, Christopher (left)</v>
          </cell>
        </row>
        <row r="3426">
          <cell r="A3426" t="str">
            <v>Core</v>
          </cell>
          <cell r="B3426" t="str">
            <v>Other Matter Executive</v>
          </cell>
          <cell r="C3426" t="str">
            <v>Nelson, Henrietta (left)</v>
          </cell>
        </row>
        <row r="3427">
          <cell r="A3427" t="str">
            <v>Core</v>
          </cell>
          <cell r="B3427" t="str">
            <v>Other Matter Executive</v>
          </cell>
          <cell r="C3427" t="str">
            <v>Nemcova, Magda</v>
          </cell>
        </row>
        <row r="3428">
          <cell r="A3428" t="str">
            <v>Core</v>
          </cell>
          <cell r="B3428" t="str">
            <v>Other Matter Executive</v>
          </cell>
          <cell r="C3428" t="str">
            <v>Nistor, Anna - Maria</v>
          </cell>
        </row>
        <row r="3429">
          <cell r="A3429" t="str">
            <v>Core</v>
          </cell>
          <cell r="B3429" t="str">
            <v>Other Matter Executive</v>
          </cell>
          <cell r="C3429" t="str">
            <v>Nowicki, Piotr</v>
          </cell>
        </row>
        <row r="3430">
          <cell r="A3430" t="str">
            <v>Core</v>
          </cell>
          <cell r="B3430" t="str">
            <v>Other Matter Executive</v>
          </cell>
          <cell r="C3430" t="str">
            <v>Nyunt, Nisha</v>
          </cell>
        </row>
        <row r="3431">
          <cell r="A3431" t="str">
            <v>Core</v>
          </cell>
          <cell r="B3431" t="str">
            <v>Other Matter Executive</v>
          </cell>
          <cell r="C3431" t="str">
            <v>O'Brien, Eve (left)</v>
          </cell>
        </row>
        <row r="3432">
          <cell r="A3432" t="str">
            <v>Core</v>
          </cell>
          <cell r="B3432" t="str">
            <v>Other Matter Executive</v>
          </cell>
          <cell r="C3432" t="str">
            <v>O'Connell, Elizabeth (left)</v>
          </cell>
        </row>
        <row r="3433">
          <cell r="A3433" t="str">
            <v>Core</v>
          </cell>
          <cell r="B3433" t="str">
            <v>Other Matter Executive</v>
          </cell>
          <cell r="C3433" t="str">
            <v>O'Connell, Sarah</v>
          </cell>
        </row>
        <row r="3434">
          <cell r="A3434" t="str">
            <v>Core</v>
          </cell>
          <cell r="B3434" t="str">
            <v>Other Matter Executive</v>
          </cell>
          <cell r="C3434" t="str">
            <v>O'Connor, John (left)</v>
          </cell>
        </row>
        <row r="3435">
          <cell r="A3435" t="str">
            <v>Core</v>
          </cell>
          <cell r="B3435" t="str">
            <v>Other Matter Executive</v>
          </cell>
          <cell r="C3435" t="str">
            <v>O'Connor, William</v>
          </cell>
        </row>
        <row r="3436">
          <cell r="A3436" t="str">
            <v>Core</v>
          </cell>
          <cell r="B3436" t="str">
            <v>Other Matter Executive</v>
          </cell>
          <cell r="C3436" t="str">
            <v>Obara, Aleksandra (left)</v>
          </cell>
        </row>
        <row r="3437">
          <cell r="A3437" t="str">
            <v>Core</v>
          </cell>
          <cell r="B3437" t="str">
            <v>Other Matter Executive</v>
          </cell>
          <cell r="C3437" t="str">
            <v>Obrycka, Agnieszka</v>
          </cell>
        </row>
        <row r="3438">
          <cell r="A3438" t="str">
            <v>Core</v>
          </cell>
          <cell r="B3438" t="str">
            <v>Other Matter Executive</v>
          </cell>
          <cell r="C3438" t="str">
            <v>Oglaza, Janusz</v>
          </cell>
        </row>
        <row r="3439">
          <cell r="A3439" t="str">
            <v>Core</v>
          </cell>
          <cell r="B3439" t="str">
            <v>Other Matter Executive</v>
          </cell>
          <cell r="C3439" t="str">
            <v>Okanyi, Zsolt</v>
          </cell>
        </row>
        <row r="3440">
          <cell r="A3440" t="str">
            <v>Core</v>
          </cell>
          <cell r="B3440" t="str">
            <v>Other Matter Executive</v>
          </cell>
          <cell r="C3440" t="str">
            <v>Olejnik, Maciej</v>
          </cell>
        </row>
        <row r="3441">
          <cell r="A3441" t="str">
            <v>Core</v>
          </cell>
          <cell r="B3441" t="str">
            <v>Other Matter Executive</v>
          </cell>
          <cell r="C3441" t="str">
            <v>Oliver, Mark</v>
          </cell>
        </row>
        <row r="3442">
          <cell r="A3442" t="str">
            <v>Core</v>
          </cell>
          <cell r="B3442" t="str">
            <v>Other Matter Executive</v>
          </cell>
          <cell r="C3442" t="str">
            <v>Oliver, Sarah</v>
          </cell>
        </row>
        <row r="3443">
          <cell r="A3443" t="str">
            <v>Core</v>
          </cell>
          <cell r="B3443" t="str">
            <v>Other Matter Executive</v>
          </cell>
          <cell r="C3443" t="str">
            <v>Olszewska, Marta</v>
          </cell>
        </row>
        <row r="3444">
          <cell r="A3444" t="str">
            <v>Core</v>
          </cell>
          <cell r="B3444" t="str">
            <v>Other Matter Executive</v>
          </cell>
          <cell r="C3444" t="str">
            <v>Olszowka, Jaroslaw</v>
          </cell>
        </row>
        <row r="3445">
          <cell r="A3445" t="str">
            <v>Core</v>
          </cell>
          <cell r="B3445" t="str">
            <v>Other Matter Executive</v>
          </cell>
          <cell r="C3445" t="str">
            <v>Orlans, Odette (left)</v>
          </cell>
        </row>
        <row r="3446">
          <cell r="A3446" t="str">
            <v>Core</v>
          </cell>
          <cell r="B3446" t="str">
            <v>Other Matter Executive</v>
          </cell>
          <cell r="C3446" t="str">
            <v>Ormsby, Rachel</v>
          </cell>
        </row>
        <row r="3447">
          <cell r="A3447" t="str">
            <v>Core</v>
          </cell>
          <cell r="B3447" t="str">
            <v>Other Matter Executive</v>
          </cell>
          <cell r="C3447" t="str">
            <v>Ostapenko, Ruslan</v>
          </cell>
        </row>
        <row r="3448">
          <cell r="A3448" t="str">
            <v>Core</v>
          </cell>
          <cell r="B3448" t="str">
            <v>Other Matter Executive</v>
          </cell>
          <cell r="C3448" t="str">
            <v>Ostrowski, Filip</v>
          </cell>
        </row>
        <row r="3449">
          <cell r="A3449" t="str">
            <v>Core</v>
          </cell>
          <cell r="B3449" t="str">
            <v>Other Matter Executive</v>
          </cell>
          <cell r="C3449" t="str">
            <v>Oszczak, Marcin</v>
          </cell>
        </row>
        <row r="3450">
          <cell r="A3450" t="str">
            <v>Core</v>
          </cell>
          <cell r="B3450" t="str">
            <v>Other Matter Executive</v>
          </cell>
          <cell r="C3450" t="str">
            <v>Ouzounov, Nikolay (left)</v>
          </cell>
        </row>
        <row r="3451">
          <cell r="A3451" t="str">
            <v>Core</v>
          </cell>
          <cell r="B3451" t="str">
            <v>Other Matter Executive</v>
          </cell>
          <cell r="C3451" t="str">
            <v>Overton, Christopher (left)</v>
          </cell>
        </row>
        <row r="3452">
          <cell r="A3452" t="str">
            <v>Core</v>
          </cell>
          <cell r="B3452" t="str">
            <v>Other Matter Executive</v>
          </cell>
          <cell r="C3452" t="str">
            <v>Owens, Joanna</v>
          </cell>
        </row>
        <row r="3453">
          <cell r="A3453" t="str">
            <v>Core</v>
          </cell>
          <cell r="B3453" t="str">
            <v>Other Matter Executive</v>
          </cell>
          <cell r="C3453" t="str">
            <v>Pacht, Roni</v>
          </cell>
        </row>
        <row r="3454">
          <cell r="A3454" t="str">
            <v>Core</v>
          </cell>
          <cell r="B3454" t="str">
            <v>Other Matter Executive</v>
          </cell>
          <cell r="C3454" t="str">
            <v>Paczek, Grzegorz</v>
          </cell>
        </row>
        <row r="3455">
          <cell r="A3455" t="str">
            <v>Core</v>
          </cell>
          <cell r="B3455" t="str">
            <v>Other Matter Executive</v>
          </cell>
          <cell r="C3455" t="str">
            <v>Parvu, Valentina</v>
          </cell>
        </row>
        <row r="3456">
          <cell r="A3456" t="str">
            <v>Core</v>
          </cell>
          <cell r="B3456" t="str">
            <v>Other Matter Executive</v>
          </cell>
          <cell r="C3456" t="str">
            <v>Pasik, Marcin</v>
          </cell>
        </row>
        <row r="3457">
          <cell r="A3457" t="str">
            <v>Core</v>
          </cell>
          <cell r="B3457" t="str">
            <v>Other Matter Executive</v>
          </cell>
          <cell r="C3457" t="str">
            <v>Pasinska, Patrycja</v>
          </cell>
        </row>
        <row r="3458">
          <cell r="A3458" t="str">
            <v>Core</v>
          </cell>
          <cell r="B3458" t="str">
            <v>Other Matter Executive</v>
          </cell>
          <cell r="C3458" t="str">
            <v>Patel, Jai</v>
          </cell>
        </row>
        <row r="3459">
          <cell r="A3459" t="str">
            <v>Core</v>
          </cell>
          <cell r="B3459" t="str">
            <v>Other Matter Executive</v>
          </cell>
          <cell r="C3459" t="str">
            <v>Patterson, Robert</v>
          </cell>
        </row>
        <row r="3460">
          <cell r="A3460" t="str">
            <v>Core</v>
          </cell>
          <cell r="B3460" t="str">
            <v>Other Matter Executive</v>
          </cell>
          <cell r="C3460" t="str">
            <v>Paul, Katherine</v>
          </cell>
        </row>
        <row r="3461">
          <cell r="A3461" t="str">
            <v>Core</v>
          </cell>
          <cell r="B3461" t="str">
            <v>Other Matter Executive</v>
          </cell>
          <cell r="C3461" t="str">
            <v>Payne, Allan (left)</v>
          </cell>
        </row>
        <row r="3462">
          <cell r="A3462" t="str">
            <v>Core</v>
          </cell>
          <cell r="B3462" t="str">
            <v>Other Matter Executive</v>
          </cell>
          <cell r="C3462" t="str">
            <v>Payne, Emily (left)</v>
          </cell>
        </row>
        <row r="3463">
          <cell r="A3463" t="str">
            <v>Core</v>
          </cell>
          <cell r="B3463" t="str">
            <v>Other Matter Executive</v>
          </cell>
          <cell r="C3463" t="str">
            <v>Pearson, Zoe (left)</v>
          </cell>
        </row>
        <row r="3464">
          <cell r="A3464" t="str">
            <v>Core</v>
          </cell>
          <cell r="B3464" t="str">
            <v>Other Matter Executive</v>
          </cell>
          <cell r="C3464" t="str">
            <v>Pelzig, Jack</v>
          </cell>
        </row>
        <row r="3465">
          <cell r="A3465" t="str">
            <v>Core</v>
          </cell>
          <cell r="B3465" t="str">
            <v>Other Matter Executive</v>
          </cell>
          <cell r="C3465" t="str">
            <v>Perrin, Alana</v>
          </cell>
        </row>
        <row r="3466">
          <cell r="A3466" t="str">
            <v>Core</v>
          </cell>
          <cell r="B3466" t="str">
            <v>Other Matter Executive</v>
          </cell>
          <cell r="C3466" t="str">
            <v>Petersen, Amy (left)</v>
          </cell>
        </row>
        <row r="3467">
          <cell r="A3467" t="str">
            <v>Core</v>
          </cell>
          <cell r="B3467" t="str">
            <v>Other Matter Executive</v>
          </cell>
          <cell r="C3467" t="str">
            <v>Peterson, Marcia</v>
          </cell>
        </row>
        <row r="3468">
          <cell r="A3468" t="str">
            <v>Core</v>
          </cell>
          <cell r="B3468" t="str">
            <v>Other Matter Executive</v>
          </cell>
          <cell r="C3468" t="str">
            <v>Petre, Roxana</v>
          </cell>
        </row>
        <row r="3469">
          <cell r="A3469" t="str">
            <v>Core</v>
          </cell>
          <cell r="B3469" t="str">
            <v>Other Matter Executive</v>
          </cell>
          <cell r="C3469" t="str">
            <v>Petroiu, Marius</v>
          </cell>
        </row>
        <row r="3470">
          <cell r="A3470" t="str">
            <v>Core</v>
          </cell>
          <cell r="B3470" t="str">
            <v>Other Matter Executive</v>
          </cell>
          <cell r="C3470" t="str">
            <v>Petrou, Panayiota</v>
          </cell>
        </row>
        <row r="3471">
          <cell r="A3471" t="str">
            <v>Core</v>
          </cell>
          <cell r="B3471" t="str">
            <v>Other Matter Executive</v>
          </cell>
          <cell r="C3471" t="str">
            <v>Petrov, Iliyan</v>
          </cell>
        </row>
        <row r="3472">
          <cell r="A3472" t="str">
            <v>Core</v>
          </cell>
          <cell r="B3472" t="str">
            <v>Other Matter Executive</v>
          </cell>
          <cell r="C3472" t="str">
            <v>Phillips, Cara</v>
          </cell>
        </row>
        <row r="3473">
          <cell r="A3473" t="str">
            <v>Core</v>
          </cell>
          <cell r="B3473" t="str">
            <v>Other Matter Executive</v>
          </cell>
          <cell r="C3473" t="str">
            <v>Phillips, Sarah</v>
          </cell>
        </row>
        <row r="3474">
          <cell r="A3474" t="str">
            <v>Core</v>
          </cell>
          <cell r="B3474" t="str">
            <v>Other Matter Executive</v>
          </cell>
          <cell r="C3474" t="str">
            <v>Piaskowski, Mikolaj</v>
          </cell>
        </row>
        <row r="3475">
          <cell r="A3475" t="str">
            <v>Core</v>
          </cell>
          <cell r="B3475" t="str">
            <v>Other Matter Executive</v>
          </cell>
          <cell r="C3475" t="str">
            <v>Pinto, Rachel</v>
          </cell>
        </row>
        <row r="3476">
          <cell r="A3476" t="str">
            <v>Core</v>
          </cell>
          <cell r="B3476" t="str">
            <v>Other Matter Executive</v>
          </cell>
          <cell r="C3476" t="str">
            <v>Pokrass, Borislava</v>
          </cell>
        </row>
        <row r="3477">
          <cell r="A3477" t="str">
            <v>Core</v>
          </cell>
          <cell r="B3477" t="str">
            <v>Other Matter Executive</v>
          </cell>
          <cell r="C3477" t="str">
            <v>Polina, Titova</v>
          </cell>
        </row>
        <row r="3478">
          <cell r="A3478" t="str">
            <v>Core</v>
          </cell>
          <cell r="B3478" t="str">
            <v>Other Matter Executive</v>
          </cell>
          <cell r="C3478" t="str">
            <v>Polson, Niall</v>
          </cell>
        </row>
        <row r="3479">
          <cell r="A3479" t="str">
            <v>Core</v>
          </cell>
          <cell r="B3479" t="str">
            <v>Other Matter Executive</v>
          </cell>
          <cell r="C3479" t="str">
            <v>Pooley, Isabel</v>
          </cell>
        </row>
        <row r="3480">
          <cell r="A3480" t="str">
            <v>Core</v>
          </cell>
          <cell r="B3480" t="str">
            <v>Other Matter Executive</v>
          </cell>
          <cell r="C3480" t="str">
            <v>Poon, Jennifer</v>
          </cell>
        </row>
        <row r="3481">
          <cell r="A3481" t="str">
            <v>Core</v>
          </cell>
          <cell r="B3481" t="str">
            <v>Other Matter Executive</v>
          </cell>
          <cell r="C3481" t="str">
            <v>Poronyi, Zoltan</v>
          </cell>
        </row>
        <row r="3482">
          <cell r="A3482" t="str">
            <v>Core</v>
          </cell>
          <cell r="B3482" t="str">
            <v>Other Matter Executive</v>
          </cell>
          <cell r="C3482" t="str">
            <v>Posniak, Andrzej</v>
          </cell>
        </row>
        <row r="3483">
          <cell r="A3483" t="str">
            <v>Core</v>
          </cell>
          <cell r="B3483" t="str">
            <v>Other Matter Executive</v>
          </cell>
          <cell r="C3483" t="str">
            <v>Price, Huw</v>
          </cell>
        </row>
        <row r="3484">
          <cell r="A3484" t="str">
            <v>Core</v>
          </cell>
          <cell r="B3484" t="str">
            <v>Other Matter Executive</v>
          </cell>
          <cell r="C3484" t="str">
            <v>Przybylski, Piotr</v>
          </cell>
        </row>
        <row r="3485">
          <cell r="A3485" t="str">
            <v>Core</v>
          </cell>
          <cell r="B3485" t="str">
            <v>Other Matter Executive</v>
          </cell>
          <cell r="C3485" t="str">
            <v>Przyhoda, Patrik</v>
          </cell>
        </row>
        <row r="3486">
          <cell r="A3486" t="str">
            <v>Core</v>
          </cell>
          <cell r="B3486" t="str">
            <v>Other Matter Executive</v>
          </cell>
          <cell r="C3486" t="str">
            <v>Przywara, Michal</v>
          </cell>
        </row>
        <row r="3487">
          <cell r="A3487" t="str">
            <v>Core</v>
          </cell>
          <cell r="B3487" t="str">
            <v>Other Matter Executive</v>
          </cell>
          <cell r="C3487" t="str">
            <v>Pyrkowski, Tomasz</v>
          </cell>
        </row>
        <row r="3488">
          <cell r="A3488" t="str">
            <v>Core</v>
          </cell>
          <cell r="B3488" t="str">
            <v>Other Matter Executive</v>
          </cell>
          <cell r="C3488" t="str">
            <v>Pywell, Lucy</v>
          </cell>
        </row>
        <row r="3489">
          <cell r="A3489" t="str">
            <v>Core</v>
          </cell>
          <cell r="B3489" t="str">
            <v>Other Matter Executive</v>
          </cell>
          <cell r="C3489" t="str">
            <v>Rachwol, Jakub</v>
          </cell>
        </row>
        <row r="3490">
          <cell r="A3490" t="str">
            <v>Core</v>
          </cell>
          <cell r="B3490" t="str">
            <v>Other Matter Executive</v>
          </cell>
          <cell r="C3490" t="str">
            <v>Radchenko, Vitaliy</v>
          </cell>
        </row>
        <row r="3491">
          <cell r="A3491" t="str">
            <v>Core</v>
          </cell>
          <cell r="B3491" t="str">
            <v>Other Matter Executive</v>
          </cell>
          <cell r="C3491" t="str">
            <v>Radcliffe, Michelle</v>
          </cell>
        </row>
        <row r="3492">
          <cell r="A3492" t="str">
            <v>Core</v>
          </cell>
          <cell r="B3492" t="str">
            <v>Other Matter Executive</v>
          </cell>
          <cell r="C3492" t="str">
            <v>Radcliffe, Simon</v>
          </cell>
        </row>
        <row r="3493">
          <cell r="A3493" t="str">
            <v>Core</v>
          </cell>
          <cell r="B3493" t="str">
            <v>Other Matter Executive</v>
          </cell>
          <cell r="C3493" t="str">
            <v>Radlova, Nevena</v>
          </cell>
        </row>
        <row r="3494">
          <cell r="A3494" t="str">
            <v>Core</v>
          </cell>
          <cell r="B3494" t="str">
            <v>Other Matter Executive</v>
          </cell>
          <cell r="C3494" t="str">
            <v>Raja, Bushra</v>
          </cell>
        </row>
        <row r="3495">
          <cell r="A3495" t="str">
            <v>Core</v>
          </cell>
          <cell r="B3495" t="str">
            <v>Other Matter Executive</v>
          </cell>
          <cell r="C3495" t="str">
            <v>Rathore, Robin</v>
          </cell>
        </row>
        <row r="3496">
          <cell r="A3496" t="str">
            <v>Core</v>
          </cell>
          <cell r="B3496" t="str">
            <v>Other Matter Executive</v>
          </cell>
          <cell r="C3496" t="str">
            <v>Rawle, Leilah</v>
          </cell>
        </row>
        <row r="3497">
          <cell r="A3497" t="str">
            <v>Core</v>
          </cell>
          <cell r="B3497" t="str">
            <v>Other Matter Executive</v>
          </cell>
          <cell r="C3497" t="str">
            <v>Reichmann, Cristina</v>
          </cell>
        </row>
        <row r="3498">
          <cell r="A3498" t="str">
            <v>Core</v>
          </cell>
          <cell r="B3498" t="str">
            <v>Other Matter Executive</v>
          </cell>
          <cell r="C3498" t="str">
            <v>Reid, Tom</v>
          </cell>
        </row>
        <row r="3499">
          <cell r="A3499" t="str">
            <v>Core</v>
          </cell>
          <cell r="B3499" t="str">
            <v>Other Matter Executive</v>
          </cell>
          <cell r="C3499" t="str">
            <v>Reidy, Rebecca</v>
          </cell>
        </row>
        <row r="3500">
          <cell r="A3500" t="str">
            <v>Core</v>
          </cell>
          <cell r="B3500" t="str">
            <v>Other Matter Executive</v>
          </cell>
          <cell r="C3500" t="str">
            <v>Reilly, Frances</v>
          </cell>
        </row>
        <row r="3501">
          <cell r="A3501" t="str">
            <v>Core</v>
          </cell>
          <cell r="B3501" t="str">
            <v>Other Matter Executive</v>
          </cell>
          <cell r="C3501" t="str">
            <v>Rheims, Eric</v>
          </cell>
        </row>
        <row r="3502">
          <cell r="A3502" t="str">
            <v>Core</v>
          </cell>
          <cell r="B3502" t="str">
            <v>Other Matter Executive</v>
          </cell>
          <cell r="C3502" t="str">
            <v>Richards, Glyn</v>
          </cell>
        </row>
        <row r="3503">
          <cell r="A3503" t="str">
            <v>Core</v>
          </cell>
          <cell r="B3503" t="str">
            <v>Other Matter Executive</v>
          </cell>
          <cell r="C3503" t="str">
            <v>Richardson, Jason</v>
          </cell>
        </row>
        <row r="3504">
          <cell r="A3504" t="str">
            <v>Core</v>
          </cell>
          <cell r="B3504" t="str">
            <v>Other Matter Executive</v>
          </cell>
          <cell r="C3504" t="str">
            <v>Riddle, Emma</v>
          </cell>
        </row>
        <row r="3505">
          <cell r="A3505" t="str">
            <v>Core</v>
          </cell>
          <cell r="B3505" t="str">
            <v>Other Matter Executive</v>
          </cell>
          <cell r="C3505" t="str">
            <v>Robertson, Wai - Man shek</v>
          </cell>
        </row>
        <row r="3506">
          <cell r="A3506" t="str">
            <v>Core</v>
          </cell>
          <cell r="B3506" t="str">
            <v>Other Matter Executive</v>
          </cell>
          <cell r="C3506" t="str">
            <v>Robertson, William</v>
          </cell>
        </row>
        <row r="3507">
          <cell r="A3507" t="str">
            <v>Core</v>
          </cell>
          <cell r="B3507" t="str">
            <v>Other Matter Executive</v>
          </cell>
          <cell r="C3507" t="str">
            <v>Rodia, Maria</v>
          </cell>
        </row>
        <row r="3508">
          <cell r="A3508" t="str">
            <v>Core</v>
          </cell>
          <cell r="B3508" t="str">
            <v>Other Matter Executive</v>
          </cell>
          <cell r="C3508" t="str">
            <v>Rogers, Lorna</v>
          </cell>
        </row>
        <row r="3509">
          <cell r="A3509" t="str">
            <v>Core</v>
          </cell>
          <cell r="B3509" t="str">
            <v>Other Matter Executive</v>
          </cell>
          <cell r="C3509" t="str">
            <v>Ross, Gavin (left)</v>
          </cell>
        </row>
        <row r="3510">
          <cell r="A3510" t="str">
            <v>Core</v>
          </cell>
          <cell r="B3510" t="str">
            <v>Other Matter Executive</v>
          </cell>
          <cell r="C3510" t="str">
            <v>Roth, Richard (left)</v>
          </cell>
        </row>
        <row r="3511">
          <cell r="A3511" t="str">
            <v>Core</v>
          </cell>
          <cell r="B3511" t="str">
            <v>Other Matter Executive</v>
          </cell>
          <cell r="C3511" t="str">
            <v>Rowe, Julia</v>
          </cell>
        </row>
        <row r="3512">
          <cell r="A3512" t="str">
            <v>Core</v>
          </cell>
          <cell r="B3512" t="str">
            <v>Other Matter Executive</v>
          </cell>
          <cell r="C3512" t="str">
            <v>Rowe, Juliet</v>
          </cell>
        </row>
        <row r="3513">
          <cell r="A3513" t="str">
            <v>Core</v>
          </cell>
          <cell r="B3513" t="str">
            <v>Other Matter Executive</v>
          </cell>
          <cell r="C3513" t="str">
            <v>Rusanova, Jenia</v>
          </cell>
        </row>
        <row r="3514">
          <cell r="A3514" t="str">
            <v>Core</v>
          </cell>
          <cell r="B3514" t="str">
            <v>Other Matter Executive</v>
          </cell>
          <cell r="C3514" t="str">
            <v>Russell, Claudia</v>
          </cell>
        </row>
        <row r="3515">
          <cell r="A3515" t="str">
            <v>Core</v>
          </cell>
          <cell r="B3515" t="str">
            <v>Other Matter Executive</v>
          </cell>
          <cell r="C3515" t="str">
            <v>Russell, Lucy</v>
          </cell>
        </row>
        <row r="3516">
          <cell r="A3516" t="str">
            <v>Core</v>
          </cell>
          <cell r="B3516" t="str">
            <v>Other Matter Executive</v>
          </cell>
          <cell r="C3516" t="str">
            <v>Rutherford, David</v>
          </cell>
        </row>
        <row r="3517">
          <cell r="A3517" t="str">
            <v>Core</v>
          </cell>
          <cell r="B3517" t="str">
            <v>Other Matter Executive</v>
          </cell>
          <cell r="C3517" t="str">
            <v>Ryan, Tom</v>
          </cell>
        </row>
        <row r="3518">
          <cell r="A3518" t="str">
            <v>Core</v>
          </cell>
          <cell r="B3518" t="str">
            <v>Other Matter Executive</v>
          </cell>
          <cell r="C3518" t="str">
            <v>Sabin, Nadia</v>
          </cell>
        </row>
        <row r="3519">
          <cell r="A3519" t="str">
            <v>Core</v>
          </cell>
          <cell r="B3519" t="str">
            <v>Other Matter Executive</v>
          </cell>
          <cell r="C3519" t="str">
            <v>Saffer, Claire</v>
          </cell>
        </row>
        <row r="3520">
          <cell r="A3520" t="str">
            <v>Core</v>
          </cell>
          <cell r="B3520" t="str">
            <v>Other Matter Executive</v>
          </cell>
          <cell r="C3520" t="str">
            <v>Sainsbury, Gemma</v>
          </cell>
        </row>
        <row r="3521">
          <cell r="A3521" t="str">
            <v>Core</v>
          </cell>
          <cell r="B3521" t="str">
            <v>Other Matter Executive</v>
          </cell>
          <cell r="C3521" t="str">
            <v>Salwan, Natasha (left)</v>
          </cell>
        </row>
        <row r="3522">
          <cell r="A3522" t="str">
            <v>Core</v>
          </cell>
          <cell r="B3522" t="str">
            <v>Other Matter Executive</v>
          </cell>
          <cell r="C3522" t="str">
            <v>Samdup, Karma</v>
          </cell>
        </row>
        <row r="3523">
          <cell r="A3523" t="str">
            <v>Core</v>
          </cell>
          <cell r="B3523" t="str">
            <v>Other Matter Executive</v>
          </cell>
          <cell r="C3523" t="str">
            <v>Sancewicz, Tomasz</v>
          </cell>
        </row>
        <row r="3524">
          <cell r="A3524" t="str">
            <v>Core</v>
          </cell>
          <cell r="B3524" t="str">
            <v>Other Matter Executive</v>
          </cell>
          <cell r="C3524" t="str">
            <v>Sanderson, Karen</v>
          </cell>
        </row>
        <row r="3525">
          <cell r="A3525" t="str">
            <v>Core</v>
          </cell>
          <cell r="B3525" t="str">
            <v>Other Matter Executive</v>
          </cell>
          <cell r="C3525" t="str">
            <v>Santilale, Dipesh</v>
          </cell>
        </row>
        <row r="3526">
          <cell r="A3526" t="str">
            <v>Core</v>
          </cell>
          <cell r="B3526" t="str">
            <v>Other Matter Executive</v>
          </cell>
          <cell r="C3526" t="str">
            <v>Savov, Veliko</v>
          </cell>
        </row>
        <row r="3527">
          <cell r="A3527" t="str">
            <v>Core</v>
          </cell>
          <cell r="B3527" t="str">
            <v>Other Matter Executive</v>
          </cell>
          <cell r="C3527" t="str">
            <v>Sawford, Elliott</v>
          </cell>
        </row>
        <row r="3528">
          <cell r="A3528" t="str">
            <v>Core</v>
          </cell>
          <cell r="B3528" t="str">
            <v>Other Matter Executive</v>
          </cell>
          <cell r="C3528" t="str">
            <v>Scott, Timothy</v>
          </cell>
        </row>
        <row r="3529">
          <cell r="A3529" t="str">
            <v>Core</v>
          </cell>
          <cell r="B3529" t="str">
            <v>Other Matter Executive</v>
          </cell>
          <cell r="C3529" t="str">
            <v>Sedge, Sara (left)</v>
          </cell>
        </row>
        <row r="3530">
          <cell r="A3530" t="str">
            <v>Core</v>
          </cell>
          <cell r="B3530" t="str">
            <v>Other Matter Executive</v>
          </cell>
          <cell r="C3530" t="str">
            <v>Seibold, Birgit</v>
          </cell>
        </row>
        <row r="3531">
          <cell r="A3531" t="str">
            <v>Core</v>
          </cell>
          <cell r="B3531" t="str">
            <v>Other Matter Executive</v>
          </cell>
          <cell r="C3531" t="str">
            <v>Selby, Mary</v>
          </cell>
        </row>
        <row r="3532">
          <cell r="A3532" t="str">
            <v>Core</v>
          </cell>
          <cell r="B3532" t="str">
            <v>Other Matter Executive</v>
          </cell>
          <cell r="C3532" t="str">
            <v>Selena Strudwick</v>
          </cell>
        </row>
        <row r="3533">
          <cell r="A3533" t="str">
            <v>Core</v>
          </cell>
          <cell r="B3533" t="str">
            <v>Other Matter Executive</v>
          </cell>
          <cell r="C3533" t="str">
            <v>Sennett, Suzanne</v>
          </cell>
        </row>
        <row r="3534">
          <cell r="A3534" t="str">
            <v>Core</v>
          </cell>
          <cell r="B3534" t="str">
            <v>Other Matter Executive</v>
          </cell>
          <cell r="C3534" t="str">
            <v>Shaw, Andrew</v>
          </cell>
        </row>
        <row r="3535">
          <cell r="A3535" t="str">
            <v>Core</v>
          </cell>
          <cell r="B3535" t="str">
            <v>Other Matter Executive</v>
          </cell>
          <cell r="C3535" t="str">
            <v>Shaw, Anna</v>
          </cell>
        </row>
        <row r="3536">
          <cell r="A3536" t="str">
            <v>Core</v>
          </cell>
          <cell r="B3536" t="str">
            <v>Other Matter Executive</v>
          </cell>
          <cell r="C3536" t="str">
            <v>Shaw, Daniel</v>
          </cell>
        </row>
        <row r="3537">
          <cell r="A3537" t="str">
            <v>Core</v>
          </cell>
          <cell r="B3537" t="str">
            <v>Other Matter Executive</v>
          </cell>
          <cell r="C3537" t="str">
            <v>Shepheard, Chris</v>
          </cell>
        </row>
        <row r="3538">
          <cell r="A3538" t="str">
            <v>Core</v>
          </cell>
          <cell r="B3538" t="str">
            <v>Other Matter Executive</v>
          </cell>
          <cell r="C3538" t="str">
            <v>Sherratt, Rachel</v>
          </cell>
        </row>
        <row r="3539">
          <cell r="A3539" t="str">
            <v>Core</v>
          </cell>
          <cell r="B3539" t="str">
            <v>Other Matter Executive</v>
          </cell>
          <cell r="C3539" t="str">
            <v>Shutt, Kelly</v>
          </cell>
        </row>
        <row r="3540">
          <cell r="A3540" t="str">
            <v>Core</v>
          </cell>
          <cell r="B3540" t="str">
            <v>Other Matter Executive</v>
          </cell>
          <cell r="C3540" t="str">
            <v>Sibley, Claire</v>
          </cell>
        </row>
        <row r="3541">
          <cell r="A3541" t="str">
            <v>Core</v>
          </cell>
          <cell r="B3541" t="str">
            <v>Other Matter Executive</v>
          </cell>
          <cell r="C3541" t="str">
            <v>Sieff, Steven</v>
          </cell>
        </row>
        <row r="3542">
          <cell r="A3542" t="str">
            <v>Core</v>
          </cell>
          <cell r="B3542" t="str">
            <v>Other Matter Executive</v>
          </cell>
          <cell r="C3542" t="str">
            <v>Siggers, Thomas</v>
          </cell>
        </row>
        <row r="3543">
          <cell r="A3543" t="str">
            <v>Core</v>
          </cell>
          <cell r="B3543" t="str">
            <v>Other Matter Executive</v>
          </cell>
          <cell r="C3543" t="str">
            <v>Sinclair, Richard</v>
          </cell>
        </row>
        <row r="3544">
          <cell r="A3544" t="str">
            <v>Core</v>
          </cell>
          <cell r="B3544" t="str">
            <v>Other Matter Executive</v>
          </cell>
          <cell r="C3544" t="str">
            <v>Skalova, Tana</v>
          </cell>
        </row>
        <row r="3545">
          <cell r="A3545" t="str">
            <v>Core</v>
          </cell>
          <cell r="B3545" t="str">
            <v>Other Matter Executive</v>
          </cell>
          <cell r="C3545" t="str">
            <v>Skrzesinska, Aneta</v>
          </cell>
        </row>
        <row r="3546">
          <cell r="A3546" t="str">
            <v>Core</v>
          </cell>
          <cell r="B3546" t="str">
            <v>Other Matter Executive</v>
          </cell>
          <cell r="C3546" t="str">
            <v>Skuza, Anna</v>
          </cell>
        </row>
        <row r="3547">
          <cell r="A3547" t="str">
            <v>Core</v>
          </cell>
          <cell r="B3547" t="str">
            <v>Other Matter Executive</v>
          </cell>
          <cell r="C3547" t="str">
            <v>Slawatyniec, Lukasz</v>
          </cell>
        </row>
        <row r="3548">
          <cell r="A3548" t="str">
            <v>Core</v>
          </cell>
          <cell r="B3548" t="str">
            <v>Other Matter Executive</v>
          </cell>
          <cell r="C3548" t="str">
            <v>Smart, Amy</v>
          </cell>
        </row>
        <row r="3549">
          <cell r="A3549" t="str">
            <v>Core</v>
          </cell>
          <cell r="B3549" t="str">
            <v>Other Matter Executive</v>
          </cell>
          <cell r="C3549" t="str">
            <v>Smiglak, Maria (left)</v>
          </cell>
        </row>
        <row r="3550">
          <cell r="A3550" t="str">
            <v>Core</v>
          </cell>
          <cell r="B3550" t="str">
            <v>Other Matter Executive</v>
          </cell>
          <cell r="C3550" t="str">
            <v>Smith, Caroline</v>
          </cell>
        </row>
        <row r="3551">
          <cell r="A3551" t="str">
            <v>Core</v>
          </cell>
          <cell r="B3551" t="str">
            <v>Other Matter Executive</v>
          </cell>
          <cell r="C3551" t="str">
            <v>Smith, Jennifer</v>
          </cell>
        </row>
        <row r="3552">
          <cell r="A3552" t="str">
            <v>Core</v>
          </cell>
          <cell r="B3552" t="str">
            <v>Other Matter Executive</v>
          </cell>
          <cell r="C3552" t="str">
            <v>Soldat, Sanja</v>
          </cell>
        </row>
        <row r="3553">
          <cell r="A3553" t="str">
            <v>Core</v>
          </cell>
          <cell r="B3553" t="str">
            <v>Other Matter Executive</v>
          </cell>
          <cell r="C3553" t="str">
            <v>Soltesz, Kinga (left)</v>
          </cell>
        </row>
        <row r="3554">
          <cell r="A3554" t="str">
            <v>Core</v>
          </cell>
          <cell r="B3554" t="str">
            <v>Other Matter Executive</v>
          </cell>
          <cell r="C3554" t="str">
            <v>Solyom, Agnes</v>
          </cell>
        </row>
        <row r="3555">
          <cell r="A3555" t="str">
            <v>Core</v>
          </cell>
          <cell r="B3555" t="str">
            <v>Other Matter Executive</v>
          </cell>
          <cell r="C3555" t="str">
            <v>Sorba, Electra</v>
          </cell>
        </row>
        <row r="3556">
          <cell r="A3556" t="str">
            <v>Core</v>
          </cell>
          <cell r="B3556" t="str">
            <v>Other Matter Executive</v>
          </cell>
          <cell r="C3556" t="str">
            <v>Soroka, Svetlana</v>
          </cell>
        </row>
        <row r="3557">
          <cell r="A3557" t="str">
            <v>Core</v>
          </cell>
          <cell r="B3557" t="str">
            <v>Other Matter Executive</v>
          </cell>
          <cell r="C3557" t="str">
            <v>Sosnowska, Katarzyna</v>
          </cell>
        </row>
        <row r="3558">
          <cell r="A3558" t="str">
            <v>Core</v>
          </cell>
          <cell r="B3558" t="str">
            <v>Other Matter Executive</v>
          </cell>
          <cell r="C3558" t="str">
            <v>Spells, Suzanne</v>
          </cell>
        </row>
        <row r="3559">
          <cell r="A3559" t="str">
            <v>Core</v>
          </cell>
          <cell r="B3559" t="str">
            <v>Other Matter Executive</v>
          </cell>
          <cell r="C3559" t="str">
            <v>Spendlove, Sarah</v>
          </cell>
        </row>
        <row r="3560">
          <cell r="A3560" t="str">
            <v>Core</v>
          </cell>
          <cell r="B3560" t="str">
            <v>Other Matter Executive</v>
          </cell>
          <cell r="C3560" t="str">
            <v>Spink, Simon (left)</v>
          </cell>
        </row>
        <row r="3561">
          <cell r="A3561" t="str">
            <v>Core</v>
          </cell>
          <cell r="B3561" t="str">
            <v>Other Matter Executive</v>
          </cell>
          <cell r="C3561" t="str">
            <v>Sroga, Marcin</v>
          </cell>
        </row>
        <row r="3562">
          <cell r="A3562" t="str">
            <v>Core</v>
          </cell>
          <cell r="B3562" t="str">
            <v>Other Matter Executive</v>
          </cell>
          <cell r="C3562" t="str">
            <v>Stachowicz, Tomasz</v>
          </cell>
        </row>
        <row r="3563">
          <cell r="A3563" t="str">
            <v>Core</v>
          </cell>
          <cell r="B3563" t="str">
            <v>Other Matter Executive</v>
          </cell>
          <cell r="C3563" t="str">
            <v>Staniaszek, Katarzyna</v>
          </cell>
        </row>
        <row r="3564">
          <cell r="A3564" t="str">
            <v>Core</v>
          </cell>
          <cell r="B3564" t="str">
            <v>Other Matter Executive</v>
          </cell>
          <cell r="C3564" t="str">
            <v>Starzynska, Agnieszka</v>
          </cell>
        </row>
        <row r="3565">
          <cell r="A3565" t="str">
            <v>Core</v>
          </cell>
          <cell r="B3565" t="str">
            <v>Other Matter Executive</v>
          </cell>
          <cell r="C3565" t="str">
            <v>Stasiv, Taras (left)</v>
          </cell>
        </row>
        <row r="3566">
          <cell r="A3566" t="str">
            <v>Core</v>
          </cell>
          <cell r="B3566" t="str">
            <v>Other Matter Executive</v>
          </cell>
          <cell r="C3566" t="str">
            <v>Steensma, Aidan</v>
          </cell>
        </row>
        <row r="3567">
          <cell r="A3567" t="str">
            <v>Core</v>
          </cell>
          <cell r="B3567" t="str">
            <v>Other Matter Executive</v>
          </cell>
          <cell r="C3567" t="str">
            <v>Stefanov, Alexander (left)</v>
          </cell>
        </row>
        <row r="3568">
          <cell r="A3568" t="str">
            <v>Core</v>
          </cell>
          <cell r="B3568" t="str">
            <v>Other Matter Executive</v>
          </cell>
          <cell r="C3568" t="str">
            <v>Stephen, Matthew</v>
          </cell>
        </row>
        <row r="3569">
          <cell r="A3569" t="str">
            <v>Core</v>
          </cell>
          <cell r="B3569" t="str">
            <v>Other Matter Executive</v>
          </cell>
          <cell r="C3569" t="str">
            <v>Stephenson, Jane</v>
          </cell>
        </row>
        <row r="3570">
          <cell r="A3570" t="str">
            <v>Core</v>
          </cell>
          <cell r="B3570" t="str">
            <v>Other Matter Executive</v>
          </cell>
          <cell r="C3570" t="str">
            <v>Stephenson, Jennifer</v>
          </cell>
        </row>
        <row r="3571">
          <cell r="A3571" t="str">
            <v>Core</v>
          </cell>
          <cell r="B3571" t="str">
            <v>Other Matter Executive</v>
          </cell>
          <cell r="C3571" t="str">
            <v>Stevenson, Hayley</v>
          </cell>
        </row>
        <row r="3572">
          <cell r="A3572" t="str">
            <v>Core</v>
          </cell>
          <cell r="B3572" t="str">
            <v>Other Matter Executive</v>
          </cell>
          <cell r="C3572" t="str">
            <v>Stimson, Victoria</v>
          </cell>
        </row>
        <row r="3573">
          <cell r="A3573" t="str">
            <v>Core</v>
          </cell>
          <cell r="B3573" t="str">
            <v>Other Matter Executive</v>
          </cell>
          <cell r="C3573" t="str">
            <v>Stobinski, Przemyslaw</v>
          </cell>
        </row>
        <row r="3574">
          <cell r="A3574" t="str">
            <v>Core</v>
          </cell>
          <cell r="B3574" t="str">
            <v>Other Matter Executive</v>
          </cell>
          <cell r="C3574" t="str">
            <v>Stokhuyzen, Eloise</v>
          </cell>
        </row>
        <row r="3575">
          <cell r="A3575" t="str">
            <v>Core</v>
          </cell>
          <cell r="B3575" t="str">
            <v>Other Matter Executive</v>
          </cell>
          <cell r="C3575" t="str">
            <v>Stopyra, Adam</v>
          </cell>
        </row>
        <row r="3576">
          <cell r="A3576" t="str">
            <v>Core</v>
          </cell>
          <cell r="B3576" t="str">
            <v>Other Matter Executive</v>
          </cell>
          <cell r="C3576" t="str">
            <v>Stoyanoff, Pavlin</v>
          </cell>
        </row>
        <row r="3577">
          <cell r="A3577" t="str">
            <v>Core</v>
          </cell>
          <cell r="B3577" t="str">
            <v>Other Matter Executive</v>
          </cell>
          <cell r="C3577" t="str">
            <v>Stradling, Juliet</v>
          </cell>
        </row>
        <row r="3578">
          <cell r="A3578" t="str">
            <v>Core</v>
          </cell>
          <cell r="B3578" t="str">
            <v>Other Matter Executive</v>
          </cell>
          <cell r="C3578" t="str">
            <v>Strudwick, Selena</v>
          </cell>
        </row>
        <row r="3579">
          <cell r="A3579" t="str">
            <v>Core</v>
          </cell>
          <cell r="B3579" t="str">
            <v>Other Matter Executive</v>
          </cell>
          <cell r="C3579" t="str">
            <v>Stykowska, Ewa</v>
          </cell>
        </row>
        <row r="3580">
          <cell r="A3580" t="str">
            <v>Core</v>
          </cell>
          <cell r="B3580" t="str">
            <v>Other Matter Executive</v>
          </cell>
          <cell r="C3580" t="str">
            <v>Stykowski, Pawel</v>
          </cell>
        </row>
        <row r="3581">
          <cell r="A3581" t="str">
            <v>Core</v>
          </cell>
          <cell r="B3581" t="str">
            <v>Other Matter Executive</v>
          </cell>
          <cell r="C3581" t="str">
            <v>Suthren, Hanna</v>
          </cell>
        </row>
        <row r="3582">
          <cell r="A3582" t="str">
            <v>Core</v>
          </cell>
          <cell r="B3582" t="str">
            <v>Other Matter Executive</v>
          </cell>
          <cell r="C3582" t="str">
            <v>Swiderska, Ewa</v>
          </cell>
        </row>
        <row r="3583">
          <cell r="A3583" t="str">
            <v>Core</v>
          </cell>
          <cell r="B3583" t="str">
            <v>Other Matter Executive</v>
          </cell>
          <cell r="C3583" t="str">
            <v>Szilagyi, Orsolya</v>
          </cell>
        </row>
        <row r="3584">
          <cell r="A3584" t="str">
            <v>Core</v>
          </cell>
          <cell r="B3584" t="str">
            <v>Other Matter Executive</v>
          </cell>
          <cell r="C3584" t="str">
            <v>Szilas, Peter</v>
          </cell>
        </row>
        <row r="3585">
          <cell r="A3585" t="str">
            <v>Core</v>
          </cell>
          <cell r="B3585" t="str">
            <v>Other Matter Executive</v>
          </cell>
          <cell r="C3585" t="str">
            <v>Szmit, Karolina</v>
          </cell>
        </row>
        <row r="3586">
          <cell r="A3586" t="str">
            <v>Core</v>
          </cell>
          <cell r="B3586" t="str">
            <v>Other Matter Executive</v>
          </cell>
          <cell r="C3586" t="str">
            <v>Takov, Peter (left)</v>
          </cell>
        </row>
        <row r="3587">
          <cell r="A3587" t="str">
            <v>Core</v>
          </cell>
          <cell r="B3587" t="str">
            <v>Other Matter Executive</v>
          </cell>
          <cell r="C3587" t="str">
            <v>Tan, Geoff</v>
          </cell>
        </row>
        <row r="3588">
          <cell r="A3588" t="str">
            <v>Core</v>
          </cell>
          <cell r="B3588" t="str">
            <v>Other Matter Executive</v>
          </cell>
          <cell r="C3588" t="str">
            <v>Tang, Eric (left)</v>
          </cell>
        </row>
        <row r="3589">
          <cell r="A3589" t="str">
            <v>Core</v>
          </cell>
          <cell r="B3589" t="str">
            <v>Other Matter Executive</v>
          </cell>
          <cell r="C3589" t="str">
            <v>Tanski, Hubert</v>
          </cell>
        </row>
        <row r="3590">
          <cell r="A3590" t="str">
            <v>Core</v>
          </cell>
          <cell r="B3590" t="str">
            <v>Other Matter Executive</v>
          </cell>
          <cell r="C3590" t="str">
            <v>Tasker, Pippa</v>
          </cell>
        </row>
        <row r="3591">
          <cell r="A3591" t="str">
            <v>Core</v>
          </cell>
          <cell r="B3591" t="str">
            <v>Other Matter Executive</v>
          </cell>
          <cell r="C3591" t="str">
            <v>Tatarova, Anelia (left)</v>
          </cell>
        </row>
        <row r="3592">
          <cell r="A3592" t="str">
            <v>Core</v>
          </cell>
          <cell r="B3592" t="str">
            <v>Other Matter Executive</v>
          </cell>
          <cell r="C3592" t="str">
            <v>Taylor, Edward</v>
          </cell>
        </row>
        <row r="3593">
          <cell r="A3593" t="str">
            <v>Core</v>
          </cell>
          <cell r="B3593" t="str">
            <v>Other Matter Executive</v>
          </cell>
          <cell r="C3593" t="str">
            <v>Tenenblat, Tamsin</v>
          </cell>
        </row>
        <row r="3594">
          <cell r="A3594" t="str">
            <v>Core</v>
          </cell>
          <cell r="B3594" t="str">
            <v>Other Matter Executive</v>
          </cell>
          <cell r="C3594" t="str">
            <v>Tetlow, Cara</v>
          </cell>
        </row>
        <row r="3595">
          <cell r="A3595" t="str">
            <v>Core</v>
          </cell>
          <cell r="B3595" t="str">
            <v>Other Matter Executive</v>
          </cell>
          <cell r="C3595" t="str">
            <v>Thomas, Frances</v>
          </cell>
        </row>
        <row r="3596">
          <cell r="A3596" t="str">
            <v>Core</v>
          </cell>
          <cell r="B3596" t="str">
            <v>Other Matter Executive</v>
          </cell>
          <cell r="C3596" t="str">
            <v>Thomas, James</v>
          </cell>
        </row>
        <row r="3597">
          <cell r="A3597" t="str">
            <v>Core</v>
          </cell>
          <cell r="B3597" t="str">
            <v>Other Matter Executive</v>
          </cell>
          <cell r="C3597" t="str">
            <v>Thompson, Kirsten</v>
          </cell>
        </row>
        <row r="3598">
          <cell r="A3598" t="str">
            <v>Core</v>
          </cell>
          <cell r="B3598" t="str">
            <v>Other Matter Executive</v>
          </cell>
          <cell r="C3598" t="str">
            <v>Thompson, Paul</v>
          </cell>
        </row>
        <row r="3599">
          <cell r="A3599" t="str">
            <v>Core</v>
          </cell>
          <cell r="B3599" t="str">
            <v>Other Matter Executive</v>
          </cell>
          <cell r="C3599" t="str">
            <v>Tihan, Alina</v>
          </cell>
        </row>
        <row r="3600">
          <cell r="A3600" t="str">
            <v>Core</v>
          </cell>
          <cell r="B3600" t="str">
            <v>Other Matter Executive</v>
          </cell>
          <cell r="C3600" t="str">
            <v>Tolhurst, Hanno</v>
          </cell>
        </row>
        <row r="3601">
          <cell r="A3601" t="str">
            <v>Core</v>
          </cell>
          <cell r="B3601" t="str">
            <v>Other Matter Executive</v>
          </cell>
          <cell r="C3601" t="str">
            <v>Tomasik, Milosz</v>
          </cell>
        </row>
        <row r="3602">
          <cell r="A3602" t="str">
            <v>Core</v>
          </cell>
          <cell r="B3602" t="str">
            <v>Other Matter Executive</v>
          </cell>
          <cell r="C3602" t="str">
            <v>Tomescu, Maria</v>
          </cell>
        </row>
        <row r="3603">
          <cell r="A3603" t="str">
            <v>Core</v>
          </cell>
          <cell r="B3603" t="str">
            <v>Other Matter Executive</v>
          </cell>
          <cell r="C3603" t="str">
            <v>Tompa, Csongor</v>
          </cell>
        </row>
        <row r="3604">
          <cell r="A3604" t="str">
            <v>Core</v>
          </cell>
          <cell r="B3604" t="str">
            <v>Other Matter Executive</v>
          </cell>
          <cell r="C3604" t="str">
            <v>Toth, Peter</v>
          </cell>
        </row>
        <row r="3605">
          <cell r="A3605" t="str">
            <v>Core</v>
          </cell>
          <cell r="B3605" t="str">
            <v>Other Matter Executive</v>
          </cell>
          <cell r="C3605" t="str">
            <v>Tracy, Julia</v>
          </cell>
        </row>
        <row r="3606">
          <cell r="A3606" t="str">
            <v>Core</v>
          </cell>
          <cell r="B3606" t="str">
            <v>Other Matter Executive</v>
          </cell>
          <cell r="C3606" t="str">
            <v>Traistaru, Adina</v>
          </cell>
        </row>
        <row r="3607">
          <cell r="A3607" t="str">
            <v>Core</v>
          </cell>
          <cell r="B3607" t="str">
            <v>Other Matter Executive</v>
          </cell>
          <cell r="C3607" t="str">
            <v>Trayhurn, Venetia (left)</v>
          </cell>
        </row>
        <row r="3608">
          <cell r="A3608" t="str">
            <v>Core</v>
          </cell>
          <cell r="B3608" t="str">
            <v>Other Matter Executive</v>
          </cell>
          <cell r="C3608" t="str">
            <v>Treadaway, Stuart</v>
          </cell>
        </row>
        <row r="3609">
          <cell r="A3609" t="str">
            <v>Core</v>
          </cell>
          <cell r="B3609" t="str">
            <v>Other Matter Executive</v>
          </cell>
          <cell r="C3609" t="str">
            <v>Treagus, Martin</v>
          </cell>
        </row>
        <row r="3610">
          <cell r="A3610" t="str">
            <v>Core</v>
          </cell>
          <cell r="B3610" t="str">
            <v>Other Matter Executive</v>
          </cell>
          <cell r="C3610" t="str">
            <v>Trojnarski, Marek (left)</v>
          </cell>
        </row>
        <row r="3611">
          <cell r="A3611" t="str">
            <v>Core</v>
          </cell>
          <cell r="B3611" t="str">
            <v>Other Matter Executive</v>
          </cell>
          <cell r="C3611" t="str">
            <v>Tubbs, Jennifer</v>
          </cell>
        </row>
        <row r="3612">
          <cell r="A3612" t="str">
            <v>Core</v>
          </cell>
          <cell r="B3612" t="str">
            <v>Other Matter Executive</v>
          </cell>
          <cell r="C3612" t="str">
            <v>Turner, Bruce (left)</v>
          </cell>
        </row>
        <row r="3613">
          <cell r="A3613" t="str">
            <v>Core</v>
          </cell>
          <cell r="B3613" t="str">
            <v>Other Matter Executive</v>
          </cell>
          <cell r="C3613" t="str">
            <v>Turner, William</v>
          </cell>
        </row>
        <row r="3614">
          <cell r="A3614" t="str">
            <v>Core</v>
          </cell>
          <cell r="B3614" t="str">
            <v>Other Matter Executive</v>
          </cell>
          <cell r="C3614" t="str">
            <v>Turzo, Tamara</v>
          </cell>
        </row>
        <row r="3615">
          <cell r="A3615" t="str">
            <v>Core</v>
          </cell>
          <cell r="B3615" t="str">
            <v>Other Matter Executive</v>
          </cell>
          <cell r="C3615" t="str">
            <v>Tyagi, Amit</v>
          </cell>
        </row>
        <row r="3616">
          <cell r="A3616" t="str">
            <v>Core</v>
          </cell>
          <cell r="B3616" t="str">
            <v>Other Matter Executive</v>
          </cell>
          <cell r="C3616" t="str">
            <v>Ueding, Stefan (left)</v>
          </cell>
        </row>
        <row r="3617">
          <cell r="A3617" t="str">
            <v>Core</v>
          </cell>
          <cell r="B3617" t="str">
            <v>Other Matter Executive</v>
          </cell>
          <cell r="C3617" t="str">
            <v>Vanbijnen, Arne (left)</v>
          </cell>
        </row>
        <row r="3618">
          <cell r="A3618" t="str">
            <v>Core</v>
          </cell>
          <cell r="B3618" t="str">
            <v>Other Matter Executive</v>
          </cell>
          <cell r="C3618" t="str">
            <v>Varady, Jozsef</v>
          </cell>
        </row>
        <row r="3619">
          <cell r="A3619" t="str">
            <v>Core</v>
          </cell>
          <cell r="B3619" t="str">
            <v>Other Matter Executive</v>
          </cell>
          <cell r="C3619" t="str">
            <v>Varga-Giesz, Dorottya</v>
          </cell>
        </row>
        <row r="3620">
          <cell r="A3620" t="str">
            <v>Core</v>
          </cell>
          <cell r="B3620" t="str">
            <v>Other Matter Executive</v>
          </cell>
          <cell r="C3620" t="str">
            <v>Varszeghi, Balazs</v>
          </cell>
        </row>
        <row r="3621">
          <cell r="A3621" t="str">
            <v>Core</v>
          </cell>
          <cell r="B3621" t="str">
            <v>Other Matter Executive</v>
          </cell>
          <cell r="C3621" t="str">
            <v>Vasileva, Desislava</v>
          </cell>
        </row>
        <row r="3622">
          <cell r="A3622" t="str">
            <v>Core</v>
          </cell>
          <cell r="B3622" t="str">
            <v>Other Matter Executive</v>
          </cell>
          <cell r="C3622" t="str">
            <v>Veronika, Kovacs</v>
          </cell>
        </row>
        <row r="3623">
          <cell r="A3623" t="str">
            <v>Core</v>
          </cell>
          <cell r="B3623" t="str">
            <v>Other Matter Executive</v>
          </cell>
          <cell r="C3623" t="str">
            <v>Verrinder, Louise</v>
          </cell>
        </row>
        <row r="3624">
          <cell r="A3624" t="str">
            <v>Core</v>
          </cell>
          <cell r="B3624" t="str">
            <v>Other Matter Executive</v>
          </cell>
          <cell r="C3624" t="str">
            <v>Vetrici - Soimu, Bogdan</v>
          </cell>
        </row>
        <row r="3625">
          <cell r="A3625" t="str">
            <v>Core</v>
          </cell>
          <cell r="B3625" t="str">
            <v>Other Matter Executive</v>
          </cell>
          <cell r="C3625" t="str">
            <v>Vogg-Wrightson, Nicoletta</v>
          </cell>
        </row>
        <row r="3626">
          <cell r="A3626" t="str">
            <v>Core</v>
          </cell>
          <cell r="B3626" t="str">
            <v>Other Matter Executive</v>
          </cell>
          <cell r="C3626" t="str">
            <v>Vu, Sang</v>
          </cell>
        </row>
        <row r="3627">
          <cell r="A3627" t="str">
            <v>Core</v>
          </cell>
          <cell r="B3627" t="str">
            <v>Other Matter Executive</v>
          </cell>
          <cell r="C3627" t="str">
            <v>Wadsworth, Alaina</v>
          </cell>
        </row>
        <row r="3628">
          <cell r="A3628" t="str">
            <v>Core</v>
          </cell>
          <cell r="B3628" t="str">
            <v>Other Matter Executive</v>
          </cell>
          <cell r="C3628" t="str">
            <v>Wagiel, Ewelina</v>
          </cell>
        </row>
        <row r="3629">
          <cell r="A3629" t="str">
            <v>Core</v>
          </cell>
          <cell r="B3629" t="str">
            <v>Other Matter Executive</v>
          </cell>
          <cell r="C3629" t="str">
            <v>Waligorski, Tomasz</v>
          </cell>
        </row>
        <row r="3630">
          <cell r="A3630" t="str">
            <v>Core</v>
          </cell>
          <cell r="B3630" t="str">
            <v>Other Matter Executive</v>
          </cell>
          <cell r="C3630" t="str">
            <v>Walsh, James</v>
          </cell>
        </row>
        <row r="3631">
          <cell r="A3631" t="str">
            <v>Core</v>
          </cell>
          <cell r="B3631" t="str">
            <v>Other Matter Executive</v>
          </cell>
          <cell r="C3631" t="str">
            <v>Warren, Alison</v>
          </cell>
        </row>
        <row r="3632">
          <cell r="A3632" t="str">
            <v>Core</v>
          </cell>
          <cell r="B3632" t="str">
            <v>Other Matter Executive</v>
          </cell>
          <cell r="C3632" t="str">
            <v>Wass, Tim (left)</v>
          </cell>
        </row>
        <row r="3633">
          <cell r="A3633" t="str">
            <v>Core</v>
          </cell>
          <cell r="B3633" t="str">
            <v>Other Matter Executive</v>
          </cell>
          <cell r="C3633" t="str">
            <v>Waterhouse, Julia</v>
          </cell>
        </row>
        <row r="3634">
          <cell r="A3634" t="str">
            <v>Core</v>
          </cell>
          <cell r="B3634" t="str">
            <v>Other Matter Executive</v>
          </cell>
          <cell r="C3634" t="str">
            <v>Watson, Ian</v>
          </cell>
        </row>
        <row r="3635">
          <cell r="A3635" t="str">
            <v>Core</v>
          </cell>
          <cell r="B3635" t="str">
            <v>Other Matter Executive</v>
          </cell>
          <cell r="C3635" t="str">
            <v>Watt, Jennifer</v>
          </cell>
        </row>
        <row r="3636">
          <cell r="A3636" t="str">
            <v>Core</v>
          </cell>
          <cell r="B3636" t="str">
            <v>Other Matter Executive</v>
          </cell>
          <cell r="C3636" t="str">
            <v>Wawrzynczak, Anna</v>
          </cell>
        </row>
        <row r="3637">
          <cell r="A3637" t="str">
            <v>Core</v>
          </cell>
          <cell r="B3637" t="str">
            <v>Other Matter Executive</v>
          </cell>
          <cell r="C3637" t="str">
            <v>Werner, Konrad</v>
          </cell>
        </row>
        <row r="3638">
          <cell r="A3638" t="str">
            <v>Core</v>
          </cell>
          <cell r="B3638" t="str">
            <v>Other Matter Executive</v>
          </cell>
          <cell r="C3638" t="str">
            <v>West, Scarlett</v>
          </cell>
        </row>
        <row r="3639">
          <cell r="A3639" t="str">
            <v>Core</v>
          </cell>
          <cell r="B3639" t="str">
            <v>Other Matter Executive</v>
          </cell>
          <cell r="C3639" t="str">
            <v>Wheeler - Ozanne, Fritha</v>
          </cell>
        </row>
        <row r="3640">
          <cell r="A3640" t="str">
            <v>Core</v>
          </cell>
          <cell r="B3640" t="str">
            <v>Other Matter Executive</v>
          </cell>
          <cell r="C3640" t="str">
            <v>Whistance, Kelly</v>
          </cell>
        </row>
        <row r="3641">
          <cell r="A3641" t="str">
            <v>Core</v>
          </cell>
          <cell r="B3641" t="str">
            <v>Other Matter Executive</v>
          </cell>
          <cell r="C3641" t="str">
            <v>White, Jennifer</v>
          </cell>
        </row>
        <row r="3642">
          <cell r="A3642" t="str">
            <v>Core</v>
          </cell>
          <cell r="B3642" t="str">
            <v>Other Matter Executive</v>
          </cell>
          <cell r="C3642" t="str">
            <v>White, Paul</v>
          </cell>
        </row>
        <row r="3643">
          <cell r="A3643" t="str">
            <v>Core</v>
          </cell>
          <cell r="B3643" t="str">
            <v>Other Matter Executive</v>
          </cell>
          <cell r="C3643" t="str">
            <v>White, Sophie</v>
          </cell>
        </row>
        <row r="3644">
          <cell r="A3644" t="str">
            <v>Core</v>
          </cell>
          <cell r="B3644" t="str">
            <v>Other Matter Executive</v>
          </cell>
          <cell r="C3644" t="str">
            <v>Whitman, Vanessa</v>
          </cell>
        </row>
        <row r="3645">
          <cell r="A3645" t="str">
            <v>Core</v>
          </cell>
          <cell r="B3645" t="str">
            <v>Other Matter Executive</v>
          </cell>
          <cell r="C3645" t="str">
            <v>Wieczorek, Urszula</v>
          </cell>
        </row>
        <row r="3646">
          <cell r="A3646" t="str">
            <v>Core</v>
          </cell>
          <cell r="B3646" t="str">
            <v>Other Matter Executive</v>
          </cell>
          <cell r="C3646" t="str">
            <v>Wierzbicka, Agnieszka</v>
          </cell>
        </row>
        <row r="3647">
          <cell r="A3647" t="str">
            <v>Core</v>
          </cell>
          <cell r="B3647" t="str">
            <v>Other Matter Executive</v>
          </cell>
          <cell r="C3647" t="str">
            <v>Williams, Jenny</v>
          </cell>
        </row>
        <row r="3648">
          <cell r="A3648" t="str">
            <v>Core</v>
          </cell>
          <cell r="B3648" t="str">
            <v>Other Matter Executive</v>
          </cell>
          <cell r="C3648" t="str">
            <v>Williams, Pete</v>
          </cell>
        </row>
        <row r="3649">
          <cell r="A3649" t="str">
            <v>Core</v>
          </cell>
          <cell r="B3649" t="str">
            <v>Other Matter Executive</v>
          </cell>
          <cell r="C3649" t="str">
            <v>Willoughby, Matthew</v>
          </cell>
        </row>
        <row r="3650">
          <cell r="A3650" t="str">
            <v>Core</v>
          </cell>
          <cell r="B3650" t="str">
            <v>Other Matter Executive</v>
          </cell>
          <cell r="C3650" t="str">
            <v>Wilson, Charlie</v>
          </cell>
        </row>
        <row r="3651">
          <cell r="A3651" t="str">
            <v>Core</v>
          </cell>
          <cell r="B3651" t="str">
            <v>Other Matter Executive</v>
          </cell>
          <cell r="C3651" t="str">
            <v>Winnicki, Tomasz</v>
          </cell>
        </row>
        <row r="3652">
          <cell r="A3652" t="str">
            <v>Core</v>
          </cell>
          <cell r="B3652" t="str">
            <v>Other Matter Executive</v>
          </cell>
          <cell r="C3652" t="str">
            <v>Winterbourne, Neil</v>
          </cell>
        </row>
        <row r="3653">
          <cell r="A3653" t="str">
            <v>Core</v>
          </cell>
          <cell r="B3653" t="str">
            <v>Other Matter Executive</v>
          </cell>
          <cell r="C3653" t="str">
            <v>Wodraschke, Martin</v>
          </cell>
        </row>
        <row r="3654">
          <cell r="A3654" t="str">
            <v>Core</v>
          </cell>
          <cell r="B3654" t="str">
            <v>Other Matter Executive</v>
          </cell>
          <cell r="C3654" t="str">
            <v>Wong, Michael</v>
          </cell>
        </row>
        <row r="3655">
          <cell r="A3655" t="str">
            <v>Core</v>
          </cell>
          <cell r="B3655" t="str">
            <v>Other Matter Executive</v>
          </cell>
          <cell r="C3655" t="str">
            <v>Wood, Emily</v>
          </cell>
        </row>
        <row r="3656">
          <cell r="A3656" t="str">
            <v>Core</v>
          </cell>
          <cell r="B3656" t="str">
            <v>Other Matter Executive</v>
          </cell>
          <cell r="C3656" t="str">
            <v>Wood, Henry</v>
          </cell>
        </row>
        <row r="3657">
          <cell r="A3657" t="str">
            <v>Core</v>
          </cell>
          <cell r="B3657" t="str">
            <v>Other Matter Executive</v>
          </cell>
          <cell r="C3657" t="str">
            <v>Wood, Laura</v>
          </cell>
        </row>
        <row r="3658">
          <cell r="A3658" t="str">
            <v>Core</v>
          </cell>
          <cell r="B3658" t="str">
            <v>Other Matter Executive</v>
          </cell>
          <cell r="C3658" t="str">
            <v>Woolford, Esther (left)</v>
          </cell>
        </row>
        <row r="3659">
          <cell r="A3659" t="str">
            <v>Core</v>
          </cell>
          <cell r="B3659" t="str">
            <v>Other Matter Executive</v>
          </cell>
          <cell r="C3659" t="str">
            <v>Wosiek, Mateusz</v>
          </cell>
        </row>
        <row r="3660">
          <cell r="A3660" t="str">
            <v>Core</v>
          </cell>
          <cell r="B3660" t="str">
            <v>Other Matter Executive</v>
          </cell>
          <cell r="C3660" t="str">
            <v>Wray, Miranda</v>
          </cell>
        </row>
        <row r="3661">
          <cell r="A3661" t="str">
            <v>Core</v>
          </cell>
          <cell r="B3661" t="str">
            <v>Other Matter Executive</v>
          </cell>
          <cell r="C3661" t="str">
            <v>Wypiorczyk, Maciej</v>
          </cell>
        </row>
        <row r="3662">
          <cell r="A3662" t="str">
            <v>Core</v>
          </cell>
          <cell r="B3662" t="str">
            <v>Other Matter Executive</v>
          </cell>
          <cell r="C3662" t="str">
            <v>Yajnik, Pranav</v>
          </cell>
        </row>
        <row r="3663">
          <cell r="A3663" t="str">
            <v>Core</v>
          </cell>
          <cell r="B3663" t="str">
            <v>Other Matter Executive</v>
          </cell>
          <cell r="C3663" t="str">
            <v>Yang, Sam</v>
          </cell>
        </row>
        <row r="3664">
          <cell r="A3664" t="str">
            <v>Core</v>
          </cell>
          <cell r="B3664" t="str">
            <v>Other Matter Executive</v>
          </cell>
          <cell r="C3664" t="str">
            <v>Yoncheva, Raya</v>
          </cell>
        </row>
        <row r="3665">
          <cell r="A3665" t="str">
            <v>Core</v>
          </cell>
          <cell r="B3665" t="str">
            <v>Other Matter Executive</v>
          </cell>
          <cell r="C3665" t="str">
            <v>Yordanov, Kaloyan</v>
          </cell>
        </row>
        <row r="3666">
          <cell r="A3666" t="str">
            <v>Core</v>
          </cell>
          <cell r="B3666" t="str">
            <v>Other Matter Executive</v>
          </cell>
          <cell r="C3666" t="str">
            <v>Yordanov, Yordan (left)</v>
          </cell>
        </row>
        <row r="3667">
          <cell r="A3667" t="str">
            <v>Core</v>
          </cell>
          <cell r="B3667" t="str">
            <v>Other Matter Executive</v>
          </cell>
          <cell r="C3667" t="str">
            <v>Yu, Dohn (left)</v>
          </cell>
        </row>
        <row r="3668">
          <cell r="A3668" t="str">
            <v>Core</v>
          </cell>
          <cell r="B3668" t="str">
            <v>Other Matter Executive</v>
          </cell>
          <cell r="C3668" t="str">
            <v>Zagorski, Blazej</v>
          </cell>
        </row>
        <row r="3669">
          <cell r="A3669" t="str">
            <v>Core</v>
          </cell>
          <cell r="B3669" t="str">
            <v>Other Matter Executive</v>
          </cell>
          <cell r="C3669" t="str">
            <v>Zakrzewska, Zuzanna</v>
          </cell>
        </row>
        <row r="3670">
          <cell r="A3670" t="str">
            <v>Core</v>
          </cell>
          <cell r="B3670" t="str">
            <v>Other Matter Executive</v>
          </cell>
          <cell r="C3670" t="str">
            <v>Zalewski, Pawel</v>
          </cell>
        </row>
        <row r="3671">
          <cell r="A3671" t="str">
            <v>Core</v>
          </cell>
          <cell r="B3671" t="str">
            <v>Other Matter Executive</v>
          </cell>
          <cell r="C3671" t="str">
            <v>Zaplatinska, Olga</v>
          </cell>
        </row>
        <row r="3672">
          <cell r="A3672" t="str">
            <v>Core</v>
          </cell>
          <cell r="B3672" t="str">
            <v>Other Matter Executive</v>
          </cell>
          <cell r="C3672" t="str">
            <v>Zbytniewski, Marcin</v>
          </cell>
        </row>
        <row r="3673">
          <cell r="A3673" t="str">
            <v>Core</v>
          </cell>
          <cell r="B3673" t="str">
            <v>Other Matter Executive</v>
          </cell>
          <cell r="C3673" t="str">
            <v>Zemskova, Yulia</v>
          </cell>
        </row>
        <row r="3674">
          <cell r="A3674" t="str">
            <v>Core</v>
          </cell>
          <cell r="B3674" t="str">
            <v>Other Matter Executive</v>
          </cell>
          <cell r="C3674" t="str">
            <v>Zheckova, Yoana</v>
          </cell>
        </row>
        <row r="3675">
          <cell r="A3675" t="str">
            <v>Core</v>
          </cell>
          <cell r="B3675" t="str">
            <v>Other Matter Executive</v>
          </cell>
          <cell r="C3675" t="str">
            <v>Ziebinski, Bartlomiej</v>
          </cell>
        </row>
        <row r="3676">
          <cell r="A3676" t="str">
            <v>Core</v>
          </cell>
          <cell r="B3676" t="str">
            <v>Other Matter Executive</v>
          </cell>
          <cell r="C3676" t="str">
            <v>Zimny, Marcin</v>
          </cell>
        </row>
        <row r="3677">
          <cell r="A3677" t="str">
            <v>Core</v>
          </cell>
          <cell r="B3677" t="str">
            <v>Other Matter Executive</v>
          </cell>
          <cell r="C3677" t="str">
            <v>Ziolek, Agnieszka</v>
          </cell>
        </row>
        <row r="3678">
          <cell r="A3678" t="str">
            <v>Core</v>
          </cell>
          <cell r="B3678" t="str">
            <v>Other Matter Executive</v>
          </cell>
          <cell r="C3678" t="str">
            <v>Ziolkowski, Maciej</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148"/>
  <sheetViews>
    <sheetView tabSelected="1" topLeftCell="A3" workbookViewId="0">
      <selection activeCell="A11" sqref="A11"/>
    </sheetView>
  </sheetViews>
  <sheetFormatPr defaultColWidth="3.7109375" defaultRowHeight="12.75"/>
  <cols>
    <col min="1" max="1" width="29" style="1" customWidth="1"/>
    <col min="2" max="2" width="21" style="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89.25">
      <c r="A2" s="1" t="s">
        <v>96</v>
      </c>
      <c r="B2" s="4" t="s">
        <v>97</v>
      </c>
      <c r="C2" s="4" t="s">
        <v>97</v>
      </c>
      <c r="D2" s="4" t="s">
        <v>97</v>
      </c>
      <c r="E2" s="4" t="s">
        <v>97</v>
      </c>
      <c r="F2" s="4" t="s">
        <v>97</v>
      </c>
      <c r="G2" s="4" t="s">
        <v>97</v>
      </c>
      <c r="H2" s="4" t="s">
        <v>97</v>
      </c>
      <c r="I2" s="4" t="s">
        <v>97</v>
      </c>
      <c r="J2" s="4" t="s">
        <v>97</v>
      </c>
      <c r="K2" s="4" t="s">
        <v>97</v>
      </c>
      <c r="L2" s="4" t="s">
        <v>97</v>
      </c>
      <c r="M2" s="4" t="s">
        <v>97</v>
      </c>
      <c r="N2" s="4" t="s">
        <v>97</v>
      </c>
      <c r="O2" s="4" t="s">
        <v>97</v>
      </c>
      <c r="P2" s="4" t="s">
        <v>97</v>
      </c>
      <c r="Q2" s="4" t="s">
        <v>97</v>
      </c>
      <c r="R2" s="4" t="s">
        <v>97</v>
      </c>
      <c r="S2" s="4" t="s">
        <v>97</v>
      </c>
      <c r="T2" s="4" t="s">
        <v>97</v>
      </c>
      <c r="U2" s="4" t="s">
        <v>97</v>
      </c>
      <c r="V2" s="4" t="s">
        <v>97</v>
      </c>
      <c r="W2" s="4" t="s">
        <v>97</v>
      </c>
      <c r="X2" s="4" t="s">
        <v>97</v>
      </c>
      <c r="Y2" s="4" t="s">
        <v>97</v>
      </c>
      <c r="Z2" s="4" t="s">
        <v>97</v>
      </c>
      <c r="AA2" s="4" t="s">
        <v>97</v>
      </c>
      <c r="AB2" s="4" t="s">
        <v>97</v>
      </c>
      <c r="AC2" s="4" t="s">
        <v>97</v>
      </c>
      <c r="AD2" s="4" t="s">
        <v>97</v>
      </c>
      <c r="AE2" s="4" t="s">
        <v>97</v>
      </c>
      <c r="AF2" s="4" t="s">
        <v>97</v>
      </c>
      <c r="AG2" s="4" t="s">
        <v>97</v>
      </c>
      <c r="AH2" s="4" t="s">
        <v>97</v>
      </c>
      <c r="AI2" s="4" t="s">
        <v>97</v>
      </c>
      <c r="AJ2" s="4" t="s">
        <v>97</v>
      </c>
      <c r="AK2" s="4" t="s">
        <v>97</v>
      </c>
      <c r="AL2" s="4" t="s">
        <v>97</v>
      </c>
      <c r="AM2" s="4" t="s">
        <v>97</v>
      </c>
      <c r="AN2" s="4" t="s">
        <v>97</v>
      </c>
      <c r="AO2" s="4" t="s">
        <v>97</v>
      </c>
      <c r="AP2" s="4" t="s">
        <v>97</v>
      </c>
      <c r="AQ2" s="4" t="s">
        <v>97</v>
      </c>
      <c r="AR2" s="4" t="s">
        <v>97</v>
      </c>
      <c r="AS2" s="4" t="s">
        <v>97</v>
      </c>
      <c r="AT2" s="4" t="s">
        <v>97</v>
      </c>
      <c r="AU2" s="4" t="s">
        <v>97</v>
      </c>
      <c r="AV2" s="4" t="s">
        <v>97</v>
      </c>
      <c r="AW2" s="4" t="s">
        <v>97</v>
      </c>
      <c r="AX2" s="4" t="s">
        <v>97</v>
      </c>
      <c r="AY2" s="4" t="s">
        <v>97</v>
      </c>
      <c r="AZ2" s="4" t="s">
        <v>97</v>
      </c>
      <c r="BA2" s="4" t="s">
        <v>97</v>
      </c>
      <c r="BB2" s="4" t="s">
        <v>97</v>
      </c>
      <c r="BC2" s="4" t="s">
        <v>97</v>
      </c>
      <c r="BD2" s="4" t="s">
        <v>97</v>
      </c>
      <c r="BE2" s="4" t="s">
        <v>97</v>
      </c>
      <c r="BF2" s="4" t="s">
        <v>97</v>
      </c>
      <c r="BG2" s="4" t="s">
        <v>97</v>
      </c>
      <c r="BH2" s="4" t="s">
        <v>97</v>
      </c>
      <c r="BI2" s="4" t="s">
        <v>97</v>
      </c>
      <c r="BJ2" s="4" t="s">
        <v>97</v>
      </c>
      <c r="BK2" s="4" t="s">
        <v>97</v>
      </c>
      <c r="BL2" s="4" t="s">
        <v>97</v>
      </c>
      <c r="BM2" s="4" t="s">
        <v>97</v>
      </c>
      <c r="BN2" s="4" t="s">
        <v>97</v>
      </c>
      <c r="BO2" s="4" t="s">
        <v>97</v>
      </c>
      <c r="BP2" s="4" t="s">
        <v>97</v>
      </c>
      <c r="BQ2" s="4" t="s">
        <v>97</v>
      </c>
      <c r="BR2" s="4" t="s">
        <v>97</v>
      </c>
      <c r="BS2" s="4" t="s">
        <v>97</v>
      </c>
      <c r="BT2" s="4" t="s">
        <v>97</v>
      </c>
      <c r="BU2" s="4" t="s">
        <v>97</v>
      </c>
      <c r="BV2" s="4" t="s">
        <v>97</v>
      </c>
      <c r="BW2" s="4" t="s">
        <v>97</v>
      </c>
      <c r="BX2" s="4" t="s">
        <v>97</v>
      </c>
      <c r="BY2" s="4" t="s">
        <v>97</v>
      </c>
      <c r="BZ2" s="4" t="s">
        <v>97</v>
      </c>
      <c r="CA2" s="4" t="s">
        <v>97</v>
      </c>
      <c r="CB2" s="4" t="s">
        <v>97</v>
      </c>
      <c r="CC2" s="4" t="s">
        <v>97</v>
      </c>
      <c r="CD2" s="4" t="s">
        <v>97</v>
      </c>
      <c r="CE2" s="4" t="s">
        <v>97</v>
      </c>
      <c r="CF2" s="4" t="s">
        <v>97</v>
      </c>
      <c r="CG2" s="4" t="s">
        <v>97</v>
      </c>
      <c r="CH2" s="4" t="s">
        <v>97</v>
      </c>
      <c r="CI2" s="4" t="s">
        <v>97</v>
      </c>
      <c r="CJ2" s="4" t="s">
        <v>97</v>
      </c>
      <c r="CK2" s="4" t="s">
        <v>97</v>
      </c>
      <c r="CL2" s="4" t="s">
        <v>97</v>
      </c>
      <c r="CM2" s="4" t="s">
        <v>97</v>
      </c>
      <c r="CN2" s="4" t="s">
        <v>97</v>
      </c>
      <c r="CO2" s="4" t="s">
        <v>97</v>
      </c>
      <c r="CP2" s="4" t="s">
        <v>97</v>
      </c>
      <c r="CQ2" s="5" t="s">
        <v>98</v>
      </c>
      <c r="CR2" s="5" t="s">
        <v>98</v>
      </c>
      <c r="CS2" s="5" t="s">
        <v>98</v>
      </c>
      <c r="CT2" s="5" t="s">
        <v>98</v>
      </c>
      <c r="CU2" s="5" t="s">
        <v>98</v>
      </c>
      <c r="CV2" s="6" t="s">
        <v>99</v>
      </c>
      <c r="CW2" s="6" t="s">
        <v>99</v>
      </c>
      <c r="CX2" s="6" t="s">
        <v>99</v>
      </c>
      <c r="CY2" s="6" t="s">
        <v>99</v>
      </c>
      <c r="CZ2" s="6" t="s">
        <v>99</v>
      </c>
      <c r="DA2" s="6" t="s">
        <v>99</v>
      </c>
      <c r="DB2" s="6" t="s">
        <v>99</v>
      </c>
      <c r="DC2" s="7" t="s">
        <v>100</v>
      </c>
      <c r="DD2" s="7" t="s">
        <v>100</v>
      </c>
      <c r="DE2" s="7" t="s">
        <v>100</v>
      </c>
      <c r="DF2" s="7" t="s">
        <v>100</v>
      </c>
      <c r="DG2" s="7" t="s">
        <v>100</v>
      </c>
      <c r="DH2" s="7" t="s">
        <v>100</v>
      </c>
      <c r="DI2" s="7" t="s">
        <v>100</v>
      </c>
      <c r="DJ2" s="7" t="s">
        <v>100</v>
      </c>
      <c r="DK2" s="7" t="s">
        <v>100</v>
      </c>
      <c r="DL2" s="7" t="s">
        <v>100</v>
      </c>
      <c r="DM2" s="7" t="s">
        <v>100</v>
      </c>
      <c r="DN2" s="7" t="s">
        <v>100</v>
      </c>
      <c r="DO2" s="7" t="s">
        <v>100</v>
      </c>
      <c r="DP2" s="7" t="s">
        <v>100</v>
      </c>
      <c r="DQ2" s="7" t="s">
        <v>100</v>
      </c>
      <c r="DR2" s="7" t="s">
        <v>100</v>
      </c>
      <c r="DS2" s="7" t="s">
        <v>100</v>
      </c>
      <c r="DT2" s="7" t="s">
        <v>100</v>
      </c>
      <c r="DU2" s="7" t="s">
        <v>100</v>
      </c>
      <c r="DV2" s="7" t="s">
        <v>100</v>
      </c>
      <c r="DW2" s="7" t="s">
        <v>100</v>
      </c>
      <c r="DX2" s="7" t="s">
        <v>100</v>
      </c>
      <c r="DY2" s="7" t="s">
        <v>100</v>
      </c>
      <c r="DZ2" s="7" t="s">
        <v>100</v>
      </c>
      <c r="EA2" s="7" t="s">
        <v>100</v>
      </c>
      <c r="EB2" s="7" t="s">
        <v>100</v>
      </c>
      <c r="EC2" s="7" t="s">
        <v>100</v>
      </c>
      <c r="ED2" s="7" t="s">
        <v>100</v>
      </c>
      <c r="EE2" s="7" t="s">
        <v>100</v>
      </c>
      <c r="EF2" s="8" t="s">
        <v>101</v>
      </c>
      <c r="EG2" s="9" t="s">
        <v>102</v>
      </c>
      <c r="EH2" s="9" t="s">
        <v>102</v>
      </c>
      <c r="EI2" s="9" t="s">
        <v>102</v>
      </c>
      <c r="EJ2" s="9" t="s">
        <v>102</v>
      </c>
      <c r="EK2" s="9" t="s">
        <v>102</v>
      </c>
      <c r="EL2" s="9" t="s">
        <v>102</v>
      </c>
      <c r="EM2" s="9" t="s">
        <v>102</v>
      </c>
      <c r="EN2" s="9" t="s">
        <v>102</v>
      </c>
      <c r="EO2" s="9" t="s">
        <v>102</v>
      </c>
      <c r="EP2" s="9" t="s">
        <v>102</v>
      </c>
      <c r="EQ2" s="9" t="s">
        <v>102</v>
      </c>
      <c r="ER2" s="9" t="s">
        <v>102</v>
      </c>
      <c r="ES2" s="10" t="s">
        <v>103</v>
      </c>
      <c r="ET2" s="10" t="s">
        <v>103</v>
      </c>
      <c r="EU2" s="10" t="s">
        <v>103</v>
      </c>
      <c r="EV2" s="10" t="s">
        <v>103</v>
      </c>
      <c r="EW2" s="6" t="s">
        <v>104</v>
      </c>
      <c r="EX2" s="11" t="s">
        <v>105</v>
      </c>
      <c r="EY2" s="11" t="s">
        <v>105</v>
      </c>
      <c r="EZ2" s="11" t="s">
        <v>105</v>
      </c>
      <c r="FA2" s="11" t="s">
        <v>105</v>
      </c>
      <c r="FB2" s="11" t="s">
        <v>105</v>
      </c>
      <c r="FC2" s="11" t="s">
        <v>105</v>
      </c>
      <c r="FD2" s="11" t="s">
        <v>105</v>
      </c>
      <c r="FE2" s="12" t="s">
        <v>106</v>
      </c>
      <c r="FF2" s="12" t="s">
        <v>106</v>
      </c>
      <c r="FG2" s="12" t="s">
        <v>106</v>
      </c>
      <c r="FH2" s="12" t="s">
        <v>106</v>
      </c>
      <c r="FI2" s="12" t="s">
        <v>106</v>
      </c>
      <c r="FJ2" s="12" t="s">
        <v>106</v>
      </c>
      <c r="FK2" s="12" t="s">
        <v>106</v>
      </c>
      <c r="FL2" s="12" t="s">
        <v>106</v>
      </c>
      <c r="FM2" s="12" t="s">
        <v>106</v>
      </c>
      <c r="FO2" s="3"/>
      <c r="FP2" s="13"/>
      <c r="FQ2" s="13" t="s">
        <v>107</v>
      </c>
      <c r="FR2" s="13"/>
      <c r="FS2" s="3"/>
      <c r="FT2" s="3"/>
      <c r="FU2" s="13" t="s">
        <v>97</v>
      </c>
      <c r="FV2" s="13" t="s">
        <v>97</v>
      </c>
      <c r="FW2" s="13" t="s">
        <v>97</v>
      </c>
      <c r="FX2" s="13" t="s">
        <v>97</v>
      </c>
      <c r="FY2" s="13" t="s">
        <v>97</v>
      </c>
      <c r="FZ2" s="13" t="s">
        <v>97</v>
      </c>
      <c r="GA2" s="13" t="s">
        <v>97</v>
      </c>
      <c r="GB2" s="13" t="s">
        <v>97</v>
      </c>
      <c r="GC2" s="13" t="s">
        <v>97</v>
      </c>
      <c r="GD2" s="13" t="s">
        <v>97</v>
      </c>
      <c r="GE2" s="13" t="s">
        <v>97</v>
      </c>
      <c r="GF2" s="13" t="s">
        <v>97</v>
      </c>
      <c r="GG2" s="13" t="s">
        <v>97</v>
      </c>
      <c r="GH2" s="13" t="s">
        <v>97</v>
      </c>
      <c r="GI2" s="13" t="s">
        <v>97</v>
      </c>
      <c r="GJ2" s="13" t="s">
        <v>97</v>
      </c>
      <c r="GK2" s="13" t="s">
        <v>97</v>
      </c>
      <c r="GL2" s="13" t="s">
        <v>97</v>
      </c>
      <c r="GM2" s="13" t="s">
        <v>97</v>
      </c>
      <c r="GN2" s="13" t="s">
        <v>97</v>
      </c>
      <c r="GO2" s="13" t="s">
        <v>97</v>
      </c>
      <c r="GP2" s="13" t="s">
        <v>97</v>
      </c>
      <c r="GQ2" s="13" t="s">
        <v>97</v>
      </c>
      <c r="GR2" s="13" t="s">
        <v>97</v>
      </c>
      <c r="GS2" s="13" t="s">
        <v>97</v>
      </c>
      <c r="GT2" s="13" t="s">
        <v>97</v>
      </c>
      <c r="GU2" s="13" t="s">
        <v>97</v>
      </c>
      <c r="GV2" s="13" t="s">
        <v>97</v>
      </c>
      <c r="GW2" s="13" t="s">
        <v>97</v>
      </c>
      <c r="GX2" s="13" t="s">
        <v>97</v>
      </c>
      <c r="GY2" s="13" t="s">
        <v>97</v>
      </c>
      <c r="GZ2" s="13" t="s">
        <v>97</v>
      </c>
      <c r="HA2" s="13" t="s">
        <v>97</v>
      </c>
      <c r="HB2" s="13" t="s">
        <v>97</v>
      </c>
      <c r="HC2" s="13" t="s">
        <v>97</v>
      </c>
      <c r="HD2" s="13" t="s">
        <v>97</v>
      </c>
      <c r="HE2" s="13" t="s">
        <v>97</v>
      </c>
      <c r="HF2" s="13" t="s">
        <v>98</v>
      </c>
      <c r="HG2" s="13" t="s">
        <v>98</v>
      </c>
      <c r="HH2" s="13" t="s">
        <v>99</v>
      </c>
      <c r="HI2" s="13" t="s">
        <v>99</v>
      </c>
      <c r="HJ2" s="13" t="s">
        <v>99</v>
      </c>
      <c r="HK2" s="13" t="s">
        <v>100</v>
      </c>
      <c r="HL2" s="13" t="s">
        <v>100</v>
      </c>
      <c r="HM2" s="13" t="s">
        <v>100</v>
      </c>
      <c r="HN2" s="13" t="s">
        <v>100</v>
      </c>
      <c r="HO2" s="13" t="s">
        <v>100</v>
      </c>
      <c r="HP2" s="13" t="s">
        <v>100</v>
      </c>
      <c r="HQ2" s="13" t="s">
        <v>100</v>
      </c>
      <c r="HR2" s="13" t="s">
        <v>100</v>
      </c>
      <c r="HS2" s="13" t="s">
        <v>100</v>
      </c>
      <c r="HT2" s="13" t="s">
        <v>100</v>
      </c>
      <c r="HU2" s="13" t="s">
        <v>100</v>
      </c>
      <c r="HV2" s="13" t="s">
        <v>100</v>
      </c>
      <c r="HW2" s="13" t="s">
        <v>100</v>
      </c>
      <c r="HX2" s="13" t="s">
        <v>100</v>
      </c>
      <c r="HY2" s="13" t="s">
        <v>100</v>
      </c>
      <c r="HZ2" s="13" t="s">
        <v>100</v>
      </c>
      <c r="IA2" s="13" t="s">
        <v>100</v>
      </c>
      <c r="IB2" s="13" t="s">
        <v>108</v>
      </c>
      <c r="IC2" s="13" t="s">
        <v>102</v>
      </c>
      <c r="ID2" s="13" t="s">
        <v>102</v>
      </c>
      <c r="IE2" s="13" t="s">
        <v>102</v>
      </c>
      <c r="IF2" s="13" t="s">
        <v>102</v>
      </c>
      <c r="IG2" s="13" t="s">
        <v>102</v>
      </c>
      <c r="IH2" s="13" t="s">
        <v>103</v>
      </c>
      <c r="II2" s="13" t="s">
        <v>103</v>
      </c>
      <c r="IJ2" s="13" t="s">
        <v>104</v>
      </c>
      <c r="IK2" s="13" t="s">
        <v>109</v>
      </c>
      <c r="IL2" s="13" t="s">
        <v>109</v>
      </c>
      <c r="IM2" s="13" t="s">
        <v>110</v>
      </c>
      <c r="IN2" s="13" t="s">
        <v>110</v>
      </c>
      <c r="IO2" s="14" t="s">
        <v>110</v>
      </c>
      <c r="IP2" s="14" t="s">
        <v>111</v>
      </c>
      <c r="IS2" s="13"/>
      <c r="IT2" s="13"/>
      <c r="IU2" s="13"/>
    </row>
    <row r="3" spans="1:255">
      <c r="FO3" s="13"/>
      <c r="FP3" s="13"/>
      <c r="FQ3" s="13"/>
      <c r="FR3" s="13"/>
      <c r="FS3" s="3"/>
      <c r="FT3" s="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N3" s="13"/>
      <c r="IO3" s="14"/>
      <c r="IS3" s="13"/>
      <c r="IT3" s="13"/>
      <c r="IU3" s="13"/>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5"/>
    </row>
    <row r="5" spans="1:255">
      <c r="B5" s="16"/>
      <c r="C5" s="17"/>
      <c r="D5" s="16"/>
      <c r="E5" s="17"/>
      <c r="F5" s="16"/>
      <c r="G5" s="16"/>
      <c r="H5" s="16"/>
      <c r="I5" s="17"/>
      <c r="J5" s="17"/>
      <c r="K5" s="17"/>
      <c r="L5" s="17"/>
      <c r="M5" s="17"/>
      <c r="N5" s="17"/>
      <c r="O5" s="17"/>
      <c r="P5" s="17"/>
      <c r="Q5" s="17"/>
      <c r="R5" s="16"/>
      <c r="S5" s="17"/>
      <c r="T5" s="17"/>
      <c r="U5" s="17"/>
      <c r="V5" s="17"/>
      <c r="W5" s="17"/>
      <c r="X5" s="17"/>
      <c r="Y5" s="17"/>
      <c r="Z5" s="17"/>
      <c r="AA5" s="16"/>
      <c r="AB5" s="16"/>
      <c r="AC5" s="16"/>
      <c r="AD5" s="17"/>
      <c r="AE5" s="17"/>
      <c r="AF5" s="16"/>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6"/>
      <c r="CR5" s="16"/>
      <c r="CS5" s="16"/>
      <c r="CT5" s="16"/>
      <c r="CU5" s="16"/>
      <c r="CV5" s="16"/>
      <c r="CW5" s="16"/>
      <c r="CX5" s="16"/>
      <c r="CY5" s="16"/>
      <c r="CZ5" s="16"/>
      <c r="DA5" s="16"/>
      <c r="DB5" s="16"/>
      <c r="DC5" s="16"/>
      <c r="DD5" s="16"/>
      <c r="DE5" s="16"/>
      <c r="DF5" s="16"/>
      <c r="DG5" s="16"/>
      <c r="DH5" s="16"/>
      <c r="DI5" s="17"/>
      <c r="DJ5" s="17"/>
      <c r="DK5" s="17"/>
      <c r="DL5" s="17"/>
      <c r="DM5" s="17"/>
      <c r="DN5" s="17"/>
      <c r="DO5" s="17"/>
      <c r="DP5" s="17"/>
      <c r="DQ5" s="17"/>
      <c r="DR5" s="17"/>
      <c r="DS5" s="17"/>
      <c r="DT5" s="17"/>
      <c r="DU5" s="17"/>
      <c r="DV5" s="17"/>
      <c r="DW5" s="17"/>
      <c r="DX5" s="17"/>
      <c r="DY5" s="17"/>
      <c r="DZ5" s="17"/>
      <c r="EA5" s="17"/>
      <c r="EB5" s="17"/>
      <c r="EC5" s="17"/>
      <c r="ED5" s="17"/>
      <c r="EE5" s="17"/>
      <c r="EF5" s="16"/>
      <c r="EG5" s="16"/>
      <c r="EH5" s="16"/>
      <c r="EI5" s="16"/>
      <c r="EJ5" s="17"/>
      <c r="EK5" s="17"/>
      <c r="EL5" s="17"/>
      <c r="EM5" s="17"/>
      <c r="EN5" s="17"/>
      <c r="EO5" s="16"/>
      <c r="EP5" s="16"/>
      <c r="EQ5" s="16"/>
      <c r="ER5" s="16"/>
      <c r="ES5" s="16"/>
      <c r="ET5" s="16"/>
      <c r="EU5" s="16"/>
      <c r="EV5" s="17"/>
      <c r="EW5" s="18"/>
      <c r="EX5" s="16"/>
      <c r="EY5" s="16"/>
      <c r="EZ5" s="16"/>
      <c r="FA5" s="16"/>
      <c r="FB5" s="16"/>
      <c r="FC5" s="16"/>
      <c r="FD5" s="16"/>
      <c r="FE5" s="16"/>
      <c r="FF5" s="16"/>
      <c r="FG5" s="16"/>
      <c r="FH5" s="16"/>
      <c r="FI5" s="16"/>
      <c r="FJ5" s="16"/>
      <c r="FK5" s="16"/>
      <c r="FL5" s="16"/>
      <c r="FM5" s="16"/>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1" t="s">
        <v>96</v>
      </c>
      <c r="B6" s="19" t="s">
        <v>112</v>
      </c>
      <c r="C6" s="19" t="s">
        <v>113</v>
      </c>
      <c r="D6" s="19" t="s">
        <v>2</v>
      </c>
      <c r="E6" s="19" t="s">
        <v>114</v>
      </c>
      <c r="F6" s="19" t="s">
        <v>115</v>
      </c>
      <c r="G6" s="19" t="s">
        <v>115</v>
      </c>
      <c r="H6" s="19" t="s">
        <v>115</v>
      </c>
      <c r="I6" s="19" t="s">
        <v>116</v>
      </c>
      <c r="J6" s="19" t="s">
        <v>116</v>
      </c>
      <c r="K6" s="19" t="s">
        <v>116</v>
      </c>
      <c r="L6" s="19" t="s">
        <v>117</v>
      </c>
      <c r="M6" s="19" t="s">
        <v>117</v>
      </c>
      <c r="N6" s="19" t="s">
        <v>117</v>
      </c>
      <c r="O6" s="19" t="s">
        <v>118</v>
      </c>
      <c r="P6" s="19" t="s">
        <v>118</v>
      </c>
      <c r="Q6" s="19" t="s">
        <v>118</v>
      </c>
      <c r="R6" s="19" t="s">
        <v>119</v>
      </c>
      <c r="S6" s="19" t="s">
        <v>120</v>
      </c>
      <c r="T6" s="19" t="s">
        <v>121</v>
      </c>
      <c r="U6" s="19" t="s">
        <v>122</v>
      </c>
      <c r="V6" s="19" t="s">
        <v>122</v>
      </c>
      <c r="W6" s="19" t="s">
        <v>122</v>
      </c>
      <c r="X6" s="19" t="s">
        <v>123</v>
      </c>
      <c r="Y6" s="19" t="s">
        <v>123</v>
      </c>
      <c r="Z6" s="19" t="s">
        <v>123</v>
      </c>
      <c r="AA6" s="19" t="s">
        <v>124</v>
      </c>
      <c r="AB6" s="19" t="s">
        <v>125</v>
      </c>
      <c r="AC6" s="19" t="s">
        <v>15</v>
      </c>
      <c r="AD6" s="19" t="s">
        <v>126</v>
      </c>
      <c r="AE6" s="19" t="s">
        <v>127</v>
      </c>
      <c r="AF6" s="19" t="s">
        <v>128</v>
      </c>
      <c r="AG6" s="19" t="s">
        <v>129</v>
      </c>
      <c r="AH6" s="19" t="s">
        <v>130</v>
      </c>
      <c r="AI6" s="19" t="s">
        <v>131</v>
      </c>
      <c r="AJ6" s="19" t="s">
        <v>131</v>
      </c>
      <c r="AK6" s="19" t="s">
        <v>131</v>
      </c>
      <c r="AL6" s="19" t="s">
        <v>132</v>
      </c>
      <c r="AM6" s="19" t="s">
        <v>132</v>
      </c>
      <c r="AN6" s="19" t="s">
        <v>132</v>
      </c>
      <c r="AO6" s="19" t="s">
        <v>133</v>
      </c>
      <c r="AP6" s="19" t="s">
        <v>134</v>
      </c>
      <c r="AQ6" s="19" t="s">
        <v>135</v>
      </c>
      <c r="AR6" s="19" t="s">
        <v>135</v>
      </c>
      <c r="AS6" s="19" t="s">
        <v>135</v>
      </c>
      <c r="AT6" s="19" t="s">
        <v>136</v>
      </c>
      <c r="AU6" s="19" t="s">
        <v>136</v>
      </c>
      <c r="AV6" s="19" t="s">
        <v>136</v>
      </c>
      <c r="AW6" s="19" t="s">
        <v>137</v>
      </c>
      <c r="AX6" s="19" t="s">
        <v>137</v>
      </c>
      <c r="AY6" s="19" t="s">
        <v>137</v>
      </c>
      <c r="AZ6" s="19" t="s">
        <v>138</v>
      </c>
      <c r="BA6" s="19" t="s">
        <v>139</v>
      </c>
      <c r="BB6" s="19" t="s">
        <v>140</v>
      </c>
      <c r="BC6" s="19" t="s">
        <v>141</v>
      </c>
      <c r="BD6" s="19" t="s">
        <v>142</v>
      </c>
      <c r="BE6" s="19" t="s">
        <v>143</v>
      </c>
      <c r="BF6" s="19" t="s">
        <v>144</v>
      </c>
      <c r="BG6" s="19" t="s">
        <v>145</v>
      </c>
      <c r="BH6" s="19" t="s">
        <v>146</v>
      </c>
      <c r="BI6" s="19" t="s">
        <v>147</v>
      </c>
      <c r="BJ6" s="19" t="s">
        <v>147</v>
      </c>
      <c r="BK6" s="19" t="s">
        <v>147</v>
      </c>
      <c r="BL6" s="19" t="s">
        <v>148</v>
      </c>
      <c r="BM6" s="19" t="s">
        <v>148</v>
      </c>
      <c r="BN6" s="19" t="s">
        <v>148</v>
      </c>
      <c r="BO6" s="19" t="s">
        <v>149</v>
      </c>
      <c r="BP6" s="19" t="s">
        <v>150</v>
      </c>
      <c r="BQ6" s="19" t="s">
        <v>150</v>
      </c>
      <c r="BR6" s="19" t="s">
        <v>150</v>
      </c>
      <c r="BS6" s="19" t="s">
        <v>151</v>
      </c>
      <c r="BT6" s="19" t="s">
        <v>152</v>
      </c>
      <c r="BU6" s="19" t="s">
        <v>152</v>
      </c>
      <c r="BV6" s="19" t="s">
        <v>152</v>
      </c>
      <c r="BW6" s="19" t="s">
        <v>153</v>
      </c>
      <c r="BX6" s="19" t="s">
        <v>153</v>
      </c>
      <c r="BY6" s="19" t="s">
        <v>153</v>
      </c>
      <c r="BZ6" s="19" t="s">
        <v>154</v>
      </c>
      <c r="CA6" s="19" t="s">
        <v>155</v>
      </c>
      <c r="CB6" s="19" t="s">
        <v>155</v>
      </c>
      <c r="CC6" s="19" t="s">
        <v>155</v>
      </c>
      <c r="CD6" s="19" t="s">
        <v>156</v>
      </c>
      <c r="CE6" s="19" t="s">
        <v>157</v>
      </c>
      <c r="CF6" s="19" t="s">
        <v>158</v>
      </c>
      <c r="CG6" s="19" t="s">
        <v>159</v>
      </c>
      <c r="CH6" s="19" t="s">
        <v>160</v>
      </c>
      <c r="CI6" s="19" t="s">
        <v>160</v>
      </c>
      <c r="CJ6" s="19" t="s">
        <v>160</v>
      </c>
      <c r="CK6" s="19" t="s">
        <v>161</v>
      </c>
      <c r="CL6" s="19" t="s">
        <v>162</v>
      </c>
      <c r="CM6" s="19" t="s">
        <v>163</v>
      </c>
      <c r="CN6" s="19" t="s">
        <v>163</v>
      </c>
      <c r="CO6" s="19" t="s">
        <v>163</v>
      </c>
      <c r="CP6" s="19" t="s">
        <v>164</v>
      </c>
      <c r="CQ6" s="20" t="s">
        <v>165</v>
      </c>
      <c r="CR6" s="20" t="s">
        <v>166</v>
      </c>
      <c r="CS6" s="20" t="s">
        <v>167</v>
      </c>
      <c r="CT6" s="20" t="s">
        <v>167</v>
      </c>
      <c r="CU6" s="20" t="s">
        <v>167</v>
      </c>
      <c r="CV6" s="21" t="s">
        <v>165</v>
      </c>
      <c r="CW6" s="21" t="s">
        <v>167</v>
      </c>
      <c r="CX6" s="21" t="s">
        <v>167</v>
      </c>
      <c r="CY6" s="21" t="s">
        <v>167</v>
      </c>
      <c r="CZ6" s="21" t="s">
        <v>168</v>
      </c>
      <c r="DA6" s="21" t="s">
        <v>168</v>
      </c>
      <c r="DB6" s="21" t="s">
        <v>168</v>
      </c>
      <c r="DC6" s="8" t="s">
        <v>167</v>
      </c>
      <c r="DD6" s="8" t="s">
        <v>167</v>
      </c>
      <c r="DE6" s="8" t="s">
        <v>167</v>
      </c>
      <c r="DF6" s="8" t="s">
        <v>169</v>
      </c>
      <c r="DG6" s="8" t="s">
        <v>169</v>
      </c>
      <c r="DH6" s="8" t="s">
        <v>169</v>
      </c>
      <c r="DI6" s="8" t="s">
        <v>170</v>
      </c>
      <c r="DJ6" s="8" t="s">
        <v>170</v>
      </c>
      <c r="DK6" s="8" t="s">
        <v>170</v>
      </c>
      <c r="DL6" s="8" t="s">
        <v>171</v>
      </c>
      <c r="DM6" s="8" t="s">
        <v>171</v>
      </c>
      <c r="DN6" s="8" t="s">
        <v>171</v>
      </c>
      <c r="DO6" s="8" t="s">
        <v>172</v>
      </c>
      <c r="DP6" s="8" t="s">
        <v>173</v>
      </c>
      <c r="DQ6" s="8" t="s">
        <v>173</v>
      </c>
      <c r="DR6" s="8" t="s">
        <v>174</v>
      </c>
      <c r="DS6" s="8" t="s">
        <v>174</v>
      </c>
      <c r="DT6" s="8" t="s">
        <v>174</v>
      </c>
      <c r="DU6" s="8" t="s">
        <v>175</v>
      </c>
      <c r="DV6" s="8" t="s">
        <v>176</v>
      </c>
      <c r="DW6" s="8" t="s">
        <v>177</v>
      </c>
      <c r="DX6" s="8" t="s">
        <v>178</v>
      </c>
      <c r="DY6" s="8" t="s">
        <v>179</v>
      </c>
      <c r="DZ6" s="8" t="s">
        <v>180</v>
      </c>
      <c r="EA6" s="8" t="s">
        <v>181</v>
      </c>
      <c r="EB6" s="8" t="s">
        <v>182</v>
      </c>
      <c r="EC6" s="8" t="s">
        <v>183</v>
      </c>
      <c r="ED6" s="8" t="s">
        <v>184</v>
      </c>
      <c r="EE6" s="8" t="s">
        <v>185</v>
      </c>
      <c r="EF6" s="8" t="s">
        <v>186</v>
      </c>
      <c r="EG6" s="22" t="s">
        <v>167</v>
      </c>
      <c r="EH6" s="22" t="s">
        <v>167</v>
      </c>
      <c r="EI6" s="22" t="s">
        <v>167</v>
      </c>
      <c r="EJ6" s="22" t="s">
        <v>187</v>
      </c>
      <c r="EK6" s="22" t="s">
        <v>187</v>
      </c>
      <c r="EL6" s="22" t="s">
        <v>187</v>
      </c>
      <c r="EM6" s="22" t="s">
        <v>130</v>
      </c>
      <c r="EN6" s="22" t="s">
        <v>188</v>
      </c>
      <c r="EO6" s="22" t="s">
        <v>130</v>
      </c>
      <c r="EP6" s="22" t="s">
        <v>189</v>
      </c>
      <c r="EQ6" s="22" t="s">
        <v>130</v>
      </c>
      <c r="ER6" s="22" t="s">
        <v>190</v>
      </c>
      <c r="ES6" s="23" t="s">
        <v>186</v>
      </c>
      <c r="ET6" s="23" t="s">
        <v>186</v>
      </c>
      <c r="EU6" s="23" t="s">
        <v>186</v>
      </c>
      <c r="EV6" s="23" t="s">
        <v>191</v>
      </c>
      <c r="EW6" s="6" t="s">
        <v>165</v>
      </c>
      <c r="EX6" s="24" t="s">
        <v>186</v>
      </c>
      <c r="EY6" s="24" t="s">
        <v>186</v>
      </c>
      <c r="EZ6" s="24" t="s">
        <v>186</v>
      </c>
      <c r="FA6" s="24" t="s">
        <v>192</v>
      </c>
      <c r="FB6" s="24" t="s">
        <v>192</v>
      </c>
      <c r="FC6" s="24" t="s">
        <v>192</v>
      </c>
      <c r="FD6" s="24" t="s">
        <v>193</v>
      </c>
      <c r="FE6" s="25" t="s">
        <v>165</v>
      </c>
      <c r="FF6" s="25" t="s">
        <v>165</v>
      </c>
      <c r="FG6" s="25" t="s">
        <v>165</v>
      </c>
      <c r="FH6" s="25" t="s">
        <v>167</v>
      </c>
      <c r="FI6" s="25" t="s">
        <v>167</v>
      </c>
      <c r="FJ6" s="25" t="s">
        <v>167</v>
      </c>
      <c r="FK6" s="25" t="s">
        <v>192</v>
      </c>
      <c r="FL6" s="25" t="s">
        <v>192</v>
      </c>
      <c r="FM6" s="25" t="s">
        <v>192</v>
      </c>
      <c r="FO6" s="3"/>
      <c r="FP6" s="3"/>
      <c r="FQ6" s="3" t="s">
        <v>194</v>
      </c>
      <c r="FR6" s="3" t="s">
        <v>195</v>
      </c>
      <c r="FS6" s="3"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38.25">
      <c r="A7" s="34"/>
      <c r="B7" s="35" t="s">
        <v>246</v>
      </c>
      <c r="C7" s="36" t="s">
        <v>247</v>
      </c>
      <c r="D7" s="37"/>
      <c r="E7" s="36"/>
      <c r="F7" s="36" t="s">
        <v>248</v>
      </c>
      <c r="G7" s="36"/>
      <c r="H7" s="36"/>
      <c r="I7" s="36"/>
      <c r="J7" s="36"/>
      <c r="K7" s="36"/>
      <c r="L7" s="36"/>
      <c r="M7" s="36"/>
      <c r="N7" s="36"/>
      <c r="O7" s="36" t="s">
        <v>106</v>
      </c>
      <c r="P7" s="36"/>
      <c r="Q7" s="36"/>
      <c r="R7" s="36"/>
      <c r="S7" s="36"/>
      <c r="T7" s="38">
        <v>41274</v>
      </c>
      <c r="U7" s="36" t="s">
        <v>248</v>
      </c>
      <c r="V7" s="36"/>
      <c r="W7" s="36"/>
      <c r="X7" s="36"/>
      <c r="Y7" s="36"/>
      <c r="Z7" s="36"/>
      <c r="AA7" s="35" t="s">
        <v>249</v>
      </c>
      <c r="AB7" s="39"/>
      <c r="AC7" s="36"/>
      <c r="AD7" s="36"/>
      <c r="AE7" s="36"/>
      <c r="AF7"/>
      <c r="AG7" s="36"/>
      <c r="AH7" s="40"/>
      <c r="AI7" s="36"/>
      <c r="AJ7" s="36"/>
      <c r="AK7" s="36"/>
      <c r="AL7" s="36" t="s">
        <v>250</v>
      </c>
      <c r="AM7" s="36"/>
      <c r="AN7" s="36"/>
      <c r="AO7" s="36" t="s">
        <v>251</v>
      </c>
      <c r="AP7" s="36"/>
      <c r="AQ7" s="36"/>
      <c r="AR7" s="36"/>
      <c r="AS7" s="36"/>
      <c r="AT7" s="36"/>
      <c r="AU7" s="36"/>
      <c r="AV7" s="36"/>
      <c r="AW7" s="36"/>
      <c r="AX7" s="36"/>
      <c r="AY7" s="36"/>
      <c r="AZ7" s="36"/>
      <c r="BA7" s="39"/>
      <c r="BB7" s="36"/>
      <c r="BC7" s="36"/>
      <c r="BD7" s="36"/>
      <c r="BE7" s="35"/>
      <c r="BF7" s="36"/>
      <c r="BG7" s="36"/>
      <c r="BH7" s="36"/>
      <c r="BI7" s="36"/>
      <c r="BJ7" s="36"/>
      <c r="BK7" s="36"/>
      <c r="BL7" s="41" t="s">
        <v>252</v>
      </c>
      <c r="BM7" s="36"/>
      <c r="BN7" s="36"/>
      <c r="BO7" s="36"/>
      <c r="BP7" s="36"/>
      <c r="BQ7" s="36"/>
      <c r="BR7" s="36"/>
      <c r="BS7" s="36"/>
      <c r="BT7" s="36"/>
      <c r="BU7" s="36"/>
      <c r="BV7" s="36"/>
      <c r="BW7" s="36"/>
      <c r="BX7" s="36"/>
      <c r="BY7" s="36"/>
      <c r="BZ7" s="36" t="s">
        <v>253</v>
      </c>
      <c r="CA7" s="36"/>
      <c r="CB7" s="36"/>
      <c r="CC7" s="36"/>
      <c r="CD7" s="36"/>
      <c r="CE7" s="36"/>
      <c r="CF7" s="36"/>
      <c r="CG7" s="36" t="s">
        <v>254</v>
      </c>
      <c r="CH7" s="36"/>
      <c r="CI7" s="36"/>
      <c r="CJ7" s="36"/>
      <c r="CK7" s="36"/>
      <c r="CL7" s="36"/>
      <c r="CM7" s="36"/>
      <c r="CN7" s="36"/>
      <c r="CO7" s="36"/>
      <c r="CP7" s="36"/>
      <c r="CQ7" s="36"/>
      <c r="CR7" s="36"/>
      <c r="CS7" s="39"/>
      <c r="CT7"/>
      <c r="CU7"/>
      <c r="CV7" s="42"/>
      <c r="CW7" s="42"/>
      <c r="CX7" s="42"/>
      <c r="CY7" s="42"/>
      <c r="CZ7"/>
      <c r="DA7"/>
      <c r="DB7"/>
      <c r="DC7"/>
      <c r="DD7"/>
      <c r="DE7"/>
      <c r="DF7" s="42"/>
      <c r="DG7" s="42"/>
      <c r="DH7" s="42"/>
      <c r="DI7" s="42"/>
      <c r="DJ7" s="42"/>
      <c r="DK7" s="42"/>
      <c r="DL7" s="42"/>
      <c r="DM7" s="42"/>
      <c r="DN7" s="42"/>
      <c r="DO7" s="42"/>
      <c r="DP7" s="42"/>
      <c r="DQ7" s="42"/>
      <c r="DR7" s="42"/>
      <c r="DS7" s="42"/>
      <c r="DT7" s="42"/>
      <c r="DU7" s="42"/>
      <c r="DV7" s="42"/>
      <c r="DW7" s="42"/>
      <c r="DX7" s="42"/>
      <c r="DY7" s="42"/>
      <c r="DZ7" s="42"/>
      <c r="EA7" s="42"/>
      <c r="EB7" s="42"/>
      <c r="EC7" s="42"/>
      <c r="ED7" s="42"/>
      <c r="EE7" s="42"/>
      <c r="EF7" s="42"/>
      <c r="EG7" s="42"/>
      <c r="EH7" s="42"/>
      <c r="EI7" s="42"/>
      <c r="EJ7"/>
      <c r="EK7"/>
      <c r="EL7"/>
      <c r="EM7" s="42"/>
      <c r="EN7" s="42"/>
      <c r="EO7" s="42"/>
      <c r="EP7" s="42"/>
      <c r="EQ7" s="42"/>
      <c r="ER7" s="42"/>
      <c r="ES7" s="42"/>
      <c r="ET7" s="42"/>
      <c r="EU7" s="42"/>
      <c r="EV7" s="42"/>
      <c r="EW7" s="42"/>
      <c r="EX7" s="42"/>
      <c r="EY7" s="42"/>
      <c r="EZ7" s="42"/>
      <c r="FA7" s="42"/>
      <c r="FB7" s="42"/>
      <c r="FC7" s="42"/>
      <c r="FD7" s="42"/>
      <c r="FE7" s="42"/>
      <c r="FF7" s="42"/>
      <c r="FG7" s="42"/>
      <c r="FH7" s="42" t="s">
        <v>255</v>
      </c>
      <c r="FI7" s="42"/>
      <c r="FJ7" s="42"/>
      <c r="FK7" s="42"/>
      <c r="FL7" s="42"/>
      <c r="FM7" s="42"/>
      <c r="FO7" s="3"/>
      <c r="FP7" s="3"/>
      <c r="FQ7" s="3" t="str">
        <f t="array" ref="FQ7">IF(SUM($FU7:$IP7)=74,"PASS","FAIL")</f>
        <v>PASS</v>
      </c>
      <c r="FR7" s="3">
        <f t="shared" ref="FR7:FR70" si="5">74-COUNTIF(FU7:IP7,1)</f>
        <v>0</v>
      </c>
      <c r="FS7" s="3">
        <f t="shared" ref="FS7:FS70" si="6">IF(ISBLANK(B7),1,0) + IF(ISBLANK(AA7),1,0) + IF(ISBLANK(C7),1,0) + IF(C7="Yes",(IF(ISBLANK(D7),1,0)),0)   + IF(ISBLANK(CE7),1,0)</f>
        <v>1</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74" si="7">IF(ISBLANK($S7),1,IF(ISNUMBER($S7),1,0))</f>
        <v>1</v>
      </c>
      <c r="GB7" s="3">
        <f t="shared" ref="GB7:GB74"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f t="array" ref="HF7">IF(LEN($CS7)=0,0.4,SUM(IF(([2]JOE_DATA!$C$2:$C$19999=$CS7)*([2]JOE_DATA!$B$2:$B$19999="Work type")*([2]JOE_DATA!$A$2:$A$19999="BAIF"),0.4,0)))
+
IF(LEN($CT7)=0,0.3,SUM(IF(([2]JOE_DATA!$C$2:$C$19999=$CT7)*([2]JOE_DATA!$B$2:$B$19999="Work type")*([2]JOE_DATA!$A$2:$A$19999="BAIF"),0.3,0)))
+
IF(LEN($CU7)=0,0.3,SUM(IF(([2]JOE_DATA!$C$2:$C$19999=$CU7)*([2]JOE_DATA!$B$2:$B$19999="Work type")*([2]JOE_DATA!$A$2:$A$19999="BAIF"),0.3,0)))</f>
        <v>1</v>
      </c>
      <c r="HG7" s="3">
        <f t="array" ref="HG7">IF(LEN($CQ7)=0,1,SUM(IF(([2]JOE_DATA!$C$2:$C$19999=$CQ7)*([2]JOE_DATA!$B$2:$B$19999="Client type")*([2]JOE_DATA!$A$2:$A$19999="BAIF"),1,0)))</f>
        <v>1</v>
      </c>
      <c r="HH7" s="3">
        <f t="array" ref="HH7">IF(LEN($CW7)=0,0.4,SUM(IF(([2]JOE_DATA!$C$2:$C$19999=$CW7)*([2]JOE_DATA!$B$2:$B$19999="Work type")*([2]JOE_DATA!$A$2:$A$19999="CRD"),0.4,0)))
+
IF(LEN($CX7)=0,0.3,SUM(IF(([2]JOE_DATA!$C$2:$C$19999=$CX7)*([2]JOE_DATA!$B$2:$B$19999="Work type")*([2]JOE_DATA!$A$2:$A$19999="CRD"),0.3,0)))
+
IF(LEN($CY7)=0,0.3,SUM(IF(([2]JOE_DATA!$C$2:$C$19999=$CY7)*([2]JOE_DATA!$B$2:$B$19999="Work type")*([2]JOE_DATA!$A$2:$A$19999="CRD"),0.3,0)))</f>
        <v>1</v>
      </c>
      <c r="HI7" s="3">
        <f t="array" ref="HI7">IF(LEN($CZ7)=0,0.4,SUM(IF(([2]JOE_DATA!$C$2:$C$19999=$CZ7)*([2]JOE_DATA!$B$2:$B$19999="Sub-work type")*([2]JOE_DATA!$A$2:$A$19999="CRD"),0.4,0)))
+
IF(LEN($DA7)=0,0.3,SUM(IF(([2]JOE_DATA!$C$2:$C$19999=$DA7)*([2]JOE_DATA!$B$2:$B$19999="Sub-work type")*([2]JOE_DATA!$A$2:$A$19999="CRD"),0.3,0)))
+
IF(LEN($DB7)=0,0.3,SUM(IF(([2]JOE_DATA!$C$2:$C$19999=$DB7)*([2]JOE_DATA!$B$2:$B$19999="Sub-work type")*([2]JOE_DATA!$A$2:$A$19999="CRD"),0.3,0)))</f>
        <v>1</v>
      </c>
      <c r="HJ7" s="3">
        <f t="array" ref="HJ7">IF(LEN($CV7)=0,1,SUM(IF(([2]JOE_DATA!$C$2:$C$19999=$CV7)*([2]JOE_DATA!$B$2:$B$19999="Client type")*([2]JOE_DATA!$A$2:$A$19999="CRD"),1,0)))</f>
        <v>1</v>
      </c>
      <c r="HK7" s="3">
        <f t="array" ref="HK7">IF(LEN($DC7)=0,0.4,SUM(IF(([2]JOE_DATA!$C$2:$C$19999=$DC7)*([2]JOE_DATA!$B$2:$B$19999="Work type")*([2]JOE_DATA!$A$2:$A$19999="Corporate"),0.4,0)))
+
IF(LEN($DD7)=0,0.3,SUM(IF(([2]JOE_DATA!$C$2:$C$19999=$DD7)*([2]JOE_DATA!$B$2:$B$19999="Work type")*([2]JOE_DATA!$A$2:$A$19999="Corporate"),0.3,0)))
+
IF(LEN($DE7)=0,0.3,SUM(IF(([2]JOE_DATA!$C$2:$C$19999=$DE7)*([2]JOE_DATA!$B$2:$B$19999="Work type")*([2]JOE_DATA!$A$2:$A$19999="Corporate"),0.3,0)))</f>
        <v>1</v>
      </c>
      <c r="HL7" s="3">
        <f t="array" ref="HL7">IF(LEN($DF7)=0,0.4,SUM(IF(([2]JOE_DATA!$C$2:$C$19999=$DF7)*([2]JOE_DATA!$B$2:$B$19999="Sub-work type")*([2]JOE_DATA!$A$2:$A$19999="Corporate"),0.4,0)))
+
IF(LEN($DG7)=0,0.3,SUM(IF(([2]JOE_DATA!$C$2:$C$19999=$DG7)*([2]JOE_DATA!$B$2:$B$19999="Sub-work type")*([2]JOE_DATA!$A$2:$A$19999="Corporate"),0.3,0)))
+
IF(LEN($DH7)=0,0.3,SUM(IF(([2]JOE_DATA!$C$2:$C$19999=$DH7)*([2]JOE_DATA!$B$2:$B$19999="Sub-work type")*([2]JOE_DATA!$A$2:$A$19999="Corporate"),0.3,0)))</f>
        <v>1</v>
      </c>
      <c r="HM7" s="3">
        <f t="array" ref="HM7">IF(LEN($DI7)=0,0.4,SUM(IF(([2]JOE_DATA!$C$2:$C$19999=$DI7)*([2]JOE_DATA!$B$2:$B$19999="Acting for")*([2]JOE_DATA!$A$2:$A$19999="Corporate"),0.4,0)))
+
IF(LEN($DJ7)=0,0.3,SUM(IF(([2]JOE_DATA!$C$2:$C$19999=$DJ7)*([2]JOE_DATA!$B$2:$B$19999="Acting for")*([2]JOE_DATA!$A$2:$A$19999="Corporate"),0.3,0)))
+
IF(LEN($DK7)=0,0.3,SUM(IF(([2]JOE_DATA!$C$2:$C$19999=$DK7)*([2]JOE_DATA!$B$2:$B$19999="Acting for")*([2]JOE_DATA!$A$2:$A$19999="Corporate"),0.3,0)))</f>
        <v>1</v>
      </c>
      <c r="HN7" s="3">
        <f t="array" ref="HN7">IF(LEN($DM7)=0,0.4,SUM(IF(([2]JOE_DATA!$C$2:$C$19999=$DM7)*([2]JOE_DATA!$B$2:$B$19999="Country of buyer")*([2]JOE_DATA!$A$2:$A$19999="Corporate"),0.4,0)))
+
IF(LEN($DN7)=0,0.3,SUM(IF(([2]JOE_DATA!$C$2:$C$19999=$DN7)*([2]JOE_DATA!$B$2:$B$19999="Country of buyer")*([2]JOE_DATA!$A$2:$A$19999="Corporate"),0.3,0)))
+
IF(LEN($DL7)=0,0.3,SUM(IF(([2]JOE_DATA!$C$2:$C$19999=$DL7)*([2]JOE_DATA!$B$2:$B$19999="Country of buyer")*([2]JOE_DATA!$A$2:$A$19999="Corporate"),0.3,0)))</f>
        <v>1</v>
      </c>
      <c r="HO7" s="3">
        <f t="array" ref="HO7">IF(LEN($DO7)=0,0.4,SUM(IF(([2]JOE_DATA!$C$2:$C$19999=$DO7)*([2]JOE_DATA!$B$2:$B$19999="Country of seller")*([2]JOE_DATA!$A$2:$A$19999="Corporate"),0.4,0)))
+
IF(LEN($DP7)=0,0.3,SUM(IF(([2]JOE_DATA!$C$2:$C$19999=$DP7)*([2]JOE_DATA!$B$2:$B$19999="Country of seller")*([2]JOE_DATA!$A$2:$A$19999="Corporate"),0.3,0)))
+
IF(LEN($DQ7)=0,0.3,SUM(IF(([2]JOE_DATA!$C$2:$C$19999=$DQ7)*([2]JOE_DATA!$B$2:$B$19999="Country of seller")*([2]JOE_DATA!$A$2:$A$19999="Corporate"),0.3,0)))</f>
        <v>1</v>
      </c>
      <c r="HP7" s="3">
        <f t="array" ref="HP7">IF(LEN($DR7)=0,0.4,SUM(IF(([2]JOE_DATA!$C$2:$C$19999=$DR7)*([2]JOE_DATA!$B$2:$B$19999="Country of target")*([2]JOE_DATA!$A$2:$A$19999="Corporate"),0.4,0)))
+
IF(LEN($DS7)=0,0.3,SUM(IF(([2]JOE_DATA!$C$2:$C$19999=$DS7)*([2]JOE_DATA!$B$2:$B$19999="Country of target")*([2]JOE_DATA!$A$2:$A$19999="Corporate"),0.3,0)))
+
IF(LEN($DT7)=0,0.3,SUM(IF(([2]JOE_DATA!$C$2:$C$19999=$DT7)*([2]JOE_DATA!$B$2:$B$19999="Country of target")*([2]JOE_DATA!$A$2:$A$19999="Corporate"),0.3,0)))</f>
        <v>1</v>
      </c>
      <c r="HQ7" s="3">
        <f t="array" ref="HQ7">IF(LEN($DU7)=0,1,SUM(IF(([2]JOE_DATA!$C$2:$C$19999=$DU7)*([2]JOE_DATA!$B$2:$B$19999="Value over US $5m")*([2]JOE_DATA!$A$2:$A$19999="Corporate"),1,0)))</f>
        <v>1</v>
      </c>
      <c r="HR7" s="3">
        <f t="array" ref="HR7">IF(LEN($DV7)=0,1,SUM(IF(([2]JOE_DATA!$C$2:$C$19999=$DV7)*([2]JOE_DATA!$B$2:$B$19999="Value over £500,000")*([2]JOE_DATA!$A$2:$A$19999="Corporate"),1,0)))</f>
        <v>1</v>
      </c>
      <c r="HS7" s="3">
        <f t="array" ref="HS7">IF(LEN($DW7)=0,1,SUM(IF(([2]JOE_DATA!$C$2:$C$19999=$DW7)*([2]JOE_DATA!$B$2:$B$19999="Value over Euro 5m")*([2]JOE_DATA!$A$2:$A$19999="Corporate"),1,0)))</f>
        <v>1</v>
      </c>
      <c r="HT7" s="3">
        <f t="array" ref="HT7">IF(LEN($DX7)=0,1,SUM(IF(([2]JOE_DATA!$C$2:$C$19999=$DX7)*([2]JOE_DATA!$B$2:$B$19999="Value range in euros")*([2]JOE_DATA!$A$2:$A$19999="Corporate"),1,0)))</f>
        <v>1</v>
      </c>
      <c r="HU7" s="3">
        <f t="array" ref="HU7">IF(LEN($DY7)=0,1,SUM(IF(([2]JOE_DATA!$C$2:$C$19999=$DY7)*([2]JOE_DATA!$B$2:$B$19999="Is the deal relevant for M&amp;A study")*([2]JOE_DATA!$A$2:$A$19999="Corporate"),1,0)))</f>
        <v>1</v>
      </c>
      <c r="HV7" s="3">
        <f t="array" ref="HV7">IF(LEN($DZ7)=0,1,SUM(IF(([2]JOE_DATA!$C$2:$C$19999=$DZ7)*([2]JOE_DATA!$B$2:$B$19999="Does the deal involve PE clients")*([2]JOE_DATA!$A$2:$A$19999="Corporate"),1,0)))</f>
        <v>1</v>
      </c>
      <c r="HW7" s="3">
        <f t="array" ref="HW7">IF(LEN($EA7)=0,1,SUM(IF(([2]JOE_DATA!$C$2:$C$19999=$EA7)*([2]JOE_DATA!$B$2:$B$19999="Quarter deal announced/signed")*([2]JOE_DATA!$A$2:$A$19999="Corporate"),1,0)))</f>
        <v>1</v>
      </c>
      <c r="HX7" s="3">
        <f t="array" ref="HX7">IF(LEN($EB7)=0,1,SUM(IF(([2]JOE_DATA!$C$2:$C$19999=$EB7)*([2]JOE_DATA!$B$2:$B$19999="Quarter deal completed")*([2]JOE_DATA!$A$2:$A$19999="Corporate"),1,0)))</f>
        <v>1</v>
      </c>
      <c r="HY7" s="3">
        <f t="array" ref="HY7">IF(LEN($EC7)=0,1,SUM(IF(([2]JOE_DATA!$C$2:$C$19999=$EC7)*([2]JOE_DATA!$B$2:$B$19999="Year deal announced/signed")*([2]JOE_DATA!$A$2:$A$19999="Corporate"),1,0)))</f>
        <v>1</v>
      </c>
      <c r="HZ7" s="3">
        <f t="array" ref="HZ7">IF(LEN($ED7)=0,1,SUM(IF(([2]JOE_DATA!$C$2:$C$19999=$ED7)*([2]JOE_DATA!$B$2:$B$19999="Year deal completed")*([2]JOE_DATA!$A$2:$A$19999="Corporate"),1,0)))</f>
        <v>1</v>
      </c>
      <c r="IA7" s="3">
        <v>1</v>
      </c>
      <c r="IB7" s="3">
        <f t="array" ref="IB7">IF(LEN($EF7)=0,1,SUM(IF(([2]JOE_DATA!$C$2:$C$19999=$EF7)*([2]JOE_DATA!$B$2:$B$19999="Work type")*([2]JOE_DATA!$A$2:$A$19999="Corporate Tax"),1,0)))</f>
        <v>1</v>
      </c>
      <c r="IC7" s="3">
        <f t="array" ref="IC7">IF(LEN($EG7)=0,0.4,SUM(IF(([2]JOE_DATA!$C$2:$C$19999=$EG7)*([2]JOE_DATA!$B$2:$B$19999="Work type")*([2]JOE_DATA!$A$2:$A$19999="EPC Construction"),0.4,0)))
+
IF(LEN($EH7)=0,0.3,SUM(IF(([2]JOE_DATA!$C$2:$C$19999=$EH7)*([2]JOE_DATA!$B$2:$B$19999="Work type")*([2]JOE_DATA!$A$2:$A$19999="EPC Construction"),0.3,0)))
+
IF(LEN($EI7)=0,0.3,SUM(IF(([2]JOE_DATA!$C$2:$C$19999=$EI7)*([2]JOE_DATA!$B$2:$B$19999="Work type")*([2]JOE_DATA!$A$2:$A$19999="EPC Construction"),0.3,0)))</f>
        <v>1</v>
      </c>
      <c r="ID7" s="3">
        <f t="array" ref="ID7">IF(LEN($EJ7)=0,0.4,SUM(IF(([2]JOE_DATA!$C$2:$C$19999=$EJ7)*([2]JOE_DATA!$B$2:$B$19999="Contract type")*([2]JOE_DATA!$A$2:$A$19999="EPC Construction"),0.4,0)))
+
IF(LEN($EK7)=0,0.3,SUM(IF(([2]JOE_DATA!$C$2:$C$19999=$EK7)*([2]JOE_DATA!$B$2:$B$19999="Contract type")*([2]JOE_DATA!$A$2:$A$19999="EPC Construction"),0.3,0)))
+
IF(LEN($EL7)=0,0.3,SUM(IF(([2]JOE_DATA!$C$2:$C$19999=$EL7)*([2]JOE_DATA!$B$2:$B$19999="Contract type")*([2]JOE_DATA!$A$2:$A$19999="EPC Construction"),0.3,0)))</f>
        <v>1</v>
      </c>
      <c r="IE7" s="3">
        <f t="array" ref="IE7">IF(LEN($EP7)=0,1,SUM(IF(([2]JOE_DATA!$C$2:$C$19999=$EP7)*([2]JOE_DATA!$B$2:$B$19999="Client type")*([2]JOE_DATA!$A$2:$A$19999="EPC Construction"),1,0)))</f>
        <v>1</v>
      </c>
      <c r="IF7" s="3">
        <f t="array" ref="IF7">IF(LEN($EN7)=0,1,SUM(IF(([2]JOE_DATA!$C$2:$C$19999=$EN7)*([2]JOE_DATA!$B$2:$B$19999="Subject matter")*([2]JOE_DATA!$A$2:$A$19999="EPC Construction"),1,0)))</f>
        <v>1</v>
      </c>
      <c r="IG7" s="3">
        <f t="array" ref="IG7">IF(LEN($ER7)=0,1,SUM(IF(([2]JOE_DATA!$C$2:$C$19999=$ER7)*([2]JOE_DATA!$B$2:$B$19999="Client scope")*([2]JOE_DATA!$A$2:$A$19999="EPC Construction"),1,0)))</f>
        <v>1</v>
      </c>
      <c r="IH7" s="3">
        <f t="array" ref="IH7">IF(LEN($ES7)=0,0.4,SUM(IF(([2]JOE_DATA!$C$2:$C$19999=$ES7)*([2]JOE_DATA!$B$2:$B$19999="Work type")*([2]JOE_DATA!$A$2:$A$19999="EPC Energy"),0.4,0)))
+
IF(LEN($ET7)=0,0.3,SUM(IF(([2]JOE_DATA!$C$2:$C$19999=$ET7)*([2]JOE_DATA!$B$2:$B$19999="Work type")*([2]JOE_DATA!$A$2:$A$19999="EPC Energy"),0.3,0)))
+
IF(LEN($EU7)=0,0.3,SUM(IF(([2]JOE_DATA!$C$2:$C$19999=$EU7)*([2]JOE_DATA!$B$2:$B$19999="Work type")*([2]JOE_DATA!$A$2:$A$19999="EPC Energy"),0.3,0)))</f>
        <v>1</v>
      </c>
      <c r="II7" s="3">
        <f t="array" ref="II7">IF(LEN($EV7)=0,1,SUM(IF(([2]JOE_DATA!$C$2:$C$19999=$EV7)*([2]JOE_DATA!$B$2:$B$19999="Work type")*([2]JOE_DATA!$A$2:$A$19999="EPC Energy"),1,0)))</f>
        <v>1</v>
      </c>
      <c r="IJ7" s="3">
        <f t="array" ref="IJ7">IF(LEN($EW7)=0,1,SUM(IF(([2]JOE_DATA!$C$2:$C$19999=$EW7)*([2]JOE_DATA!$B$2:$B$19999="Client type")*([2]JOE_DATA!$A$2:$A$19999="EPC Projects"),1,0)))</f>
        <v>1</v>
      </c>
      <c r="IK7" s="3">
        <f t="array" ref="IK7">IF(LEN($FE7)=0,0.4,SUM(IF(([2]JOE_DATA!$C$2:$C$19999=$FE7)*([2]JOE_DATA!$B$2:$B$19999="Client type")*([2]JOE_DATA!$A$2:$A$19999="Real Estate"),0.4,0)))
+
IF(LEN($FF7)=0,0.3,SUM(IF(([2]JOE_DATA!$C$2:$C$19999=$FF7)*([2]JOE_DATA!$B$2:$B$19999="Client type")*([2]JOE_DATA!$A$2:$A$19999="Real Estate"),0.3,0)))
+
IF(LEN($FG7)=0,0.3,SUM(IF(([2]JOE_DATA!$C$2:$C$19999=$FG7)*([2]JOE_DATA!$B$2:$B$19999="Client type")*([2]JOE_DATA!$A$2:$A$19999="Real Estate"),0.3,0)))</f>
        <v>1</v>
      </c>
      <c r="IL7" s="3">
        <f t="array" ref="IL7">IF(LEN($FH7)=0,0.4,SUM(IF(([2]JOE_DATA!$C$2:$C$19999=$FH7)*([2]JOE_DATA!$B$2:$B$19999="Work type")*([2]JOE_DATA!$A$2:$A$19999="Real Estate"),0.4,0)))
+
IF(LEN($FI7)=0,0.3,SUM(IF(([2]JOE_DATA!$C$2:$C$19999=$FI7)*([2]JOE_DATA!$B$2:$B$19999="Work type")*([2]JOE_DATA!$A$2:$A$19999="Real Estate"),0.3,0)))
+
IF(LEN($FJ7)=0,0.3,SUM(IF(([2]JOE_DATA!$C$2:$C$19999=$FJ7)*([2]JOE_DATA!$B$2:$B$19999="Work type")*([2]JOE_DATA!$A$2:$A$19999="Real Estate"),0.3,0)))</f>
        <v>1</v>
      </c>
      <c r="IM7" s="3">
        <f t="array" ref="IM7">IF(LEN($EX7)=0,0.4,SUM(IF(([2]JOE_DATA!$C$2:$C$19999=$EX7)*([2]JOE_DATA!$B$2:$B$19999="Work type")*([2]JOE_DATA!$A$2:$A$19999="Human Capital"),0.4,0)))
+
IF(LEN($EY7)=0,0.3,SUM(IF(([2]JOE_DATA!$C$2:$C$19999=$EY7)*([2]JOE_DATA!$B$2:$B$19999="Work type")*([2]JOE_DATA!$A$2:$A$19999="Human Capital"),0.3,0)))
+
IF(LEN($EZ7)=0,0.3,SUM(IF(([2]JOE_DATA!$C$2:$C$19999=$EZ7)*([2]JOE_DATA!$B$2:$B$19999="Work type")*([2]JOE_DATA!$A$2:$A$19999="Human Capital"),0.3,0)))</f>
        <v>1</v>
      </c>
      <c r="IN7" s="3">
        <f t="array" ref="IN7">IF(LEN($FA7)=0,0.4,SUM(IF(([2]JOE_DATA!$C$2:$C$19999=$FA7)*([2]JOE_DATA!$B$2:$B$19999="Sub-work types")*([2]JOE_DATA!$A$2:$A$19999="Human Capital"),0.4,0)))
+
IF(LEN($FB7)=0,0.3,SUM(IF(([2]JOE_DATA!$C$2:$C$19999=$FB7)*([2]JOE_DATA!$B$2:$B$19999="Sub-work types")*([2]JOE_DATA!$A$2:$A$19999="Human Capital"),0.3,0)))
+
IF(LEN($FC7)=0,0.3,SUM(IF(([2]JOE_DATA!$C$2:$C$19999=$FC7)*([2]JOE_DATA!$B$2:$B$19999="Sub-work types")*([2]JOE_DATA!$A$2:$A$19999="Human Capital"),0.3,0)))</f>
        <v>1</v>
      </c>
      <c r="IO7" s="15">
        <f t="array" ref="IO7">IF(LEN($FD7)=0,1,SUM(IF(([2]JOE_DATA!$C$2:$C$19999=$FD7)*([2]JOE_DATA!$B$2:$B$19999="Pension scheme")*([2]JOE_DATA!$A$2:$A$19999="Human Capital"),1,0)))</f>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38.25">
      <c r="A8" s="34"/>
      <c r="B8" s="35" t="s">
        <v>246</v>
      </c>
      <c r="C8" s="36" t="s">
        <v>247</v>
      </c>
      <c r="D8" s="36"/>
      <c r="E8" s="36"/>
      <c r="F8" s="36" t="s">
        <v>248</v>
      </c>
      <c r="G8" s="36"/>
      <c r="H8" s="36"/>
      <c r="I8" s="36"/>
      <c r="J8" s="36"/>
      <c r="K8" s="36"/>
      <c r="L8" s="36"/>
      <c r="M8" s="36"/>
      <c r="N8" s="36"/>
      <c r="O8" s="36" t="s">
        <v>106</v>
      </c>
      <c r="P8" s="36"/>
      <c r="Q8" s="36"/>
      <c r="R8" s="36"/>
      <c r="S8" s="36"/>
      <c r="T8" s="38">
        <v>40543</v>
      </c>
      <c r="U8" s="36" t="s">
        <v>248</v>
      </c>
      <c r="V8" s="36"/>
      <c r="W8" s="36"/>
      <c r="X8" s="36"/>
      <c r="Y8" s="36"/>
      <c r="Z8" s="36"/>
      <c r="AA8" s="35" t="s">
        <v>256</v>
      </c>
      <c r="AB8" s="36"/>
      <c r="AC8" s="36"/>
      <c r="AD8" s="36"/>
      <c r="AE8" s="36"/>
      <c r="AF8" s="36"/>
      <c r="AG8" s="36"/>
      <c r="AH8" s="39"/>
      <c r="AI8" s="36"/>
      <c r="AJ8" s="36"/>
      <c r="AK8" s="36"/>
      <c r="AL8" s="36" t="s">
        <v>250</v>
      </c>
      <c r="AM8" s="36"/>
      <c r="AN8" s="36"/>
      <c r="AO8" s="36" t="s">
        <v>251</v>
      </c>
      <c r="AP8" s="36"/>
      <c r="AQ8" s="36"/>
      <c r="AR8" s="36"/>
      <c r="AS8" s="36"/>
      <c r="AT8" s="36"/>
      <c r="AU8" s="36"/>
      <c r="AV8" s="36"/>
      <c r="AW8" s="36"/>
      <c r="AX8" s="36"/>
      <c r="AY8" s="36"/>
      <c r="AZ8" s="36"/>
      <c r="BA8" s="39"/>
      <c r="BB8" s="36"/>
      <c r="BC8" s="36"/>
      <c r="BD8" s="36"/>
      <c r="BE8" s="35"/>
      <c r="BF8" s="36"/>
      <c r="BG8" s="36"/>
      <c r="BH8" s="36"/>
      <c r="BI8" s="36"/>
      <c r="BJ8" s="36"/>
      <c r="BK8" s="36"/>
      <c r="BL8" s="41" t="s">
        <v>252</v>
      </c>
      <c r="BM8" s="36"/>
      <c r="BN8" s="36"/>
      <c r="BO8" s="36"/>
      <c r="BP8" s="36"/>
      <c r="BQ8" s="36"/>
      <c r="BR8" s="36"/>
      <c r="BS8" s="36"/>
      <c r="BT8" s="36"/>
      <c r="BU8" s="36"/>
      <c r="BV8" s="36"/>
      <c r="BW8" s="36"/>
      <c r="BX8" s="36"/>
      <c r="BY8" s="36"/>
      <c r="BZ8" s="36" t="s">
        <v>253</v>
      </c>
      <c r="CA8" s="36"/>
      <c r="CB8" s="36"/>
      <c r="CC8" s="36"/>
      <c r="CD8" s="36"/>
      <c r="CE8" s="36"/>
      <c r="CF8" s="36"/>
      <c r="CG8" s="36" t="s">
        <v>254</v>
      </c>
      <c r="CH8" s="36"/>
      <c r="CI8" s="36"/>
      <c r="CJ8" s="36"/>
      <c r="CK8" s="36"/>
      <c r="CL8" s="36"/>
      <c r="CM8" s="36"/>
      <c r="CN8" s="36"/>
      <c r="CO8" s="36"/>
      <c r="CP8" s="36"/>
      <c r="CQ8" s="36"/>
      <c r="CR8" s="36"/>
      <c r="CS8" s="39"/>
      <c r="CT8"/>
      <c r="CU8"/>
      <c r="CV8" s="42"/>
      <c r="CW8" s="42"/>
      <c r="CX8" s="42"/>
      <c r="CY8" s="42"/>
      <c r="CZ8"/>
      <c r="DA8"/>
      <c r="DB8"/>
      <c r="DC8"/>
      <c r="DD8"/>
      <c r="DE8"/>
      <c r="DF8" s="42"/>
      <c r="DG8" s="42"/>
      <c r="DH8" s="42"/>
      <c r="DI8" s="42"/>
      <c r="DJ8" s="42"/>
      <c r="DK8" s="42"/>
      <c r="DL8" s="42"/>
      <c r="DM8" s="42"/>
      <c r="DN8" s="42"/>
      <c r="DO8" s="42"/>
      <c r="DP8" s="42"/>
      <c r="DQ8" s="42"/>
      <c r="DR8" s="42"/>
      <c r="DS8" s="42"/>
      <c r="DT8" s="42"/>
      <c r="DU8" s="42"/>
      <c r="DV8" s="42"/>
      <c r="DW8" s="42"/>
      <c r="DX8" s="42"/>
      <c r="DY8" s="42"/>
      <c r="DZ8" s="42"/>
      <c r="EA8" s="42"/>
      <c r="EB8" s="42"/>
      <c r="EC8" s="42"/>
      <c r="ED8" s="42"/>
      <c r="EE8" s="42"/>
      <c r="EF8" s="42"/>
      <c r="EG8" s="42"/>
      <c r="EH8" s="42"/>
      <c r="EI8" s="42"/>
      <c r="EJ8"/>
      <c r="EK8"/>
      <c r="EL8"/>
      <c r="EM8" s="42"/>
      <c r="EN8" s="42"/>
      <c r="EO8" s="42"/>
      <c r="EP8" s="42"/>
      <c r="EQ8" s="42"/>
      <c r="ER8" s="42"/>
      <c r="ES8" s="42"/>
      <c r="ET8" s="42"/>
      <c r="EU8" s="42"/>
      <c r="EV8" s="42"/>
      <c r="EW8" s="42"/>
      <c r="EX8" s="42"/>
      <c r="EY8" s="42"/>
      <c r="EZ8" s="42"/>
      <c r="FA8" s="42"/>
      <c r="FB8" s="42"/>
      <c r="FC8" s="42"/>
      <c r="FD8" s="42"/>
      <c r="FE8" s="42"/>
      <c r="FF8" s="42"/>
      <c r="FG8" s="42"/>
      <c r="FH8" s="42" t="s">
        <v>255</v>
      </c>
      <c r="FI8" s="42"/>
      <c r="FJ8" s="42"/>
      <c r="FK8" s="42"/>
      <c r="FL8" s="42"/>
      <c r="FM8" s="42"/>
      <c r="FO8" s="3"/>
      <c r="FP8" s="3"/>
      <c r="FQ8" s="3" t="str">
        <f t="array" ref="FQ8">IF(SUM($FU8:$IP8)=74,"PASS","FAIL")</f>
        <v>PASS</v>
      </c>
      <c r="FR8" s="3">
        <f t="shared" si="5"/>
        <v>0</v>
      </c>
      <c r="FS8" s="3">
        <f t="shared" si="6"/>
        <v>1</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f t="array" ref="HF8">IF(LEN($CS8)=0,0.4,SUM(IF(([2]JOE_DATA!$C$2:$C$19999=$CS8)*([2]JOE_DATA!$B$2:$B$19999="Work type")*([2]JOE_DATA!$A$2:$A$19999="BAIF"),0.4,0)))
+
IF(LEN($CT8)=0,0.3,SUM(IF(([2]JOE_DATA!$C$2:$C$19999=$CT8)*([2]JOE_DATA!$B$2:$B$19999="Work type")*([2]JOE_DATA!$A$2:$A$19999="BAIF"),0.3,0)))
+
IF(LEN($CU8)=0,0.3,SUM(IF(([2]JOE_DATA!$C$2:$C$19999=$CU8)*([2]JOE_DATA!$B$2:$B$19999="Work type")*([2]JOE_DATA!$A$2:$A$19999="BAIF"),0.3,0)))</f>
        <v>1</v>
      </c>
      <c r="HG8" s="3">
        <f t="array" ref="HG8">IF(LEN($CQ8)=0,1,SUM(IF(([2]JOE_DATA!$C$2:$C$19999=$CQ8)*([2]JOE_DATA!$B$2:$B$19999="Client type")*([2]JOE_DATA!$A$2:$A$19999="BAIF"),1,0)))</f>
        <v>1</v>
      </c>
      <c r="HH8" s="3">
        <f t="array" ref="HH8">IF(LEN($CW8)=0,0.4,SUM(IF(([2]JOE_DATA!$C$2:$C$19999=$CW8)*([2]JOE_DATA!$B$2:$B$19999="Work type")*([2]JOE_DATA!$A$2:$A$19999="CRD"),0.4,0)))
+
IF(LEN($CX8)=0,0.3,SUM(IF(([2]JOE_DATA!$C$2:$C$19999=$CX8)*([2]JOE_DATA!$B$2:$B$19999="Work type")*([2]JOE_DATA!$A$2:$A$19999="CRD"),0.3,0)))
+
IF(LEN($CY8)=0,0.3,SUM(IF(([2]JOE_DATA!$C$2:$C$19999=$CY8)*([2]JOE_DATA!$B$2:$B$19999="Work type")*([2]JOE_DATA!$A$2:$A$19999="CRD"),0.3,0)))</f>
        <v>1</v>
      </c>
      <c r="HI8" s="3">
        <f t="array" ref="HI8">IF(LEN($CZ8)=0,0.4,SUM(IF(([2]JOE_DATA!$C$2:$C$19999=$CZ8)*([2]JOE_DATA!$B$2:$B$19999="Sub-work type")*([2]JOE_DATA!$A$2:$A$19999="CRD"),0.4,0)))
+
IF(LEN($DA8)=0,0.3,SUM(IF(([2]JOE_DATA!$C$2:$C$19999=$DA8)*([2]JOE_DATA!$B$2:$B$19999="Sub-work type")*([2]JOE_DATA!$A$2:$A$19999="CRD"),0.3,0)))
+
IF(LEN($DB8)=0,0.3,SUM(IF(([2]JOE_DATA!$C$2:$C$19999=$DB8)*([2]JOE_DATA!$B$2:$B$19999="Sub-work type")*([2]JOE_DATA!$A$2:$A$19999="CRD"),0.3,0)))</f>
        <v>1</v>
      </c>
      <c r="HJ8" s="3">
        <f t="array" ref="HJ8">IF(LEN($CV8)=0,1,SUM(IF(([2]JOE_DATA!$C$2:$C$19999=$CV8)*([2]JOE_DATA!$B$2:$B$19999="Client type")*([2]JOE_DATA!$A$2:$A$19999="CRD"),1,0)))</f>
        <v>1</v>
      </c>
      <c r="HK8" s="3">
        <f t="array" ref="HK8">IF(LEN($DC8)=0,0.4,SUM(IF(([2]JOE_DATA!$C$2:$C$19999=$DC8)*([2]JOE_DATA!$B$2:$B$19999="Work type")*([2]JOE_DATA!$A$2:$A$19999="Corporate"),0.4,0)))
+
IF(LEN($DD8)=0,0.3,SUM(IF(([2]JOE_DATA!$C$2:$C$19999=$DD8)*([2]JOE_DATA!$B$2:$B$19999="Work type")*([2]JOE_DATA!$A$2:$A$19999="Corporate"),0.3,0)))
+
IF(LEN($DE8)=0,0.3,SUM(IF(([2]JOE_DATA!$C$2:$C$19999=$DE8)*([2]JOE_DATA!$B$2:$B$19999="Work type")*([2]JOE_DATA!$A$2:$A$19999="Corporate"),0.3,0)))</f>
        <v>1</v>
      </c>
      <c r="HL8" s="3">
        <f t="array" ref="HL8">IF(LEN($DF8)=0,0.4,SUM(IF(([2]JOE_DATA!$C$2:$C$19999=$DF8)*([2]JOE_DATA!$B$2:$B$19999="Sub-work type")*([2]JOE_DATA!$A$2:$A$19999="Corporate"),0.4,0)))
+
IF(LEN($DG8)=0,0.3,SUM(IF(([2]JOE_DATA!$C$2:$C$19999=$DG8)*([2]JOE_DATA!$B$2:$B$19999="Sub-work type")*([2]JOE_DATA!$A$2:$A$19999="Corporate"),0.3,0)))
+
IF(LEN($DH8)=0,0.3,SUM(IF(([2]JOE_DATA!$C$2:$C$19999=$DH8)*([2]JOE_DATA!$B$2:$B$19999="Sub-work type")*([2]JOE_DATA!$A$2:$A$19999="Corporate"),0.3,0)))</f>
        <v>1</v>
      </c>
      <c r="HM8" s="3">
        <f t="array" ref="HM8">IF(LEN($DI8)=0,0.4,SUM(IF(([2]JOE_DATA!$C$2:$C$19999=$DI8)*([2]JOE_DATA!$B$2:$B$19999="Acting for")*([2]JOE_DATA!$A$2:$A$19999="Corporate"),0.4,0)))
+
IF(LEN($DJ8)=0,0.3,SUM(IF(([2]JOE_DATA!$C$2:$C$19999=$DJ8)*([2]JOE_DATA!$B$2:$B$19999="Acting for")*([2]JOE_DATA!$A$2:$A$19999="Corporate"),0.3,0)))
+
IF(LEN($DK8)=0,0.3,SUM(IF(([2]JOE_DATA!$C$2:$C$19999=$DK8)*([2]JOE_DATA!$B$2:$B$19999="Acting for")*([2]JOE_DATA!$A$2:$A$19999="Corporate"),0.3,0)))</f>
        <v>1</v>
      </c>
      <c r="HN8" s="3">
        <f t="array" ref="HN8">IF(LEN($DM8)=0,0.4,SUM(IF(([2]JOE_DATA!$C$2:$C$19999=$DM8)*([2]JOE_DATA!$B$2:$B$19999="Country of buyer")*([2]JOE_DATA!$A$2:$A$19999="Corporate"),0.4,0)))
+
IF(LEN($DN8)=0,0.3,SUM(IF(([2]JOE_DATA!$C$2:$C$19999=$DN8)*([2]JOE_DATA!$B$2:$B$19999="Country of buyer")*([2]JOE_DATA!$A$2:$A$19999="Corporate"),0.3,0)))
+
IF(LEN($DL8)=0,0.3,SUM(IF(([2]JOE_DATA!$C$2:$C$19999=$DL8)*([2]JOE_DATA!$B$2:$B$19999="Country of buyer")*([2]JOE_DATA!$A$2:$A$19999="Corporate"),0.3,0)))</f>
        <v>1</v>
      </c>
      <c r="HO8" s="3">
        <f t="array" ref="HO8">IF(LEN($DO8)=0,0.4,SUM(IF(([2]JOE_DATA!$C$2:$C$19999=$DO8)*([2]JOE_DATA!$B$2:$B$19999="Country of seller")*([2]JOE_DATA!$A$2:$A$19999="Corporate"),0.4,0)))
+
IF(LEN($DP8)=0,0.3,SUM(IF(([2]JOE_DATA!$C$2:$C$19999=$DP8)*([2]JOE_DATA!$B$2:$B$19999="Country of seller")*([2]JOE_DATA!$A$2:$A$19999="Corporate"),0.3,0)))
+
IF(LEN($DQ8)=0,0.3,SUM(IF(([2]JOE_DATA!$C$2:$C$19999=$DQ8)*([2]JOE_DATA!$B$2:$B$19999="Country of seller")*([2]JOE_DATA!$A$2:$A$19999="Corporate"),0.3,0)))</f>
        <v>1</v>
      </c>
      <c r="HP8" s="3">
        <f t="array" ref="HP8">IF(LEN($DR8)=0,0.4,SUM(IF(([2]JOE_DATA!$C$2:$C$19999=$DR8)*([2]JOE_DATA!$B$2:$B$19999="Country of target")*([2]JOE_DATA!$A$2:$A$19999="Corporate"),0.4,0)))
+
IF(LEN($DS8)=0,0.3,SUM(IF(([2]JOE_DATA!$C$2:$C$19999=$DS8)*([2]JOE_DATA!$B$2:$B$19999="Country of target")*([2]JOE_DATA!$A$2:$A$19999="Corporate"),0.3,0)))
+
IF(LEN($DT8)=0,0.3,SUM(IF(([2]JOE_DATA!$C$2:$C$19999=$DT8)*([2]JOE_DATA!$B$2:$B$19999="Country of target")*([2]JOE_DATA!$A$2:$A$19999="Corporate"),0.3,0)))</f>
        <v>1</v>
      </c>
      <c r="HQ8" s="3">
        <f t="array" ref="HQ8">IF(LEN($DU8)=0,1,SUM(IF(([2]JOE_DATA!$C$2:$C$19999=$DU8)*([2]JOE_DATA!$B$2:$B$19999="Value over US $5m")*([2]JOE_DATA!$A$2:$A$19999="Corporate"),1,0)))</f>
        <v>1</v>
      </c>
      <c r="HR8" s="3">
        <f t="array" ref="HR8">IF(LEN($DV8)=0,1,SUM(IF(([2]JOE_DATA!$C$2:$C$19999=$DV8)*([2]JOE_DATA!$B$2:$B$19999="Value over £500,000")*([2]JOE_DATA!$A$2:$A$19999="Corporate"),1,0)))</f>
        <v>1</v>
      </c>
      <c r="HS8" s="3">
        <f t="array" ref="HS8">IF(LEN($DW8)=0,1,SUM(IF(([2]JOE_DATA!$C$2:$C$19999=$DW8)*([2]JOE_DATA!$B$2:$B$19999="Value over Euro 5m")*([2]JOE_DATA!$A$2:$A$19999="Corporate"),1,0)))</f>
        <v>1</v>
      </c>
      <c r="HT8" s="3">
        <f t="array" ref="HT8">IF(LEN($DX8)=0,1,SUM(IF(([2]JOE_DATA!$C$2:$C$19999=$DX8)*([2]JOE_DATA!$B$2:$B$19999="Value range in euros")*([2]JOE_DATA!$A$2:$A$19999="Corporate"),1,0)))</f>
        <v>1</v>
      </c>
      <c r="HU8" s="3">
        <f t="array" ref="HU8">IF(LEN($DY8)=0,1,SUM(IF(([2]JOE_DATA!$C$2:$C$19999=$DY8)*([2]JOE_DATA!$B$2:$B$19999="Is the deal relevant for M&amp;A study")*([2]JOE_DATA!$A$2:$A$19999="Corporate"),1,0)))</f>
        <v>1</v>
      </c>
      <c r="HV8" s="3">
        <f t="array" ref="HV8">IF(LEN($DZ8)=0,1,SUM(IF(([2]JOE_DATA!$C$2:$C$19999=$DZ8)*([2]JOE_DATA!$B$2:$B$19999="Does the deal involve PE clients")*([2]JOE_DATA!$A$2:$A$19999="Corporate"),1,0)))</f>
        <v>1</v>
      </c>
      <c r="HW8" s="3">
        <f t="array" ref="HW8">IF(LEN($EA8)=0,1,SUM(IF(([2]JOE_DATA!$C$2:$C$19999=$EA8)*([2]JOE_DATA!$B$2:$B$19999="Quarter deal announced/signed")*([2]JOE_DATA!$A$2:$A$19999="Corporate"),1,0)))</f>
        <v>1</v>
      </c>
      <c r="HX8" s="3">
        <f t="array" ref="HX8">IF(LEN($EB8)=0,1,SUM(IF(([2]JOE_DATA!$C$2:$C$19999=$EB8)*([2]JOE_DATA!$B$2:$B$19999="Quarter deal completed")*([2]JOE_DATA!$A$2:$A$19999="Corporate"),1,0)))</f>
        <v>1</v>
      </c>
      <c r="HY8" s="3">
        <f t="array" ref="HY8">IF(LEN($EC8)=0,1,SUM(IF(([2]JOE_DATA!$C$2:$C$19999=$EC8)*([2]JOE_DATA!$B$2:$B$19999="Year deal announced/signed")*([2]JOE_DATA!$A$2:$A$19999="Corporate"),1,0)))</f>
        <v>1</v>
      </c>
      <c r="HZ8" s="3">
        <f t="array" ref="HZ8">IF(LEN($ED8)=0,1,SUM(IF(([2]JOE_DATA!$C$2:$C$19999=$ED8)*([2]JOE_DATA!$B$2:$B$19999="Year deal completed")*([2]JOE_DATA!$A$2:$A$19999="Corporate"),1,0)))</f>
        <v>1</v>
      </c>
      <c r="IA8" s="3">
        <v>1</v>
      </c>
      <c r="IB8" s="3">
        <f t="array" ref="IB8">IF(LEN($EF8)=0,1,SUM(IF(([2]JOE_DATA!$C$2:$C$19999=$EF8)*([2]JOE_DATA!$B$2:$B$19999="Work type")*([2]JOE_DATA!$A$2:$A$19999="Corporate Tax"),1,0)))</f>
        <v>1</v>
      </c>
      <c r="IC8" s="3">
        <f t="array" ref="IC8">IF(LEN($EG8)=0,0.4,SUM(IF(([2]JOE_DATA!$C$2:$C$19999=$EG8)*([2]JOE_DATA!$B$2:$B$19999="Work type")*([2]JOE_DATA!$A$2:$A$19999="EPC Construction"),0.4,0)))
+
IF(LEN($EH8)=0,0.3,SUM(IF(([2]JOE_DATA!$C$2:$C$19999=$EH8)*([2]JOE_DATA!$B$2:$B$19999="Work type")*([2]JOE_DATA!$A$2:$A$19999="EPC Construction"),0.3,0)))
+
IF(LEN($EI8)=0,0.3,SUM(IF(([2]JOE_DATA!$C$2:$C$19999=$EI8)*([2]JOE_DATA!$B$2:$B$19999="Work type")*([2]JOE_DATA!$A$2:$A$19999="EPC Construction"),0.3,0)))</f>
        <v>1</v>
      </c>
      <c r="ID8" s="3">
        <f t="array" ref="ID8">IF(LEN($EJ8)=0,0.4,SUM(IF(([2]JOE_DATA!$C$2:$C$19999=$EJ8)*([2]JOE_DATA!$B$2:$B$19999="Contract type")*([2]JOE_DATA!$A$2:$A$19999="EPC Construction"),0.4,0)))
+
IF(LEN($EK8)=0,0.3,SUM(IF(([2]JOE_DATA!$C$2:$C$19999=$EK8)*([2]JOE_DATA!$B$2:$B$19999="Contract type")*([2]JOE_DATA!$A$2:$A$19999="EPC Construction"),0.3,0)))
+
IF(LEN($EL8)=0,0.3,SUM(IF(([2]JOE_DATA!$C$2:$C$19999=$EL8)*([2]JOE_DATA!$B$2:$B$19999="Contract type")*([2]JOE_DATA!$A$2:$A$19999="EPC Construction"),0.3,0)))</f>
        <v>1</v>
      </c>
      <c r="IE8" s="3">
        <f t="array" ref="IE8">IF(LEN($EP8)=0,1,SUM(IF(([2]JOE_DATA!$C$2:$C$19999=$EP8)*([2]JOE_DATA!$B$2:$B$19999="Client type")*([2]JOE_DATA!$A$2:$A$19999="EPC Construction"),1,0)))</f>
        <v>1</v>
      </c>
      <c r="IF8" s="3">
        <f t="array" ref="IF8">IF(LEN($EN8)=0,1,SUM(IF(([2]JOE_DATA!$C$2:$C$19999=$EN8)*([2]JOE_DATA!$B$2:$B$19999="Subject matter")*([2]JOE_DATA!$A$2:$A$19999="EPC Construction"),1,0)))</f>
        <v>1</v>
      </c>
      <c r="IG8" s="3">
        <f t="array" ref="IG8">IF(LEN($ER8)=0,1,SUM(IF(([2]JOE_DATA!$C$2:$C$19999=$ER8)*([2]JOE_DATA!$B$2:$B$19999="Client scope")*([2]JOE_DATA!$A$2:$A$19999="EPC Construction"),1,0)))</f>
        <v>1</v>
      </c>
      <c r="IH8" s="3">
        <f t="array" ref="IH8">IF(LEN($ES8)=0,0.4,SUM(IF(([2]JOE_DATA!$C$2:$C$19999=$ES8)*([2]JOE_DATA!$B$2:$B$19999="Work type")*([2]JOE_DATA!$A$2:$A$19999="EPC Energy"),0.4,0)))
+
IF(LEN($ET8)=0,0.3,SUM(IF(([2]JOE_DATA!$C$2:$C$19999=$ET8)*([2]JOE_DATA!$B$2:$B$19999="Work type")*([2]JOE_DATA!$A$2:$A$19999="EPC Energy"),0.3,0)))
+
IF(LEN($EU8)=0,0.3,SUM(IF(([2]JOE_DATA!$C$2:$C$19999=$EU8)*([2]JOE_DATA!$B$2:$B$19999="Work type")*([2]JOE_DATA!$A$2:$A$19999="EPC Energy"),0.3,0)))</f>
        <v>1</v>
      </c>
      <c r="II8" s="3">
        <f t="array" ref="II8">IF(LEN($EV8)=0,1,SUM(IF(([2]JOE_DATA!$C$2:$C$19999=$EV8)*([2]JOE_DATA!$B$2:$B$19999="Work type")*([2]JOE_DATA!$A$2:$A$19999="EPC Energy"),1,0)))</f>
        <v>1</v>
      </c>
      <c r="IJ8" s="3">
        <f t="array" ref="IJ8">IF(LEN($EW8)=0,1,SUM(IF(([2]JOE_DATA!$C$2:$C$19999=$EW8)*([2]JOE_DATA!$B$2:$B$19999="Client type")*([2]JOE_DATA!$A$2:$A$19999="EPC Projects"),1,0)))</f>
        <v>1</v>
      </c>
      <c r="IK8" s="3">
        <f t="array" ref="IK8">IF(LEN($FE8)=0,0.4,SUM(IF(([2]JOE_DATA!$C$2:$C$19999=$FE8)*([2]JOE_DATA!$B$2:$B$19999="Client type")*([2]JOE_DATA!$A$2:$A$19999="Real Estate"),0.4,0)))
+
IF(LEN($FF8)=0,0.3,SUM(IF(([2]JOE_DATA!$C$2:$C$19999=$FF8)*([2]JOE_DATA!$B$2:$B$19999="Client type")*([2]JOE_DATA!$A$2:$A$19999="Real Estate"),0.3,0)))
+
IF(LEN($FG8)=0,0.3,SUM(IF(([2]JOE_DATA!$C$2:$C$19999=$FG8)*([2]JOE_DATA!$B$2:$B$19999="Client type")*([2]JOE_DATA!$A$2:$A$19999="Real Estate"),0.3,0)))</f>
        <v>1</v>
      </c>
      <c r="IL8" s="3">
        <f t="array" ref="IL8">IF(LEN($FH8)=0,0.4,SUM(IF(([2]JOE_DATA!$C$2:$C$19999=$FH8)*([2]JOE_DATA!$B$2:$B$19999="Work type")*([2]JOE_DATA!$A$2:$A$19999="Real Estate"),0.4,0)))
+
IF(LEN($FI8)=0,0.3,SUM(IF(([2]JOE_DATA!$C$2:$C$19999=$FI8)*([2]JOE_DATA!$B$2:$B$19999="Work type")*([2]JOE_DATA!$A$2:$A$19999="Real Estate"),0.3,0)))
+
IF(LEN($FJ8)=0,0.3,SUM(IF(([2]JOE_DATA!$C$2:$C$19999=$FJ8)*([2]JOE_DATA!$B$2:$B$19999="Work type")*([2]JOE_DATA!$A$2:$A$19999="Real Estate"),0.3,0)))</f>
        <v>1</v>
      </c>
      <c r="IM8" s="3">
        <f t="array" ref="IM8">IF(LEN($EX8)=0,0.4,SUM(IF(([2]JOE_DATA!$C$2:$C$19999=$EX8)*([2]JOE_DATA!$B$2:$B$19999="Work type")*([2]JOE_DATA!$A$2:$A$19999="Human Capital"),0.4,0)))
+
IF(LEN($EY8)=0,0.3,SUM(IF(([2]JOE_DATA!$C$2:$C$19999=$EY8)*([2]JOE_DATA!$B$2:$B$19999="Work type")*([2]JOE_DATA!$A$2:$A$19999="Human Capital"),0.3,0)))
+
IF(LEN($EZ8)=0,0.3,SUM(IF(([2]JOE_DATA!$C$2:$C$19999=$EZ8)*([2]JOE_DATA!$B$2:$B$19999="Work type")*([2]JOE_DATA!$A$2:$A$19999="Human Capital"),0.3,0)))</f>
        <v>1</v>
      </c>
      <c r="IN8" s="3">
        <f t="array" ref="IN8">IF(LEN($FA8)=0,0.4,SUM(IF(([2]JOE_DATA!$C$2:$C$19999=$FA8)*([2]JOE_DATA!$B$2:$B$19999="Sub-work types")*([2]JOE_DATA!$A$2:$A$19999="Human Capital"),0.4,0)))
+
IF(LEN($FB8)=0,0.3,SUM(IF(([2]JOE_DATA!$C$2:$C$19999=$FB8)*([2]JOE_DATA!$B$2:$B$19999="Sub-work types")*([2]JOE_DATA!$A$2:$A$19999="Human Capital"),0.3,0)))
+
IF(LEN($FC8)=0,0.3,SUM(IF(([2]JOE_DATA!$C$2:$C$19999=$FC8)*([2]JOE_DATA!$B$2:$B$19999="Sub-work types")*([2]JOE_DATA!$A$2:$A$19999="Human Capital"),0.3,0)))</f>
        <v>1</v>
      </c>
      <c r="IO8" s="15">
        <f t="array" ref="IO8">IF(LEN($FD8)=0,1,SUM(IF(([2]JOE_DATA!$C$2:$C$19999=$FD8)*([2]JOE_DATA!$B$2:$B$19999="Pension scheme")*([2]JOE_DATA!$A$2:$A$19999="Human Capital"),1,0)))</f>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38.25">
      <c r="A9" s="34"/>
      <c r="B9" s="35" t="s">
        <v>246</v>
      </c>
      <c r="C9" s="36" t="s">
        <v>247</v>
      </c>
      <c r="D9" s="36"/>
      <c r="E9" s="36"/>
      <c r="F9" s="36" t="s">
        <v>248</v>
      </c>
      <c r="G9" s="36"/>
      <c r="H9" s="36"/>
      <c r="I9" s="36"/>
      <c r="J9" s="36"/>
      <c r="K9" s="36"/>
      <c r="L9" s="36"/>
      <c r="M9" s="36"/>
      <c r="N9" s="36"/>
      <c r="O9" s="36" t="s">
        <v>106</v>
      </c>
      <c r="P9" s="36"/>
      <c r="Q9" s="36"/>
      <c r="R9" s="36"/>
      <c r="S9" s="36"/>
      <c r="T9" s="38">
        <v>39813</v>
      </c>
      <c r="U9" s="36" t="s">
        <v>248</v>
      </c>
      <c r="V9" s="36"/>
      <c r="W9" s="36"/>
      <c r="X9" s="36"/>
      <c r="Y9" s="36"/>
      <c r="Z9" s="36"/>
      <c r="AA9" s="35" t="s">
        <v>257</v>
      </c>
      <c r="AB9" s="36"/>
      <c r="AC9" s="36"/>
      <c r="AD9" s="36"/>
      <c r="AE9" s="36"/>
      <c r="AF9" s="36"/>
      <c r="AG9" s="36"/>
      <c r="AH9" s="39"/>
      <c r="AI9" s="36"/>
      <c r="AJ9" s="36"/>
      <c r="AK9" s="36"/>
      <c r="AL9" s="36" t="s">
        <v>250</v>
      </c>
      <c r="AM9" s="36"/>
      <c r="AN9" s="36"/>
      <c r="AO9" s="36" t="s">
        <v>251</v>
      </c>
      <c r="AP9" s="36"/>
      <c r="AQ9" s="36"/>
      <c r="AR9" s="36"/>
      <c r="AS9" s="36"/>
      <c r="AT9" s="36"/>
      <c r="AU9" s="36"/>
      <c r="AV9" s="36"/>
      <c r="AW9" s="36"/>
      <c r="AX9" s="36"/>
      <c r="AY9" s="36"/>
      <c r="AZ9" s="36"/>
      <c r="BA9" s="39"/>
      <c r="BB9" s="36"/>
      <c r="BC9" s="36"/>
      <c r="BD9" s="36"/>
      <c r="BE9" s="35"/>
      <c r="BF9" s="36"/>
      <c r="BG9" s="36"/>
      <c r="BH9" s="36"/>
      <c r="BI9" s="36"/>
      <c r="BJ9" s="36"/>
      <c r="BK9" s="36"/>
      <c r="BL9" s="41" t="s">
        <v>252</v>
      </c>
      <c r="BM9" s="36"/>
      <c r="BN9" s="36"/>
      <c r="BO9" s="36"/>
      <c r="BP9" s="36"/>
      <c r="BQ9" s="36"/>
      <c r="BR9" s="36"/>
      <c r="BS9" s="36"/>
      <c r="BT9" s="36"/>
      <c r="BU9" s="36"/>
      <c r="BV9" s="36"/>
      <c r="BW9" s="36"/>
      <c r="BX9" s="36"/>
      <c r="BY9" s="36"/>
      <c r="BZ9" s="36" t="s">
        <v>253</v>
      </c>
      <c r="CA9" s="36"/>
      <c r="CB9" s="36"/>
      <c r="CC9" s="36"/>
      <c r="CD9" s="36"/>
      <c r="CE9" s="36"/>
      <c r="CF9" s="36"/>
      <c r="CG9" s="36" t="s">
        <v>254</v>
      </c>
      <c r="CH9" s="36"/>
      <c r="CI9" s="36"/>
      <c r="CJ9" s="36"/>
      <c r="CK9" s="36"/>
      <c r="CL9" s="36"/>
      <c r="CM9" s="36"/>
      <c r="CN9" s="36"/>
      <c r="CO9" s="36"/>
      <c r="CP9" s="36"/>
      <c r="CQ9" s="36"/>
      <c r="CR9" s="36"/>
      <c r="CS9" s="39"/>
      <c r="CT9"/>
      <c r="CU9"/>
      <c r="CV9" s="42"/>
      <c r="CW9" s="42"/>
      <c r="CX9" s="42"/>
      <c r="CY9" s="42"/>
      <c r="CZ9"/>
      <c r="DA9"/>
      <c r="DB9"/>
      <c r="DC9"/>
      <c r="DD9"/>
      <c r="DE9"/>
      <c r="DF9" s="42"/>
      <c r="DG9" s="42"/>
      <c r="DH9" s="42"/>
      <c r="DI9" s="42"/>
      <c r="DJ9" s="42"/>
      <c r="DK9" s="42"/>
      <c r="DL9" s="42"/>
      <c r="DM9" s="42"/>
      <c r="DN9" s="42"/>
      <c r="DO9" s="42"/>
      <c r="DP9" s="42"/>
      <c r="DQ9" s="42"/>
      <c r="DR9" s="42"/>
      <c r="DS9" s="42"/>
      <c r="DT9" s="42"/>
      <c r="DU9" s="42"/>
      <c r="DV9" s="42"/>
      <c r="DW9" s="42"/>
      <c r="DX9" s="42"/>
      <c r="DY9" s="42"/>
      <c r="DZ9" s="42"/>
      <c r="EA9" s="42"/>
      <c r="EB9" s="42"/>
      <c r="EC9" s="42"/>
      <c r="ED9" s="42"/>
      <c r="EE9" s="42"/>
      <c r="EF9" s="42"/>
      <c r="EG9" s="42"/>
      <c r="EH9" s="42"/>
      <c r="EI9" s="42"/>
      <c r="EJ9"/>
      <c r="EK9"/>
      <c r="EL9"/>
      <c r="EM9" s="42"/>
      <c r="EN9" s="42"/>
      <c r="EO9" s="42"/>
      <c r="EP9" s="42"/>
      <c r="EQ9" s="42"/>
      <c r="ER9" s="42"/>
      <c r="ES9" s="42"/>
      <c r="ET9" s="42"/>
      <c r="EU9" s="42"/>
      <c r="EV9" s="42"/>
      <c r="EW9" s="42"/>
      <c r="EX9" s="42"/>
      <c r="EY9" s="42"/>
      <c r="EZ9" s="42"/>
      <c r="FA9" s="42"/>
      <c r="FB9" s="42"/>
      <c r="FC9" s="42"/>
      <c r="FD9" s="42"/>
      <c r="FE9" s="42"/>
      <c r="FF9" s="42"/>
      <c r="FG9" s="42"/>
      <c r="FH9" s="42" t="s">
        <v>255</v>
      </c>
      <c r="FI9" s="42"/>
      <c r="FJ9" s="42"/>
      <c r="FK9" s="42"/>
      <c r="FL9" s="42"/>
      <c r="FM9" s="42"/>
      <c r="FO9" s="3"/>
      <c r="FP9" s="3"/>
      <c r="FQ9" s="3" t="str">
        <f t="array" ref="FQ9">IF(SUM($FU9:$IP9)=74,"PASS","FAIL")</f>
        <v>PASS</v>
      </c>
      <c r="FR9" s="3">
        <f t="shared" si="5"/>
        <v>0</v>
      </c>
      <c r="FS9" s="3">
        <f t="shared" si="6"/>
        <v>1</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f t="array" ref="HF9">IF(LEN($CS9)=0,0.4,SUM(IF(([2]JOE_DATA!$C$2:$C$19999=$CS9)*([2]JOE_DATA!$B$2:$B$19999="Work type")*([2]JOE_DATA!$A$2:$A$19999="BAIF"),0.4,0)))
+
IF(LEN($CT9)=0,0.3,SUM(IF(([2]JOE_DATA!$C$2:$C$19999=$CT9)*([2]JOE_DATA!$B$2:$B$19999="Work type")*([2]JOE_DATA!$A$2:$A$19999="BAIF"),0.3,0)))
+
IF(LEN($CU9)=0,0.3,SUM(IF(([2]JOE_DATA!$C$2:$C$19999=$CU9)*([2]JOE_DATA!$B$2:$B$19999="Work type")*([2]JOE_DATA!$A$2:$A$19999="BAIF"),0.3,0)))</f>
        <v>1</v>
      </c>
      <c r="HG9" s="3">
        <f t="array" ref="HG9">IF(LEN($CQ9)=0,1,SUM(IF(([2]JOE_DATA!$C$2:$C$19999=$CQ9)*([2]JOE_DATA!$B$2:$B$19999="Client type")*([2]JOE_DATA!$A$2:$A$19999="BAIF"),1,0)))</f>
        <v>1</v>
      </c>
      <c r="HH9" s="3">
        <f t="array" ref="HH9">IF(LEN($CW9)=0,0.4,SUM(IF(([2]JOE_DATA!$C$2:$C$19999=$CW9)*([2]JOE_DATA!$B$2:$B$19999="Work type")*([2]JOE_DATA!$A$2:$A$19999="CRD"),0.4,0)))
+
IF(LEN($CX9)=0,0.3,SUM(IF(([2]JOE_DATA!$C$2:$C$19999=$CX9)*([2]JOE_DATA!$B$2:$B$19999="Work type")*([2]JOE_DATA!$A$2:$A$19999="CRD"),0.3,0)))
+
IF(LEN($CY9)=0,0.3,SUM(IF(([2]JOE_DATA!$C$2:$C$19999=$CY9)*([2]JOE_DATA!$B$2:$B$19999="Work type")*([2]JOE_DATA!$A$2:$A$19999="CRD"),0.3,0)))</f>
        <v>1</v>
      </c>
      <c r="HI9" s="3">
        <f t="array" ref="HI9">IF(LEN($CZ9)=0,0.4,SUM(IF(([2]JOE_DATA!$C$2:$C$19999=$CZ9)*([2]JOE_DATA!$B$2:$B$19999="Sub-work type")*([2]JOE_DATA!$A$2:$A$19999="CRD"),0.4,0)))
+
IF(LEN($DA9)=0,0.3,SUM(IF(([2]JOE_DATA!$C$2:$C$19999=$DA9)*([2]JOE_DATA!$B$2:$B$19999="Sub-work type")*([2]JOE_DATA!$A$2:$A$19999="CRD"),0.3,0)))
+
IF(LEN($DB9)=0,0.3,SUM(IF(([2]JOE_DATA!$C$2:$C$19999=$DB9)*([2]JOE_DATA!$B$2:$B$19999="Sub-work type")*([2]JOE_DATA!$A$2:$A$19999="CRD"),0.3,0)))</f>
        <v>1</v>
      </c>
      <c r="HJ9" s="3">
        <f t="array" ref="HJ9">IF(LEN($CV9)=0,1,SUM(IF(([2]JOE_DATA!$C$2:$C$19999=$CV9)*([2]JOE_DATA!$B$2:$B$19999="Client type")*([2]JOE_DATA!$A$2:$A$19999="CRD"),1,0)))</f>
        <v>1</v>
      </c>
      <c r="HK9" s="3">
        <f t="array" ref="HK9">IF(LEN($DC9)=0,0.4,SUM(IF(([2]JOE_DATA!$C$2:$C$19999=$DC9)*([2]JOE_DATA!$B$2:$B$19999="Work type")*([2]JOE_DATA!$A$2:$A$19999="Corporate"),0.4,0)))
+
IF(LEN($DD9)=0,0.3,SUM(IF(([2]JOE_DATA!$C$2:$C$19999=$DD9)*([2]JOE_DATA!$B$2:$B$19999="Work type")*([2]JOE_DATA!$A$2:$A$19999="Corporate"),0.3,0)))
+
IF(LEN($DE9)=0,0.3,SUM(IF(([2]JOE_DATA!$C$2:$C$19999=$DE9)*([2]JOE_DATA!$B$2:$B$19999="Work type")*([2]JOE_DATA!$A$2:$A$19999="Corporate"),0.3,0)))</f>
        <v>1</v>
      </c>
      <c r="HL9" s="3">
        <f t="array" ref="HL9">IF(LEN($DF9)=0,0.4,SUM(IF(([2]JOE_DATA!$C$2:$C$19999=$DF9)*([2]JOE_DATA!$B$2:$B$19999="Sub-work type")*([2]JOE_DATA!$A$2:$A$19999="Corporate"),0.4,0)))
+
IF(LEN($DG9)=0,0.3,SUM(IF(([2]JOE_DATA!$C$2:$C$19999=$DG9)*([2]JOE_DATA!$B$2:$B$19999="Sub-work type")*([2]JOE_DATA!$A$2:$A$19999="Corporate"),0.3,0)))
+
IF(LEN($DH9)=0,0.3,SUM(IF(([2]JOE_DATA!$C$2:$C$19999=$DH9)*([2]JOE_DATA!$B$2:$B$19999="Sub-work type")*([2]JOE_DATA!$A$2:$A$19999="Corporate"),0.3,0)))</f>
        <v>1</v>
      </c>
      <c r="HM9" s="3">
        <f t="array" ref="HM9">IF(LEN($DI9)=0,0.4,SUM(IF(([2]JOE_DATA!$C$2:$C$19999=$DI9)*([2]JOE_DATA!$B$2:$B$19999="Acting for")*([2]JOE_DATA!$A$2:$A$19999="Corporate"),0.4,0)))
+
IF(LEN($DJ9)=0,0.3,SUM(IF(([2]JOE_DATA!$C$2:$C$19999=$DJ9)*([2]JOE_DATA!$B$2:$B$19999="Acting for")*([2]JOE_DATA!$A$2:$A$19999="Corporate"),0.3,0)))
+
IF(LEN($DK9)=0,0.3,SUM(IF(([2]JOE_DATA!$C$2:$C$19999=$DK9)*([2]JOE_DATA!$B$2:$B$19999="Acting for")*([2]JOE_DATA!$A$2:$A$19999="Corporate"),0.3,0)))</f>
        <v>1</v>
      </c>
      <c r="HN9" s="3">
        <f t="array" ref="HN9">IF(LEN($DM9)=0,0.4,SUM(IF(([2]JOE_DATA!$C$2:$C$19999=$DM9)*([2]JOE_DATA!$B$2:$B$19999="Country of buyer")*([2]JOE_DATA!$A$2:$A$19999="Corporate"),0.4,0)))
+
IF(LEN($DN9)=0,0.3,SUM(IF(([2]JOE_DATA!$C$2:$C$19999=$DN9)*([2]JOE_DATA!$B$2:$B$19999="Country of buyer")*([2]JOE_DATA!$A$2:$A$19999="Corporate"),0.3,0)))
+
IF(LEN($DL9)=0,0.3,SUM(IF(([2]JOE_DATA!$C$2:$C$19999=$DL9)*([2]JOE_DATA!$B$2:$B$19999="Country of buyer")*([2]JOE_DATA!$A$2:$A$19999="Corporate"),0.3,0)))</f>
        <v>1</v>
      </c>
      <c r="HO9" s="3">
        <f t="array" ref="HO9">IF(LEN($DO9)=0,0.4,SUM(IF(([2]JOE_DATA!$C$2:$C$19999=$DO9)*([2]JOE_DATA!$B$2:$B$19999="Country of seller")*([2]JOE_DATA!$A$2:$A$19999="Corporate"),0.4,0)))
+
IF(LEN($DP9)=0,0.3,SUM(IF(([2]JOE_DATA!$C$2:$C$19999=$DP9)*([2]JOE_DATA!$B$2:$B$19999="Country of seller")*([2]JOE_DATA!$A$2:$A$19999="Corporate"),0.3,0)))
+
IF(LEN($DQ9)=0,0.3,SUM(IF(([2]JOE_DATA!$C$2:$C$19999=$DQ9)*([2]JOE_DATA!$B$2:$B$19999="Country of seller")*([2]JOE_DATA!$A$2:$A$19999="Corporate"),0.3,0)))</f>
        <v>1</v>
      </c>
      <c r="HP9" s="3">
        <f t="array" ref="HP9">IF(LEN($DR9)=0,0.4,SUM(IF(([2]JOE_DATA!$C$2:$C$19999=$DR9)*([2]JOE_DATA!$B$2:$B$19999="Country of target")*([2]JOE_DATA!$A$2:$A$19999="Corporate"),0.4,0)))
+
IF(LEN($DS9)=0,0.3,SUM(IF(([2]JOE_DATA!$C$2:$C$19999=$DS9)*([2]JOE_DATA!$B$2:$B$19999="Country of target")*([2]JOE_DATA!$A$2:$A$19999="Corporate"),0.3,0)))
+
IF(LEN($DT9)=0,0.3,SUM(IF(([2]JOE_DATA!$C$2:$C$19999=$DT9)*([2]JOE_DATA!$B$2:$B$19999="Country of target")*([2]JOE_DATA!$A$2:$A$19999="Corporate"),0.3,0)))</f>
        <v>1</v>
      </c>
      <c r="HQ9" s="3">
        <f t="array" ref="HQ9">IF(LEN($DU9)=0,1,SUM(IF(([2]JOE_DATA!$C$2:$C$19999=$DU9)*([2]JOE_DATA!$B$2:$B$19999="Value over US $5m")*([2]JOE_DATA!$A$2:$A$19999="Corporate"),1,0)))</f>
        <v>1</v>
      </c>
      <c r="HR9" s="3">
        <f t="array" ref="HR9">IF(LEN($DV9)=0,1,SUM(IF(([2]JOE_DATA!$C$2:$C$19999=$DV9)*([2]JOE_DATA!$B$2:$B$19999="Value over £500,000")*([2]JOE_DATA!$A$2:$A$19999="Corporate"),1,0)))</f>
        <v>1</v>
      </c>
      <c r="HS9" s="3">
        <f t="array" ref="HS9">IF(LEN($DW9)=0,1,SUM(IF(([2]JOE_DATA!$C$2:$C$19999=$DW9)*([2]JOE_DATA!$B$2:$B$19999="Value over Euro 5m")*([2]JOE_DATA!$A$2:$A$19999="Corporate"),1,0)))</f>
        <v>1</v>
      </c>
      <c r="HT9" s="3">
        <f t="array" ref="HT9">IF(LEN($DX9)=0,1,SUM(IF(([2]JOE_DATA!$C$2:$C$19999=$DX9)*([2]JOE_DATA!$B$2:$B$19999="Value range in euros")*([2]JOE_DATA!$A$2:$A$19999="Corporate"),1,0)))</f>
        <v>1</v>
      </c>
      <c r="HU9" s="3">
        <f t="array" ref="HU9">IF(LEN($DY9)=0,1,SUM(IF(([2]JOE_DATA!$C$2:$C$19999=$DY9)*([2]JOE_DATA!$B$2:$B$19999="Is the deal relevant for M&amp;A study")*([2]JOE_DATA!$A$2:$A$19999="Corporate"),1,0)))</f>
        <v>1</v>
      </c>
      <c r="HV9" s="3">
        <f t="array" ref="HV9">IF(LEN($DZ9)=0,1,SUM(IF(([2]JOE_DATA!$C$2:$C$19999=$DZ9)*([2]JOE_DATA!$B$2:$B$19999="Does the deal involve PE clients")*([2]JOE_DATA!$A$2:$A$19999="Corporate"),1,0)))</f>
        <v>1</v>
      </c>
      <c r="HW9" s="3">
        <f t="array" ref="HW9">IF(LEN($EA9)=0,1,SUM(IF(([2]JOE_DATA!$C$2:$C$19999=$EA9)*([2]JOE_DATA!$B$2:$B$19999="Quarter deal announced/signed")*([2]JOE_DATA!$A$2:$A$19999="Corporate"),1,0)))</f>
        <v>1</v>
      </c>
      <c r="HX9" s="3">
        <f t="array" ref="HX9">IF(LEN($EB9)=0,1,SUM(IF(([2]JOE_DATA!$C$2:$C$19999=$EB9)*([2]JOE_DATA!$B$2:$B$19999="Quarter deal completed")*([2]JOE_DATA!$A$2:$A$19999="Corporate"),1,0)))</f>
        <v>1</v>
      </c>
      <c r="HY9" s="3">
        <f t="array" ref="HY9">IF(LEN($EC9)=0,1,SUM(IF(([2]JOE_DATA!$C$2:$C$19999=$EC9)*([2]JOE_DATA!$B$2:$B$19999="Year deal announced/signed")*([2]JOE_DATA!$A$2:$A$19999="Corporate"),1,0)))</f>
        <v>1</v>
      </c>
      <c r="HZ9" s="3">
        <f t="array" ref="HZ9">IF(LEN($ED9)=0,1,SUM(IF(([2]JOE_DATA!$C$2:$C$19999=$ED9)*([2]JOE_DATA!$B$2:$B$19999="Year deal completed")*([2]JOE_DATA!$A$2:$A$19999="Corporate"),1,0)))</f>
        <v>1</v>
      </c>
      <c r="IA9" s="3">
        <v>1</v>
      </c>
      <c r="IB9" s="3">
        <f t="array" ref="IB9">IF(LEN($EF9)=0,1,SUM(IF(([2]JOE_DATA!$C$2:$C$19999=$EF9)*([2]JOE_DATA!$B$2:$B$19999="Work type")*([2]JOE_DATA!$A$2:$A$19999="Corporate Tax"),1,0)))</f>
        <v>1</v>
      </c>
      <c r="IC9" s="3">
        <f t="array" ref="IC9">IF(LEN($EG9)=0,0.4,SUM(IF(([2]JOE_DATA!$C$2:$C$19999=$EG9)*([2]JOE_DATA!$B$2:$B$19999="Work type")*([2]JOE_DATA!$A$2:$A$19999="EPC Construction"),0.4,0)))
+
IF(LEN($EH9)=0,0.3,SUM(IF(([2]JOE_DATA!$C$2:$C$19999=$EH9)*([2]JOE_DATA!$B$2:$B$19999="Work type")*([2]JOE_DATA!$A$2:$A$19999="EPC Construction"),0.3,0)))
+
IF(LEN($EI9)=0,0.3,SUM(IF(([2]JOE_DATA!$C$2:$C$19999=$EI9)*([2]JOE_DATA!$B$2:$B$19999="Work type")*([2]JOE_DATA!$A$2:$A$19999="EPC Construction"),0.3,0)))</f>
        <v>1</v>
      </c>
      <c r="ID9" s="3">
        <f t="array" ref="ID9">IF(LEN($EJ9)=0,0.4,SUM(IF(([2]JOE_DATA!$C$2:$C$19999=$EJ9)*([2]JOE_DATA!$B$2:$B$19999="Contract type")*([2]JOE_DATA!$A$2:$A$19999="EPC Construction"),0.4,0)))
+
IF(LEN($EK9)=0,0.3,SUM(IF(([2]JOE_DATA!$C$2:$C$19999=$EK9)*([2]JOE_DATA!$B$2:$B$19999="Contract type")*([2]JOE_DATA!$A$2:$A$19999="EPC Construction"),0.3,0)))
+
IF(LEN($EL9)=0,0.3,SUM(IF(([2]JOE_DATA!$C$2:$C$19999=$EL9)*([2]JOE_DATA!$B$2:$B$19999="Contract type")*([2]JOE_DATA!$A$2:$A$19999="EPC Construction"),0.3,0)))</f>
        <v>1</v>
      </c>
      <c r="IE9" s="3">
        <f t="array" ref="IE9">IF(LEN($EP9)=0,1,SUM(IF(([2]JOE_DATA!$C$2:$C$19999=$EP9)*([2]JOE_DATA!$B$2:$B$19999="Client type")*([2]JOE_DATA!$A$2:$A$19999="EPC Construction"),1,0)))</f>
        <v>1</v>
      </c>
      <c r="IF9" s="3">
        <f t="array" ref="IF9">IF(LEN($EN9)=0,1,SUM(IF(([2]JOE_DATA!$C$2:$C$19999=$EN9)*([2]JOE_DATA!$B$2:$B$19999="Subject matter")*([2]JOE_DATA!$A$2:$A$19999="EPC Construction"),1,0)))</f>
        <v>1</v>
      </c>
      <c r="IG9" s="3">
        <f t="array" ref="IG9">IF(LEN($ER9)=0,1,SUM(IF(([2]JOE_DATA!$C$2:$C$19999=$ER9)*([2]JOE_DATA!$B$2:$B$19999="Client scope")*([2]JOE_DATA!$A$2:$A$19999="EPC Construction"),1,0)))</f>
        <v>1</v>
      </c>
      <c r="IH9" s="3">
        <f t="array" ref="IH9">IF(LEN($ES9)=0,0.4,SUM(IF(([2]JOE_DATA!$C$2:$C$19999=$ES9)*([2]JOE_DATA!$B$2:$B$19999="Work type")*([2]JOE_DATA!$A$2:$A$19999="EPC Energy"),0.4,0)))
+
IF(LEN($ET9)=0,0.3,SUM(IF(([2]JOE_DATA!$C$2:$C$19999=$ET9)*([2]JOE_DATA!$B$2:$B$19999="Work type")*([2]JOE_DATA!$A$2:$A$19999="EPC Energy"),0.3,0)))
+
IF(LEN($EU9)=0,0.3,SUM(IF(([2]JOE_DATA!$C$2:$C$19999=$EU9)*([2]JOE_DATA!$B$2:$B$19999="Work type")*([2]JOE_DATA!$A$2:$A$19999="EPC Energy"),0.3,0)))</f>
        <v>1</v>
      </c>
      <c r="II9" s="3">
        <f t="array" ref="II9">IF(LEN($EV9)=0,1,SUM(IF(([2]JOE_DATA!$C$2:$C$19999=$EV9)*([2]JOE_DATA!$B$2:$B$19999="Work type")*([2]JOE_DATA!$A$2:$A$19999="EPC Energy"),1,0)))</f>
        <v>1</v>
      </c>
      <c r="IJ9" s="3">
        <f t="array" ref="IJ9">IF(LEN($EW9)=0,1,SUM(IF(([2]JOE_DATA!$C$2:$C$19999=$EW9)*([2]JOE_DATA!$B$2:$B$19999="Client type")*([2]JOE_DATA!$A$2:$A$19999="EPC Projects"),1,0)))</f>
        <v>1</v>
      </c>
      <c r="IK9" s="3">
        <f t="array" ref="IK9">IF(LEN($FE9)=0,0.4,SUM(IF(([2]JOE_DATA!$C$2:$C$19999=$FE9)*([2]JOE_DATA!$B$2:$B$19999="Client type")*([2]JOE_DATA!$A$2:$A$19999="Real Estate"),0.4,0)))
+
IF(LEN($FF9)=0,0.3,SUM(IF(([2]JOE_DATA!$C$2:$C$19999=$FF9)*([2]JOE_DATA!$B$2:$B$19999="Client type")*([2]JOE_DATA!$A$2:$A$19999="Real Estate"),0.3,0)))
+
IF(LEN($FG9)=0,0.3,SUM(IF(([2]JOE_DATA!$C$2:$C$19999=$FG9)*([2]JOE_DATA!$B$2:$B$19999="Client type")*([2]JOE_DATA!$A$2:$A$19999="Real Estate"),0.3,0)))</f>
        <v>1</v>
      </c>
      <c r="IL9" s="3">
        <f t="array" ref="IL9">IF(LEN($FH9)=0,0.4,SUM(IF(([2]JOE_DATA!$C$2:$C$19999=$FH9)*([2]JOE_DATA!$B$2:$B$19999="Work type")*([2]JOE_DATA!$A$2:$A$19999="Real Estate"),0.4,0)))
+
IF(LEN($FI9)=0,0.3,SUM(IF(([2]JOE_DATA!$C$2:$C$19999=$FI9)*([2]JOE_DATA!$B$2:$B$19999="Work type")*([2]JOE_DATA!$A$2:$A$19999="Real Estate"),0.3,0)))
+
IF(LEN($FJ9)=0,0.3,SUM(IF(([2]JOE_DATA!$C$2:$C$19999=$FJ9)*([2]JOE_DATA!$B$2:$B$19999="Work type")*([2]JOE_DATA!$A$2:$A$19999="Real Estate"),0.3,0)))</f>
        <v>1</v>
      </c>
      <c r="IM9" s="3">
        <f t="array" ref="IM9">IF(LEN($EX9)=0,0.4,SUM(IF(([2]JOE_DATA!$C$2:$C$19999=$EX9)*([2]JOE_DATA!$B$2:$B$19999="Work type")*([2]JOE_DATA!$A$2:$A$19999="Human Capital"),0.4,0)))
+
IF(LEN($EY9)=0,0.3,SUM(IF(([2]JOE_DATA!$C$2:$C$19999=$EY9)*([2]JOE_DATA!$B$2:$B$19999="Work type")*([2]JOE_DATA!$A$2:$A$19999="Human Capital"),0.3,0)))
+
IF(LEN($EZ9)=0,0.3,SUM(IF(([2]JOE_DATA!$C$2:$C$19999=$EZ9)*([2]JOE_DATA!$B$2:$B$19999="Work type")*([2]JOE_DATA!$A$2:$A$19999="Human Capital"),0.3,0)))</f>
        <v>1</v>
      </c>
      <c r="IN9" s="3">
        <f t="array" ref="IN9">IF(LEN($FA9)=0,0.4,SUM(IF(([2]JOE_DATA!$C$2:$C$19999=$FA9)*([2]JOE_DATA!$B$2:$B$19999="Sub-work types")*([2]JOE_DATA!$A$2:$A$19999="Human Capital"),0.4,0)))
+
IF(LEN($FB9)=0,0.3,SUM(IF(([2]JOE_DATA!$C$2:$C$19999=$FB9)*([2]JOE_DATA!$B$2:$B$19999="Sub-work types")*([2]JOE_DATA!$A$2:$A$19999="Human Capital"),0.3,0)))
+
IF(LEN($FC9)=0,0.3,SUM(IF(([2]JOE_DATA!$C$2:$C$19999=$FC9)*([2]JOE_DATA!$B$2:$B$19999="Sub-work types")*([2]JOE_DATA!$A$2:$A$19999="Human Capital"),0.3,0)))</f>
        <v>1</v>
      </c>
      <c r="IO9" s="15">
        <f t="array" ref="IO9">IF(LEN($FD9)=0,1,SUM(IF(([2]JOE_DATA!$C$2:$C$19999=$FD9)*([2]JOE_DATA!$B$2:$B$19999="Pension scheme")*([2]JOE_DATA!$A$2:$A$19999="Human Capital"),1,0)))</f>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38.25">
      <c r="A10" s="34"/>
      <c r="B10" s="35" t="s">
        <v>258</v>
      </c>
      <c r="C10" s="36" t="s">
        <v>247</v>
      </c>
      <c r="D10" s="36"/>
      <c r="E10" s="36"/>
      <c r="F10" s="36" t="s">
        <v>248</v>
      </c>
      <c r="G10" s="36"/>
      <c r="H10" s="36"/>
      <c r="I10" s="36"/>
      <c r="J10" s="36"/>
      <c r="K10" s="36"/>
      <c r="L10" s="36"/>
      <c r="M10" s="36"/>
      <c r="N10" s="36"/>
      <c r="O10" s="36" t="s">
        <v>106</v>
      </c>
      <c r="P10" s="36"/>
      <c r="Q10" s="36"/>
      <c r="R10" s="36"/>
      <c r="S10" s="36"/>
      <c r="T10" s="38">
        <v>40908</v>
      </c>
      <c r="U10" s="36" t="s">
        <v>248</v>
      </c>
      <c r="V10" s="36"/>
      <c r="W10" s="36"/>
      <c r="X10" s="36"/>
      <c r="Y10" s="36"/>
      <c r="Z10" s="36"/>
      <c r="AA10" s="35" t="s">
        <v>259</v>
      </c>
      <c r="AB10" s="36"/>
      <c r="AC10" s="36"/>
      <c r="AD10" s="36"/>
      <c r="AE10" s="36"/>
      <c r="AF10" s="36"/>
      <c r="AG10" s="36"/>
      <c r="AH10" s="39"/>
      <c r="AI10" s="36"/>
      <c r="AJ10" s="36"/>
      <c r="AK10" s="36"/>
      <c r="AL10" s="36" t="s">
        <v>250</v>
      </c>
      <c r="AM10" s="36"/>
      <c r="AN10" s="36"/>
      <c r="AO10" s="36" t="s">
        <v>251</v>
      </c>
      <c r="AP10" s="36"/>
      <c r="AQ10" s="36"/>
      <c r="AR10" s="36"/>
      <c r="AS10" s="36"/>
      <c r="AT10" s="36"/>
      <c r="AU10" s="36"/>
      <c r="AV10" s="36"/>
      <c r="AW10" s="36"/>
      <c r="AX10" s="36"/>
      <c r="AY10" s="36"/>
      <c r="AZ10" s="36"/>
      <c r="BA10" s="39"/>
      <c r="BB10" s="36"/>
      <c r="BC10" s="36"/>
      <c r="BD10" s="36"/>
      <c r="BE10" s="35"/>
      <c r="BF10" s="36"/>
      <c r="BG10" s="39"/>
      <c r="BH10" s="36"/>
      <c r="BI10" s="36"/>
      <c r="BJ10" s="36"/>
      <c r="BK10" s="36"/>
      <c r="BL10" s="41" t="s">
        <v>252</v>
      </c>
      <c r="BM10" s="36"/>
      <c r="BN10" s="36"/>
      <c r="BO10" s="36"/>
      <c r="BP10" s="36"/>
      <c r="BQ10" s="36"/>
      <c r="BR10" s="36"/>
      <c r="BS10" s="36"/>
      <c r="BT10" s="36"/>
      <c r="BU10" s="36"/>
      <c r="BV10" s="36"/>
      <c r="BW10" s="36"/>
      <c r="BX10" s="36"/>
      <c r="BY10" s="36"/>
      <c r="BZ10" s="36" t="s">
        <v>253</v>
      </c>
      <c r="CA10" s="36"/>
      <c r="CB10" s="36"/>
      <c r="CC10" s="36"/>
      <c r="CD10" s="36"/>
      <c r="CE10" s="36"/>
      <c r="CF10" s="36"/>
      <c r="CG10" s="36" t="s">
        <v>254</v>
      </c>
      <c r="CH10" s="36"/>
      <c r="CI10" s="36"/>
      <c r="CJ10" s="36"/>
      <c r="CK10" s="36"/>
      <c r="CL10" s="36"/>
      <c r="CM10" s="36"/>
      <c r="CN10" s="36"/>
      <c r="CO10" s="36"/>
      <c r="CP10" s="36"/>
      <c r="CQ10" s="36"/>
      <c r="CR10" s="36"/>
      <c r="CS10" s="39"/>
      <c r="CT10"/>
      <c r="CU10"/>
      <c r="CV10" s="42"/>
      <c r="CW10" s="42"/>
      <c r="CX10" s="42"/>
      <c r="CY10" s="42"/>
      <c r="CZ10"/>
      <c r="DA10"/>
      <c r="DB10"/>
      <c r="DC10"/>
      <c r="DD10"/>
      <c r="DE10"/>
      <c r="DF10" s="42"/>
      <c r="DG10" s="42"/>
      <c r="DH10" s="42"/>
      <c r="DI10" s="42"/>
      <c r="DJ10" s="42"/>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c r="EK10"/>
      <c r="EL10"/>
      <c r="EM10" s="42"/>
      <c r="EN10" s="42"/>
      <c r="EO10" s="42"/>
      <c r="EP10" s="42"/>
      <c r="EQ10" s="42"/>
      <c r="ER10" s="42"/>
      <c r="ES10" s="42"/>
      <c r="ET10" s="42"/>
      <c r="EU10" s="42"/>
      <c r="EV10" s="42"/>
      <c r="EW10" s="42"/>
      <c r="EX10" s="42"/>
      <c r="EY10" s="42"/>
      <c r="EZ10" s="42"/>
      <c r="FA10" s="42"/>
      <c r="FB10" s="42"/>
      <c r="FC10" s="42"/>
      <c r="FD10" s="42"/>
      <c r="FE10" s="42"/>
      <c r="FF10" s="42"/>
      <c r="FG10" s="42"/>
      <c r="FH10" s="42" t="s">
        <v>255</v>
      </c>
      <c r="FI10" s="42"/>
      <c r="FJ10" s="42"/>
      <c r="FK10" s="42"/>
      <c r="FL10" s="42"/>
      <c r="FM10" s="42"/>
      <c r="FO10" s="3"/>
      <c r="FP10" s="3"/>
      <c r="FQ10" s="3" t="str">
        <f t="array" ref="FQ10">IF(SUM($FU10:$IP10)=74,"PASS","FAIL")</f>
        <v>PASS</v>
      </c>
      <c r="FR10" s="3">
        <f t="shared" si="5"/>
        <v>0</v>
      </c>
      <c r="FS10" s="3">
        <f t="shared" si="6"/>
        <v>1</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f t="array" ref="HF10">IF(LEN($CS10)=0,0.4,SUM(IF(([2]JOE_DATA!$C$2:$C$19999=$CS10)*([2]JOE_DATA!$B$2:$B$19999="Work type")*([2]JOE_DATA!$A$2:$A$19999="BAIF"),0.4,0)))
+
IF(LEN($CT10)=0,0.3,SUM(IF(([2]JOE_DATA!$C$2:$C$19999=$CT10)*([2]JOE_DATA!$B$2:$B$19999="Work type")*([2]JOE_DATA!$A$2:$A$19999="BAIF"),0.3,0)))
+
IF(LEN($CU10)=0,0.3,SUM(IF(([2]JOE_DATA!$C$2:$C$19999=$CU10)*([2]JOE_DATA!$B$2:$B$19999="Work type")*([2]JOE_DATA!$A$2:$A$19999="BAIF"),0.3,0)))</f>
        <v>1</v>
      </c>
      <c r="HG10" s="3">
        <f t="array" ref="HG10">IF(LEN($CQ10)=0,1,SUM(IF(([2]JOE_DATA!$C$2:$C$19999=$CQ10)*([2]JOE_DATA!$B$2:$B$19999="Client type")*([2]JOE_DATA!$A$2:$A$19999="BAIF"),1,0)))</f>
        <v>1</v>
      </c>
      <c r="HH10" s="3">
        <f t="array" ref="HH10">IF(LEN($CW10)=0,0.4,SUM(IF(([2]JOE_DATA!$C$2:$C$19999=$CW10)*([2]JOE_DATA!$B$2:$B$19999="Work type")*([2]JOE_DATA!$A$2:$A$19999="CRD"),0.4,0)))
+
IF(LEN($CX10)=0,0.3,SUM(IF(([2]JOE_DATA!$C$2:$C$19999=$CX10)*([2]JOE_DATA!$B$2:$B$19999="Work type")*([2]JOE_DATA!$A$2:$A$19999="CRD"),0.3,0)))
+
IF(LEN($CY10)=0,0.3,SUM(IF(([2]JOE_DATA!$C$2:$C$19999=$CY10)*([2]JOE_DATA!$B$2:$B$19999="Work type")*([2]JOE_DATA!$A$2:$A$19999="CRD"),0.3,0)))</f>
        <v>1</v>
      </c>
      <c r="HI10" s="3">
        <f t="array" ref="HI10">IF(LEN($CZ10)=0,0.4,SUM(IF(([2]JOE_DATA!$C$2:$C$19999=$CZ10)*([2]JOE_DATA!$B$2:$B$19999="Sub-work type")*([2]JOE_DATA!$A$2:$A$19999="CRD"),0.4,0)))
+
IF(LEN($DA10)=0,0.3,SUM(IF(([2]JOE_DATA!$C$2:$C$19999=$DA10)*([2]JOE_DATA!$B$2:$B$19999="Sub-work type")*([2]JOE_DATA!$A$2:$A$19999="CRD"),0.3,0)))
+
IF(LEN($DB10)=0,0.3,SUM(IF(([2]JOE_DATA!$C$2:$C$19999=$DB10)*([2]JOE_DATA!$B$2:$B$19999="Sub-work type")*([2]JOE_DATA!$A$2:$A$19999="CRD"),0.3,0)))</f>
        <v>1</v>
      </c>
      <c r="HJ10" s="3">
        <f t="array" ref="HJ10">IF(LEN($CV10)=0,1,SUM(IF(([2]JOE_DATA!$C$2:$C$19999=$CV10)*([2]JOE_DATA!$B$2:$B$19999="Client type")*([2]JOE_DATA!$A$2:$A$19999="CRD"),1,0)))</f>
        <v>1</v>
      </c>
      <c r="HK10" s="3">
        <f t="array" ref="HK10">IF(LEN($DC10)=0,0.4,SUM(IF(([2]JOE_DATA!$C$2:$C$19999=$DC10)*([2]JOE_DATA!$B$2:$B$19999="Work type")*([2]JOE_DATA!$A$2:$A$19999="Corporate"),0.4,0)))
+
IF(LEN($DD10)=0,0.3,SUM(IF(([2]JOE_DATA!$C$2:$C$19999=$DD10)*([2]JOE_DATA!$B$2:$B$19999="Work type")*([2]JOE_DATA!$A$2:$A$19999="Corporate"),0.3,0)))
+
IF(LEN($DE10)=0,0.3,SUM(IF(([2]JOE_DATA!$C$2:$C$19999=$DE10)*([2]JOE_DATA!$B$2:$B$19999="Work type")*([2]JOE_DATA!$A$2:$A$19999="Corporate"),0.3,0)))</f>
        <v>1</v>
      </c>
      <c r="HL10" s="3">
        <f t="array" ref="HL10">IF(LEN($DF10)=0,0.4,SUM(IF(([2]JOE_DATA!$C$2:$C$19999=$DF10)*([2]JOE_DATA!$B$2:$B$19999="Sub-work type")*([2]JOE_DATA!$A$2:$A$19999="Corporate"),0.4,0)))
+
IF(LEN($DG10)=0,0.3,SUM(IF(([2]JOE_DATA!$C$2:$C$19999=$DG10)*([2]JOE_DATA!$B$2:$B$19999="Sub-work type")*([2]JOE_DATA!$A$2:$A$19999="Corporate"),0.3,0)))
+
IF(LEN($DH10)=0,0.3,SUM(IF(([2]JOE_DATA!$C$2:$C$19999=$DH10)*([2]JOE_DATA!$B$2:$B$19999="Sub-work type")*([2]JOE_DATA!$A$2:$A$19999="Corporate"),0.3,0)))</f>
        <v>1</v>
      </c>
      <c r="HM10" s="3">
        <f t="array" ref="HM10">IF(LEN($DI10)=0,0.4,SUM(IF(([2]JOE_DATA!$C$2:$C$19999=$DI10)*([2]JOE_DATA!$B$2:$B$19999="Acting for")*([2]JOE_DATA!$A$2:$A$19999="Corporate"),0.4,0)))
+
IF(LEN($DJ10)=0,0.3,SUM(IF(([2]JOE_DATA!$C$2:$C$19999=$DJ10)*([2]JOE_DATA!$B$2:$B$19999="Acting for")*([2]JOE_DATA!$A$2:$A$19999="Corporate"),0.3,0)))
+
IF(LEN($DK10)=0,0.3,SUM(IF(([2]JOE_DATA!$C$2:$C$19999=$DK10)*([2]JOE_DATA!$B$2:$B$19999="Acting for")*([2]JOE_DATA!$A$2:$A$19999="Corporate"),0.3,0)))</f>
        <v>1</v>
      </c>
      <c r="HN10" s="3">
        <f t="array" ref="HN10">IF(LEN($DM10)=0,0.4,SUM(IF(([2]JOE_DATA!$C$2:$C$19999=$DM10)*([2]JOE_DATA!$B$2:$B$19999="Country of buyer")*([2]JOE_DATA!$A$2:$A$19999="Corporate"),0.4,0)))
+
IF(LEN($DN10)=0,0.3,SUM(IF(([2]JOE_DATA!$C$2:$C$19999=$DN10)*([2]JOE_DATA!$B$2:$B$19999="Country of buyer")*([2]JOE_DATA!$A$2:$A$19999="Corporate"),0.3,0)))
+
IF(LEN($DL10)=0,0.3,SUM(IF(([2]JOE_DATA!$C$2:$C$19999=$DL10)*([2]JOE_DATA!$B$2:$B$19999="Country of buyer")*([2]JOE_DATA!$A$2:$A$19999="Corporate"),0.3,0)))</f>
        <v>1</v>
      </c>
      <c r="HO10" s="3">
        <f t="array" ref="HO10">IF(LEN($DO10)=0,0.4,SUM(IF(([2]JOE_DATA!$C$2:$C$19999=$DO10)*([2]JOE_DATA!$B$2:$B$19999="Country of seller")*([2]JOE_DATA!$A$2:$A$19999="Corporate"),0.4,0)))
+
IF(LEN($DP10)=0,0.3,SUM(IF(([2]JOE_DATA!$C$2:$C$19999=$DP10)*([2]JOE_DATA!$B$2:$B$19999="Country of seller")*([2]JOE_DATA!$A$2:$A$19999="Corporate"),0.3,0)))
+
IF(LEN($DQ10)=0,0.3,SUM(IF(([2]JOE_DATA!$C$2:$C$19999=$DQ10)*([2]JOE_DATA!$B$2:$B$19999="Country of seller")*([2]JOE_DATA!$A$2:$A$19999="Corporate"),0.3,0)))</f>
        <v>1</v>
      </c>
      <c r="HP10" s="3">
        <f t="array" ref="HP10">IF(LEN($DR10)=0,0.4,SUM(IF(([2]JOE_DATA!$C$2:$C$19999=$DR10)*([2]JOE_DATA!$B$2:$B$19999="Country of target")*([2]JOE_DATA!$A$2:$A$19999="Corporate"),0.4,0)))
+
IF(LEN($DS10)=0,0.3,SUM(IF(([2]JOE_DATA!$C$2:$C$19999=$DS10)*([2]JOE_DATA!$B$2:$B$19999="Country of target")*([2]JOE_DATA!$A$2:$A$19999="Corporate"),0.3,0)))
+
IF(LEN($DT10)=0,0.3,SUM(IF(([2]JOE_DATA!$C$2:$C$19999=$DT10)*([2]JOE_DATA!$B$2:$B$19999="Country of target")*([2]JOE_DATA!$A$2:$A$19999="Corporate"),0.3,0)))</f>
        <v>1</v>
      </c>
      <c r="HQ10" s="3">
        <f t="array" ref="HQ10">IF(LEN($DU10)=0,1,SUM(IF(([2]JOE_DATA!$C$2:$C$19999=$DU10)*([2]JOE_DATA!$B$2:$B$19999="Value over US $5m")*([2]JOE_DATA!$A$2:$A$19999="Corporate"),1,0)))</f>
        <v>1</v>
      </c>
      <c r="HR10" s="3">
        <f t="array" ref="HR10">IF(LEN($DV10)=0,1,SUM(IF(([2]JOE_DATA!$C$2:$C$19999=$DV10)*([2]JOE_DATA!$B$2:$B$19999="Value over £500,000")*([2]JOE_DATA!$A$2:$A$19999="Corporate"),1,0)))</f>
        <v>1</v>
      </c>
      <c r="HS10" s="3">
        <f t="array" ref="HS10">IF(LEN($DW10)=0,1,SUM(IF(([2]JOE_DATA!$C$2:$C$19999=$DW10)*([2]JOE_DATA!$B$2:$B$19999="Value over Euro 5m")*([2]JOE_DATA!$A$2:$A$19999="Corporate"),1,0)))</f>
        <v>1</v>
      </c>
      <c r="HT10" s="3">
        <f t="array" ref="HT10">IF(LEN($DX10)=0,1,SUM(IF(([2]JOE_DATA!$C$2:$C$19999=$DX10)*([2]JOE_DATA!$B$2:$B$19999="Value range in euros")*([2]JOE_DATA!$A$2:$A$19999="Corporate"),1,0)))</f>
        <v>1</v>
      </c>
      <c r="HU10" s="3">
        <f t="array" ref="HU10">IF(LEN($DY10)=0,1,SUM(IF(([2]JOE_DATA!$C$2:$C$19999=$DY10)*([2]JOE_DATA!$B$2:$B$19999="Is the deal relevant for M&amp;A study")*([2]JOE_DATA!$A$2:$A$19999="Corporate"),1,0)))</f>
        <v>1</v>
      </c>
      <c r="HV10" s="3">
        <f t="array" ref="HV10">IF(LEN($DZ10)=0,1,SUM(IF(([2]JOE_DATA!$C$2:$C$19999=$DZ10)*([2]JOE_DATA!$B$2:$B$19999="Does the deal involve PE clients")*([2]JOE_DATA!$A$2:$A$19999="Corporate"),1,0)))</f>
        <v>1</v>
      </c>
      <c r="HW10" s="3">
        <f t="array" ref="HW10">IF(LEN($EA10)=0,1,SUM(IF(([2]JOE_DATA!$C$2:$C$19999=$EA10)*([2]JOE_DATA!$B$2:$B$19999="Quarter deal announced/signed")*([2]JOE_DATA!$A$2:$A$19999="Corporate"),1,0)))</f>
        <v>1</v>
      </c>
      <c r="HX10" s="3">
        <f t="array" ref="HX10">IF(LEN($EB10)=0,1,SUM(IF(([2]JOE_DATA!$C$2:$C$19999=$EB10)*([2]JOE_DATA!$B$2:$B$19999="Quarter deal completed")*([2]JOE_DATA!$A$2:$A$19999="Corporate"),1,0)))</f>
        <v>1</v>
      </c>
      <c r="HY10" s="3">
        <f t="array" ref="HY10">IF(LEN($EC10)=0,1,SUM(IF(([2]JOE_DATA!$C$2:$C$19999=$EC10)*([2]JOE_DATA!$B$2:$B$19999="Year deal announced/signed")*([2]JOE_DATA!$A$2:$A$19999="Corporate"),1,0)))</f>
        <v>1</v>
      </c>
      <c r="HZ10" s="3">
        <f t="array" ref="HZ10">IF(LEN($ED10)=0,1,SUM(IF(([2]JOE_DATA!$C$2:$C$19999=$ED10)*([2]JOE_DATA!$B$2:$B$19999="Year deal completed")*([2]JOE_DATA!$A$2:$A$19999="Corporate"),1,0)))</f>
        <v>1</v>
      </c>
      <c r="IA10" s="3">
        <v>1</v>
      </c>
      <c r="IB10" s="3">
        <f t="array" ref="IB10">IF(LEN($EF10)=0,1,SUM(IF(([2]JOE_DATA!$C$2:$C$19999=$EF10)*([2]JOE_DATA!$B$2:$B$19999="Work type")*([2]JOE_DATA!$A$2:$A$19999="Corporate Tax"),1,0)))</f>
        <v>1</v>
      </c>
      <c r="IC10" s="3">
        <f t="array" ref="IC10">IF(LEN($EG10)=0,0.4,SUM(IF(([2]JOE_DATA!$C$2:$C$19999=$EG10)*([2]JOE_DATA!$B$2:$B$19999="Work type")*([2]JOE_DATA!$A$2:$A$19999="EPC Construction"),0.4,0)))
+
IF(LEN($EH10)=0,0.3,SUM(IF(([2]JOE_DATA!$C$2:$C$19999=$EH10)*([2]JOE_DATA!$B$2:$B$19999="Work type")*([2]JOE_DATA!$A$2:$A$19999="EPC Construction"),0.3,0)))
+
IF(LEN($EI10)=0,0.3,SUM(IF(([2]JOE_DATA!$C$2:$C$19999=$EI10)*([2]JOE_DATA!$B$2:$B$19999="Work type")*([2]JOE_DATA!$A$2:$A$19999="EPC Construction"),0.3,0)))</f>
        <v>1</v>
      </c>
      <c r="ID10" s="3">
        <f t="array" ref="ID10">IF(LEN($EJ10)=0,0.4,SUM(IF(([2]JOE_DATA!$C$2:$C$19999=$EJ10)*([2]JOE_DATA!$B$2:$B$19999="Contract type")*([2]JOE_DATA!$A$2:$A$19999="EPC Construction"),0.4,0)))
+
IF(LEN($EK10)=0,0.3,SUM(IF(([2]JOE_DATA!$C$2:$C$19999=$EK10)*([2]JOE_DATA!$B$2:$B$19999="Contract type")*([2]JOE_DATA!$A$2:$A$19999="EPC Construction"),0.3,0)))
+
IF(LEN($EL10)=0,0.3,SUM(IF(([2]JOE_DATA!$C$2:$C$19999=$EL10)*([2]JOE_DATA!$B$2:$B$19999="Contract type")*([2]JOE_DATA!$A$2:$A$19999="EPC Construction"),0.3,0)))</f>
        <v>1</v>
      </c>
      <c r="IE10" s="3">
        <f t="array" ref="IE10">IF(LEN($EP10)=0,1,SUM(IF(([2]JOE_DATA!$C$2:$C$19999=$EP10)*([2]JOE_DATA!$B$2:$B$19999="Client type")*([2]JOE_DATA!$A$2:$A$19999="EPC Construction"),1,0)))</f>
        <v>1</v>
      </c>
      <c r="IF10" s="3">
        <f t="array" ref="IF10">IF(LEN($EN10)=0,1,SUM(IF(([2]JOE_DATA!$C$2:$C$19999=$EN10)*([2]JOE_DATA!$B$2:$B$19999="Subject matter")*([2]JOE_DATA!$A$2:$A$19999="EPC Construction"),1,0)))</f>
        <v>1</v>
      </c>
      <c r="IG10" s="3">
        <f t="array" ref="IG10">IF(LEN($ER10)=0,1,SUM(IF(([2]JOE_DATA!$C$2:$C$19999=$ER10)*([2]JOE_DATA!$B$2:$B$19999="Client scope")*([2]JOE_DATA!$A$2:$A$19999="EPC Construction"),1,0)))</f>
        <v>1</v>
      </c>
      <c r="IH10" s="3">
        <f t="array" ref="IH10">IF(LEN($ES10)=0,0.4,SUM(IF(([2]JOE_DATA!$C$2:$C$19999=$ES10)*([2]JOE_DATA!$B$2:$B$19999="Work type")*([2]JOE_DATA!$A$2:$A$19999="EPC Energy"),0.4,0)))
+
IF(LEN($ET10)=0,0.3,SUM(IF(([2]JOE_DATA!$C$2:$C$19999=$ET10)*([2]JOE_DATA!$B$2:$B$19999="Work type")*([2]JOE_DATA!$A$2:$A$19999="EPC Energy"),0.3,0)))
+
IF(LEN($EU10)=0,0.3,SUM(IF(([2]JOE_DATA!$C$2:$C$19999=$EU10)*([2]JOE_DATA!$B$2:$B$19999="Work type")*([2]JOE_DATA!$A$2:$A$19999="EPC Energy"),0.3,0)))</f>
        <v>1</v>
      </c>
      <c r="II10" s="3">
        <f t="array" ref="II10">IF(LEN($EV10)=0,1,SUM(IF(([2]JOE_DATA!$C$2:$C$19999=$EV10)*([2]JOE_DATA!$B$2:$B$19999="Work type")*([2]JOE_DATA!$A$2:$A$19999="EPC Energy"),1,0)))</f>
        <v>1</v>
      </c>
      <c r="IJ10" s="3">
        <f t="array" ref="IJ10">IF(LEN($EW10)=0,1,SUM(IF(([2]JOE_DATA!$C$2:$C$19999=$EW10)*([2]JOE_DATA!$B$2:$B$19999="Client type")*([2]JOE_DATA!$A$2:$A$19999="EPC Projects"),1,0)))</f>
        <v>1</v>
      </c>
      <c r="IK10" s="3">
        <f t="array" ref="IK10">IF(LEN($FE10)=0,0.4,SUM(IF(([2]JOE_DATA!$C$2:$C$19999=$FE10)*([2]JOE_DATA!$B$2:$B$19999="Client type")*([2]JOE_DATA!$A$2:$A$19999="Real Estate"),0.4,0)))
+
IF(LEN($FF10)=0,0.3,SUM(IF(([2]JOE_DATA!$C$2:$C$19999=$FF10)*([2]JOE_DATA!$B$2:$B$19999="Client type")*([2]JOE_DATA!$A$2:$A$19999="Real Estate"),0.3,0)))
+
IF(LEN($FG10)=0,0.3,SUM(IF(([2]JOE_DATA!$C$2:$C$19999=$FG10)*([2]JOE_DATA!$B$2:$B$19999="Client type")*([2]JOE_DATA!$A$2:$A$19999="Real Estate"),0.3,0)))</f>
        <v>1</v>
      </c>
      <c r="IL10" s="3">
        <f t="array" ref="IL10">IF(LEN($FH10)=0,0.4,SUM(IF(([2]JOE_DATA!$C$2:$C$19999=$FH10)*([2]JOE_DATA!$B$2:$B$19999="Work type")*([2]JOE_DATA!$A$2:$A$19999="Real Estate"),0.4,0)))
+
IF(LEN($FI10)=0,0.3,SUM(IF(([2]JOE_DATA!$C$2:$C$19999=$FI10)*([2]JOE_DATA!$B$2:$B$19999="Work type")*([2]JOE_DATA!$A$2:$A$19999="Real Estate"),0.3,0)))
+
IF(LEN($FJ10)=0,0.3,SUM(IF(([2]JOE_DATA!$C$2:$C$19999=$FJ10)*([2]JOE_DATA!$B$2:$B$19999="Work type")*([2]JOE_DATA!$A$2:$A$19999="Real Estate"),0.3,0)))</f>
        <v>1</v>
      </c>
      <c r="IM10" s="3">
        <f t="array" ref="IM10">IF(LEN($EX10)=0,0.4,SUM(IF(([2]JOE_DATA!$C$2:$C$19999=$EX10)*([2]JOE_DATA!$B$2:$B$19999="Work type")*([2]JOE_DATA!$A$2:$A$19999="Human Capital"),0.4,0)))
+
IF(LEN($EY10)=0,0.3,SUM(IF(([2]JOE_DATA!$C$2:$C$19999=$EY10)*([2]JOE_DATA!$B$2:$B$19999="Work type")*([2]JOE_DATA!$A$2:$A$19999="Human Capital"),0.3,0)))
+
IF(LEN($EZ10)=0,0.3,SUM(IF(([2]JOE_DATA!$C$2:$C$19999=$EZ10)*([2]JOE_DATA!$B$2:$B$19999="Work type")*([2]JOE_DATA!$A$2:$A$19999="Human Capital"),0.3,0)))</f>
        <v>1</v>
      </c>
      <c r="IN10" s="3">
        <f t="array" ref="IN10">IF(LEN($FA10)=0,0.4,SUM(IF(([2]JOE_DATA!$C$2:$C$19999=$FA10)*([2]JOE_DATA!$B$2:$B$19999="Sub-work types")*([2]JOE_DATA!$A$2:$A$19999="Human Capital"),0.4,0)))
+
IF(LEN($FB10)=0,0.3,SUM(IF(([2]JOE_DATA!$C$2:$C$19999=$FB10)*([2]JOE_DATA!$B$2:$B$19999="Sub-work types")*([2]JOE_DATA!$A$2:$A$19999="Human Capital"),0.3,0)))
+
IF(LEN($FC10)=0,0.3,SUM(IF(([2]JOE_DATA!$C$2:$C$19999=$FC10)*([2]JOE_DATA!$B$2:$B$19999="Sub-work types")*([2]JOE_DATA!$A$2:$A$19999="Human Capital"),0.3,0)))</f>
        <v>1</v>
      </c>
      <c r="IO10" s="15">
        <f t="array" ref="IO10">IF(LEN($FD10)=0,1,SUM(IF(([2]JOE_DATA!$C$2:$C$19999=$FD10)*([2]JOE_DATA!$B$2:$B$19999="Pension scheme")*([2]JOE_DATA!$A$2:$A$19999="Human Capital"),1,0)))</f>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45">
      <c r="A11" s="34"/>
      <c r="B11" s="35" t="s">
        <v>260</v>
      </c>
      <c r="C11" s="36" t="s">
        <v>247</v>
      </c>
      <c r="D11" s="36"/>
      <c r="E11" s="36"/>
      <c r="F11" s="36" t="s">
        <v>248</v>
      </c>
      <c r="G11" s="36"/>
      <c r="H11" s="36"/>
      <c r="I11" s="36"/>
      <c r="J11" s="36"/>
      <c r="K11" s="36"/>
      <c r="L11" s="36"/>
      <c r="M11" s="36"/>
      <c r="N11" s="36"/>
      <c r="O11" s="36" t="s">
        <v>106</v>
      </c>
      <c r="P11" s="36"/>
      <c r="Q11" s="36"/>
      <c r="R11" s="36"/>
      <c r="S11" s="36"/>
      <c r="T11" s="43">
        <v>40908</v>
      </c>
      <c r="U11" s="36" t="s">
        <v>248</v>
      </c>
      <c r="V11" s="36"/>
      <c r="W11" s="36"/>
      <c r="X11" s="36"/>
      <c r="Y11" s="36"/>
      <c r="Z11" s="36"/>
      <c r="AA11" s="35" t="s">
        <v>261</v>
      </c>
      <c r="AB11" s="36"/>
      <c r="AC11" s="36"/>
      <c r="AD11" s="36"/>
      <c r="AE11" s="36"/>
      <c r="AF11" s="36"/>
      <c r="AG11" s="36"/>
      <c r="AH11" s="39"/>
      <c r="AI11" s="36"/>
      <c r="AJ11" s="36"/>
      <c r="AK11" s="36"/>
      <c r="AL11" s="36" t="s">
        <v>250</v>
      </c>
      <c r="AM11" s="36"/>
      <c r="AN11" s="36"/>
      <c r="AO11" s="36" t="s">
        <v>251</v>
      </c>
      <c r="AP11" s="36"/>
      <c r="AQ11" s="36"/>
      <c r="AR11" s="36"/>
      <c r="AS11" s="36"/>
      <c r="AT11" s="36"/>
      <c r="AU11" s="36"/>
      <c r="AV11" s="36"/>
      <c r="AW11" s="36"/>
      <c r="AX11" s="36"/>
      <c r="AY11" s="36"/>
      <c r="AZ11" s="36"/>
      <c r="BA11" s="39"/>
      <c r="BB11" s="36"/>
      <c r="BC11" s="36"/>
      <c r="BD11" s="36"/>
      <c r="BE11" s="35"/>
      <c r="BF11" s="36"/>
      <c r="BG11" s="36"/>
      <c r="BH11" s="36"/>
      <c r="BI11" s="36"/>
      <c r="BJ11" s="36"/>
      <c r="BK11" s="36"/>
      <c r="BL11" s="36" t="s">
        <v>262</v>
      </c>
      <c r="BM11" s="36"/>
      <c r="BN11" s="36"/>
      <c r="BO11" s="36"/>
      <c r="BP11" s="36"/>
      <c r="BQ11" s="36"/>
      <c r="BR11" s="36"/>
      <c r="BS11" s="36"/>
      <c r="BT11" s="36"/>
      <c r="BU11" s="36"/>
      <c r="BV11" s="36"/>
      <c r="BW11" s="36"/>
      <c r="BX11" s="36"/>
      <c r="BY11" s="36"/>
      <c r="BZ11" s="36" t="s">
        <v>253</v>
      </c>
      <c r="CA11" s="36"/>
      <c r="CB11" s="36"/>
      <c r="CC11" s="36"/>
      <c r="CD11" s="36"/>
      <c r="CE11" s="36"/>
      <c r="CF11" s="36"/>
      <c r="CG11" s="36" t="s">
        <v>254</v>
      </c>
      <c r="CH11" s="36"/>
      <c r="CI11" s="36"/>
      <c r="CJ11" s="36"/>
      <c r="CK11" s="36"/>
      <c r="CL11" s="36"/>
      <c r="CM11" s="36"/>
      <c r="CN11" s="36"/>
      <c r="CO11" s="36"/>
      <c r="CP11" s="36"/>
      <c r="CQ11" s="36"/>
      <c r="CR11" s="36"/>
      <c r="CS11" s="39"/>
      <c r="CT11"/>
      <c r="CU11"/>
      <c r="CV11" s="42"/>
      <c r="CW11" s="42"/>
      <c r="CX11" s="42"/>
      <c r="CY11" s="42"/>
      <c r="CZ11"/>
      <c r="DA11"/>
      <c r="DB11"/>
      <c r="DC11"/>
      <c r="DD11"/>
      <c r="DE11"/>
      <c r="DF11" s="42"/>
      <c r="DG11" s="42"/>
      <c r="DH11" s="42"/>
      <c r="DI11" s="42"/>
      <c r="DJ11" s="42"/>
      <c r="DK11" s="42"/>
      <c r="DL11" s="42"/>
      <c r="DM11" s="42"/>
      <c r="DN11" s="42"/>
      <c r="DO11" s="42"/>
      <c r="DP11" s="42"/>
      <c r="DQ11" s="42"/>
      <c r="DR11" s="42"/>
      <c r="DS11" s="42"/>
      <c r="DT11" s="42"/>
      <c r="DU11" s="42"/>
      <c r="DV11" s="42"/>
      <c r="DW11" s="42"/>
      <c r="DX11" s="42"/>
      <c r="DY11" s="42"/>
      <c r="DZ11" s="42"/>
      <c r="EA11" s="42"/>
      <c r="EB11" s="42"/>
      <c r="EC11" s="42"/>
      <c r="ED11" s="42"/>
      <c r="EE11" s="42"/>
      <c r="EF11" s="42"/>
      <c r="EG11" s="42"/>
      <c r="EH11" s="42"/>
      <c r="EI11" s="42"/>
      <c r="EJ11"/>
      <c r="EK11"/>
      <c r="EL11"/>
      <c r="EM11" s="42"/>
      <c r="EN11" s="42"/>
      <c r="EO11" s="42"/>
      <c r="EP11" s="42"/>
      <c r="EQ11" s="42"/>
      <c r="ER11" s="42"/>
      <c r="ES11" s="42"/>
      <c r="ET11" s="42"/>
      <c r="EU11" s="42"/>
      <c r="EV11" s="42"/>
      <c r="EW11" s="42"/>
      <c r="EX11" s="42"/>
      <c r="EY11" s="42"/>
      <c r="EZ11" s="42"/>
      <c r="FA11" s="42"/>
      <c r="FB11" s="42"/>
      <c r="FC11" s="42"/>
      <c r="FD11" s="42"/>
      <c r="FE11" s="42"/>
      <c r="FF11" s="42"/>
      <c r="FG11" s="42"/>
      <c r="FH11" s="42" t="s">
        <v>255</v>
      </c>
      <c r="FI11" s="42"/>
      <c r="FJ11" s="42"/>
      <c r="FK11" s="42"/>
      <c r="FL11" s="42"/>
      <c r="FM11" s="42"/>
      <c r="FO11" s="3"/>
      <c r="FP11" s="3"/>
      <c r="FQ11" s="3" t="str">
        <f t="array" ref="FQ11">IF(SUM($FU11:$IP11)=74,"PASS","FAIL")</f>
        <v>PASS</v>
      </c>
      <c r="FR11" s="3">
        <f t="shared" si="5"/>
        <v>0</v>
      </c>
      <c r="FS11" s="3">
        <f t="shared" si="6"/>
        <v>1</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f t="array" ref="HF11">IF(LEN($CS11)=0,0.4,SUM(IF(([2]JOE_DATA!$C$2:$C$19999=$CS11)*([2]JOE_DATA!$B$2:$B$19999="Work type")*([2]JOE_DATA!$A$2:$A$19999="BAIF"),0.4,0)))
+
IF(LEN($CT11)=0,0.3,SUM(IF(([2]JOE_DATA!$C$2:$C$19999=$CT11)*([2]JOE_DATA!$B$2:$B$19999="Work type")*([2]JOE_DATA!$A$2:$A$19999="BAIF"),0.3,0)))
+
IF(LEN($CU11)=0,0.3,SUM(IF(([2]JOE_DATA!$C$2:$C$19999=$CU11)*([2]JOE_DATA!$B$2:$B$19999="Work type")*([2]JOE_DATA!$A$2:$A$19999="BAIF"),0.3,0)))</f>
        <v>1</v>
      </c>
      <c r="HG11" s="3">
        <f t="array" ref="HG11">IF(LEN($CQ11)=0,1,SUM(IF(([2]JOE_DATA!$C$2:$C$19999=$CQ11)*([2]JOE_DATA!$B$2:$B$19999="Client type")*([2]JOE_DATA!$A$2:$A$19999="BAIF"),1,0)))</f>
        <v>1</v>
      </c>
      <c r="HH11" s="3">
        <f t="array" ref="HH11">IF(LEN($CW11)=0,0.4,SUM(IF(([2]JOE_DATA!$C$2:$C$19999=$CW11)*([2]JOE_DATA!$B$2:$B$19999="Work type")*([2]JOE_DATA!$A$2:$A$19999="CRD"),0.4,0)))
+
IF(LEN($CX11)=0,0.3,SUM(IF(([2]JOE_DATA!$C$2:$C$19999=$CX11)*([2]JOE_DATA!$B$2:$B$19999="Work type")*([2]JOE_DATA!$A$2:$A$19999="CRD"),0.3,0)))
+
IF(LEN($CY11)=0,0.3,SUM(IF(([2]JOE_DATA!$C$2:$C$19999=$CY11)*([2]JOE_DATA!$B$2:$B$19999="Work type")*([2]JOE_DATA!$A$2:$A$19999="CRD"),0.3,0)))</f>
        <v>1</v>
      </c>
      <c r="HI11" s="3">
        <f t="array" ref="HI11">IF(LEN($CZ11)=0,0.4,SUM(IF(([2]JOE_DATA!$C$2:$C$19999=$CZ11)*([2]JOE_DATA!$B$2:$B$19999="Sub-work type")*([2]JOE_DATA!$A$2:$A$19999="CRD"),0.4,0)))
+
IF(LEN($DA11)=0,0.3,SUM(IF(([2]JOE_DATA!$C$2:$C$19999=$DA11)*([2]JOE_DATA!$B$2:$B$19999="Sub-work type")*([2]JOE_DATA!$A$2:$A$19999="CRD"),0.3,0)))
+
IF(LEN($DB11)=0,0.3,SUM(IF(([2]JOE_DATA!$C$2:$C$19999=$DB11)*([2]JOE_DATA!$B$2:$B$19999="Sub-work type")*([2]JOE_DATA!$A$2:$A$19999="CRD"),0.3,0)))</f>
        <v>1</v>
      </c>
      <c r="HJ11" s="3">
        <f t="array" ref="HJ11">IF(LEN($CV11)=0,1,SUM(IF(([2]JOE_DATA!$C$2:$C$19999=$CV11)*([2]JOE_DATA!$B$2:$B$19999="Client type")*([2]JOE_DATA!$A$2:$A$19999="CRD"),1,0)))</f>
        <v>1</v>
      </c>
      <c r="HK11" s="3">
        <f t="array" ref="HK11">IF(LEN($DC11)=0,0.4,SUM(IF(([2]JOE_DATA!$C$2:$C$19999=$DC11)*([2]JOE_DATA!$B$2:$B$19999="Work type")*([2]JOE_DATA!$A$2:$A$19999="Corporate"),0.4,0)))
+
IF(LEN($DD11)=0,0.3,SUM(IF(([2]JOE_DATA!$C$2:$C$19999=$DD11)*([2]JOE_DATA!$B$2:$B$19999="Work type")*([2]JOE_DATA!$A$2:$A$19999="Corporate"),0.3,0)))
+
IF(LEN($DE11)=0,0.3,SUM(IF(([2]JOE_DATA!$C$2:$C$19999=$DE11)*([2]JOE_DATA!$B$2:$B$19999="Work type")*([2]JOE_DATA!$A$2:$A$19999="Corporate"),0.3,0)))</f>
        <v>1</v>
      </c>
      <c r="HL11" s="3">
        <f t="array" ref="HL11">IF(LEN($DF11)=0,0.4,SUM(IF(([2]JOE_DATA!$C$2:$C$19999=$DF11)*([2]JOE_DATA!$B$2:$B$19999="Sub-work type")*([2]JOE_DATA!$A$2:$A$19999="Corporate"),0.4,0)))
+
IF(LEN($DG11)=0,0.3,SUM(IF(([2]JOE_DATA!$C$2:$C$19999=$DG11)*([2]JOE_DATA!$B$2:$B$19999="Sub-work type")*([2]JOE_DATA!$A$2:$A$19999="Corporate"),0.3,0)))
+
IF(LEN($DH11)=0,0.3,SUM(IF(([2]JOE_DATA!$C$2:$C$19999=$DH11)*([2]JOE_DATA!$B$2:$B$19999="Sub-work type")*([2]JOE_DATA!$A$2:$A$19999="Corporate"),0.3,0)))</f>
        <v>1</v>
      </c>
      <c r="HM11" s="3">
        <f t="array" ref="HM11">IF(LEN($DI11)=0,0.4,SUM(IF(([2]JOE_DATA!$C$2:$C$19999=$DI11)*([2]JOE_DATA!$B$2:$B$19999="Acting for")*([2]JOE_DATA!$A$2:$A$19999="Corporate"),0.4,0)))
+
IF(LEN($DJ11)=0,0.3,SUM(IF(([2]JOE_DATA!$C$2:$C$19999=$DJ11)*([2]JOE_DATA!$B$2:$B$19999="Acting for")*([2]JOE_DATA!$A$2:$A$19999="Corporate"),0.3,0)))
+
IF(LEN($DK11)=0,0.3,SUM(IF(([2]JOE_DATA!$C$2:$C$19999=$DK11)*([2]JOE_DATA!$B$2:$B$19999="Acting for")*([2]JOE_DATA!$A$2:$A$19999="Corporate"),0.3,0)))</f>
        <v>1</v>
      </c>
      <c r="HN11" s="3">
        <f t="array" ref="HN11">IF(LEN($DM11)=0,0.4,SUM(IF(([2]JOE_DATA!$C$2:$C$19999=$DM11)*([2]JOE_DATA!$B$2:$B$19999="Country of buyer")*([2]JOE_DATA!$A$2:$A$19999="Corporate"),0.4,0)))
+
IF(LEN($DN11)=0,0.3,SUM(IF(([2]JOE_DATA!$C$2:$C$19999=$DN11)*([2]JOE_DATA!$B$2:$B$19999="Country of buyer")*([2]JOE_DATA!$A$2:$A$19999="Corporate"),0.3,0)))
+
IF(LEN($DL11)=0,0.3,SUM(IF(([2]JOE_DATA!$C$2:$C$19999=$DL11)*([2]JOE_DATA!$B$2:$B$19999="Country of buyer")*([2]JOE_DATA!$A$2:$A$19999="Corporate"),0.3,0)))</f>
        <v>1</v>
      </c>
      <c r="HO11" s="3">
        <f t="array" ref="HO11">IF(LEN($DO11)=0,0.4,SUM(IF(([2]JOE_DATA!$C$2:$C$19999=$DO11)*([2]JOE_DATA!$B$2:$B$19999="Country of seller")*([2]JOE_DATA!$A$2:$A$19999="Corporate"),0.4,0)))
+
IF(LEN($DP11)=0,0.3,SUM(IF(([2]JOE_DATA!$C$2:$C$19999=$DP11)*([2]JOE_DATA!$B$2:$B$19999="Country of seller")*([2]JOE_DATA!$A$2:$A$19999="Corporate"),0.3,0)))
+
IF(LEN($DQ11)=0,0.3,SUM(IF(([2]JOE_DATA!$C$2:$C$19999=$DQ11)*([2]JOE_DATA!$B$2:$B$19999="Country of seller")*([2]JOE_DATA!$A$2:$A$19999="Corporate"),0.3,0)))</f>
        <v>1</v>
      </c>
      <c r="HP11" s="3">
        <f t="array" ref="HP11">IF(LEN($DR11)=0,0.4,SUM(IF(([2]JOE_DATA!$C$2:$C$19999=$DR11)*([2]JOE_DATA!$B$2:$B$19999="Country of target")*([2]JOE_DATA!$A$2:$A$19999="Corporate"),0.4,0)))
+
IF(LEN($DS11)=0,0.3,SUM(IF(([2]JOE_DATA!$C$2:$C$19999=$DS11)*([2]JOE_DATA!$B$2:$B$19999="Country of target")*([2]JOE_DATA!$A$2:$A$19999="Corporate"),0.3,0)))
+
IF(LEN($DT11)=0,0.3,SUM(IF(([2]JOE_DATA!$C$2:$C$19999=$DT11)*([2]JOE_DATA!$B$2:$B$19999="Country of target")*([2]JOE_DATA!$A$2:$A$19999="Corporate"),0.3,0)))</f>
        <v>1</v>
      </c>
      <c r="HQ11" s="3">
        <f t="array" ref="HQ11">IF(LEN($DU11)=0,1,SUM(IF(([2]JOE_DATA!$C$2:$C$19999=$DU11)*([2]JOE_DATA!$B$2:$B$19999="Value over US $5m")*([2]JOE_DATA!$A$2:$A$19999="Corporate"),1,0)))</f>
        <v>1</v>
      </c>
      <c r="HR11" s="3">
        <f t="array" ref="HR11">IF(LEN($DV11)=0,1,SUM(IF(([2]JOE_DATA!$C$2:$C$19999=$DV11)*([2]JOE_DATA!$B$2:$B$19999="Value over £500,000")*([2]JOE_DATA!$A$2:$A$19999="Corporate"),1,0)))</f>
        <v>1</v>
      </c>
      <c r="HS11" s="3">
        <f t="array" ref="HS11">IF(LEN($DW11)=0,1,SUM(IF(([2]JOE_DATA!$C$2:$C$19999=$DW11)*([2]JOE_DATA!$B$2:$B$19999="Value over Euro 5m")*([2]JOE_DATA!$A$2:$A$19999="Corporate"),1,0)))</f>
        <v>1</v>
      </c>
      <c r="HT11" s="3">
        <f t="array" ref="HT11">IF(LEN($DX11)=0,1,SUM(IF(([2]JOE_DATA!$C$2:$C$19999=$DX11)*([2]JOE_DATA!$B$2:$B$19999="Value range in euros")*([2]JOE_DATA!$A$2:$A$19999="Corporate"),1,0)))</f>
        <v>1</v>
      </c>
      <c r="HU11" s="3">
        <f t="array" ref="HU11">IF(LEN($DY11)=0,1,SUM(IF(([2]JOE_DATA!$C$2:$C$19999=$DY11)*([2]JOE_DATA!$B$2:$B$19999="Is the deal relevant for M&amp;A study")*([2]JOE_DATA!$A$2:$A$19999="Corporate"),1,0)))</f>
        <v>1</v>
      </c>
      <c r="HV11" s="3">
        <f t="array" ref="HV11">IF(LEN($DZ11)=0,1,SUM(IF(([2]JOE_DATA!$C$2:$C$19999=$DZ11)*([2]JOE_DATA!$B$2:$B$19999="Does the deal involve PE clients")*([2]JOE_DATA!$A$2:$A$19999="Corporate"),1,0)))</f>
        <v>1</v>
      </c>
      <c r="HW11" s="3">
        <f t="array" ref="HW11">IF(LEN($EA11)=0,1,SUM(IF(([2]JOE_DATA!$C$2:$C$19999=$EA11)*([2]JOE_DATA!$B$2:$B$19999="Quarter deal announced/signed")*([2]JOE_DATA!$A$2:$A$19999="Corporate"),1,0)))</f>
        <v>1</v>
      </c>
      <c r="HX11" s="3">
        <f t="array" ref="HX11">IF(LEN($EB11)=0,1,SUM(IF(([2]JOE_DATA!$C$2:$C$19999=$EB11)*([2]JOE_DATA!$B$2:$B$19999="Quarter deal completed")*([2]JOE_DATA!$A$2:$A$19999="Corporate"),1,0)))</f>
        <v>1</v>
      </c>
      <c r="HY11" s="3">
        <f t="array" ref="HY11">IF(LEN($EC11)=0,1,SUM(IF(([2]JOE_DATA!$C$2:$C$19999=$EC11)*([2]JOE_DATA!$B$2:$B$19999="Year deal announced/signed")*([2]JOE_DATA!$A$2:$A$19999="Corporate"),1,0)))</f>
        <v>1</v>
      </c>
      <c r="HZ11" s="3">
        <f t="array" ref="HZ11">IF(LEN($ED11)=0,1,SUM(IF(([2]JOE_DATA!$C$2:$C$19999=$ED11)*([2]JOE_DATA!$B$2:$B$19999="Year deal completed")*([2]JOE_DATA!$A$2:$A$19999="Corporate"),1,0)))</f>
        <v>1</v>
      </c>
      <c r="IA11" s="3">
        <v>1</v>
      </c>
      <c r="IB11" s="3">
        <f t="array" ref="IB11">IF(LEN($EF11)=0,1,SUM(IF(([2]JOE_DATA!$C$2:$C$19999=$EF11)*([2]JOE_DATA!$B$2:$B$19999="Work type")*([2]JOE_DATA!$A$2:$A$19999="Corporate Tax"),1,0)))</f>
        <v>1</v>
      </c>
      <c r="IC11" s="3">
        <f t="array" ref="IC11">IF(LEN($EG11)=0,0.4,SUM(IF(([2]JOE_DATA!$C$2:$C$19999=$EG11)*([2]JOE_DATA!$B$2:$B$19999="Work type")*([2]JOE_DATA!$A$2:$A$19999="EPC Construction"),0.4,0)))
+
IF(LEN($EH11)=0,0.3,SUM(IF(([2]JOE_DATA!$C$2:$C$19999=$EH11)*([2]JOE_DATA!$B$2:$B$19999="Work type")*([2]JOE_DATA!$A$2:$A$19999="EPC Construction"),0.3,0)))
+
IF(LEN($EI11)=0,0.3,SUM(IF(([2]JOE_DATA!$C$2:$C$19999=$EI11)*([2]JOE_DATA!$B$2:$B$19999="Work type")*([2]JOE_DATA!$A$2:$A$19999="EPC Construction"),0.3,0)))</f>
        <v>1</v>
      </c>
      <c r="ID11" s="3">
        <f t="array" ref="ID11">IF(LEN($EJ11)=0,0.4,SUM(IF(([2]JOE_DATA!$C$2:$C$19999=$EJ11)*([2]JOE_DATA!$B$2:$B$19999="Contract type")*([2]JOE_DATA!$A$2:$A$19999="EPC Construction"),0.4,0)))
+
IF(LEN($EK11)=0,0.3,SUM(IF(([2]JOE_DATA!$C$2:$C$19999=$EK11)*([2]JOE_DATA!$B$2:$B$19999="Contract type")*([2]JOE_DATA!$A$2:$A$19999="EPC Construction"),0.3,0)))
+
IF(LEN($EL11)=0,0.3,SUM(IF(([2]JOE_DATA!$C$2:$C$19999=$EL11)*([2]JOE_DATA!$B$2:$B$19999="Contract type")*([2]JOE_DATA!$A$2:$A$19999="EPC Construction"),0.3,0)))</f>
        <v>1</v>
      </c>
      <c r="IE11" s="3">
        <f t="array" ref="IE11">IF(LEN($EP11)=0,1,SUM(IF(([2]JOE_DATA!$C$2:$C$19999=$EP11)*([2]JOE_DATA!$B$2:$B$19999="Client type")*([2]JOE_DATA!$A$2:$A$19999="EPC Construction"),1,0)))</f>
        <v>1</v>
      </c>
      <c r="IF11" s="3">
        <f t="array" ref="IF11">IF(LEN($EN11)=0,1,SUM(IF(([2]JOE_DATA!$C$2:$C$19999=$EN11)*([2]JOE_DATA!$B$2:$B$19999="Subject matter")*([2]JOE_DATA!$A$2:$A$19999="EPC Construction"),1,0)))</f>
        <v>1</v>
      </c>
      <c r="IG11" s="3">
        <f t="array" ref="IG11">IF(LEN($ER11)=0,1,SUM(IF(([2]JOE_DATA!$C$2:$C$19999=$ER11)*([2]JOE_DATA!$B$2:$B$19999="Client scope")*([2]JOE_DATA!$A$2:$A$19999="EPC Construction"),1,0)))</f>
        <v>1</v>
      </c>
      <c r="IH11" s="3">
        <f t="array" ref="IH11">IF(LEN($ES11)=0,0.4,SUM(IF(([2]JOE_DATA!$C$2:$C$19999=$ES11)*([2]JOE_DATA!$B$2:$B$19999="Work type")*([2]JOE_DATA!$A$2:$A$19999="EPC Energy"),0.4,0)))
+
IF(LEN($ET11)=0,0.3,SUM(IF(([2]JOE_DATA!$C$2:$C$19999=$ET11)*([2]JOE_DATA!$B$2:$B$19999="Work type")*([2]JOE_DATA!$A$2:$A$19999="EPC Energy"),0.3,0)))
+
IF(LEN($EU11)=0,0.3,SUM(IF(([2]JOE_DATA!$C$2:$C$19999=$EU11)*([2]JOE_DATA!$B$2:$B$19999="Work type")*([2]JOE_DATA!$A$2:$A$19999="EPC Energy"),0.3,0)))</f>
        <v>1</v>
      </c>
      <c r="II11" s="3">
        <f t="array" ref="II11">IF(LEN($EV11)=0,1,SUM(IF(([2]JOE_DATA!$C$2:$C$19999=$EV11)*([2]JOE_DATA!$B$2:$B$19999="Work type")*([2]JOE_DATA!$A$2:$A$19999="EPC Energy"),1,0)))</f>
        <v>1</v>
      </c>
      <c r="IJ11" s="3">
        <f t="array" ref="IJ11">IF(LEN($EW11)=0,1,SUM(IF(([2]JOE_DATA!$C$2:$C$19999=$EW11)*([2]JOE_DATA!$B$2:$B$19999="Client type")*([2]JOE_DATA!$A$2:$A$19999="EPC Projects"),1,0)))</f>
        <v>1</v>
      </c>
      <c r="IK11" s="3">
        <f t="array" ref="IK11">IF(LEN($FE11)=0,0.4,SUM(IF(([2]JOE_DATA!$C$2:$C$19999=$FE11)*([2]JOE_DATA!$B$2:$B$19999="Client type")*([2]JOE_DATA!$A$2:$A$19999="Real Estate"),0.4,0)))
+
IF(LEN($FF11)=0,0.3,SUM(IF(([2]JOE_DATA!$C$2:$C$19999=$FF11)*([2]JOE_DATA!$B$2:$B$19999="Client type")*([2]JOE_DATA!$A$2:$A$19999="Real Estate"),0.3,0)))
+
IF(LEN($FG11)=0,0.3,SUM(IF(([2]JOE_DATA!$C$2:$C$19999=$FG11)*([2]JOE_DATA!$B$2:$B$19999="Client type")*([2]JOE_DATA!$A$2:$A$19999="Real Estate"),0.3,0)))</f>
        <v>1</v>
      </c>
      <c r="IL11" s="3">
        <f t="array" ref="IL11">IF(LEN($FH11)=0,0.4,SUM(IF(([2]JOE_DATA!$C$2:$C$19999=$FH11)*([2]JOE_DATA!$B$2:$B$19999="Work type")*([2]JOE_DATA!$A$2:$A$19999="Real Estate"),0.4,0)))
+
IF(LEN($FI11)=0,0.3,SUM(IF(([2]JOE_DATA!$C$2:$C$19999=$FI11)*([2]JOE_DATA!$B$2:$B$19999="Work type")*([2]JOE_DATA!$A$2:$A$19999="Real Estate"),0.3,0)))
+
IF(LEN($FJ11)=0,0.3,SUM(IF(([2]JOE_DATA!$C$2:$C$19999=$FJ11)*([2]JOE_DATA!$B$2:$B$19999="Work type")*([2]JOE_DATA!$A$2:$A$19999="Real Estate"),0.3,0)))</f>
        <v>1</v>
      </c>
      <c r="IM11" s="3">
        <f t="array" ref="IM11">IF(LEN($EX11)=0,0.4,SUM(IF(([2]JOE_DATA!$C$2:$C$19999=$EX11)*([2]JOE_DATA!$B$2:$B$19999="Work type")*([2]JOE_DATA!$A$2:$A$19999="Human Capital"),0.4,0)))
+
IF(LEN($EY11)=0,0.3,SUM(IF(([2]JOE_DATA!$C$2:$C$19999=$EY11)*([2]JOE_DATA!$B$2:$B$19999="Work type")*([2]JOE_DATA!$A$2:$A$19999="Human Capital"),0.3,0)))
+
IF(LEN($EZ11)=0,0.3,SUM(IF(([2]JOE_DATA!$C$2:$C$19999=$EZ11)*([2]JOE_DATA!$B$2:$B$19999="Work type")*([2]JOE_DATA!$A$2:$A$19999="Human Capital"),0.3,0)))</f>
        <v>1</v>
      </c>
      <c r="IN11" s="3">
        <f t="array" ref="IN11">IF(LEN($FA11)=0,0.4,SUM(IF(([2]JOE_DATA!$C$2:$C$19999=$FA11)*([2]JOE_DATA!$B$2:$B$19999="Sub-work types")*([2]JOE_DATA!$A$2:$A$19999="Human Capital"),0.4,0)))
+
IF(LEN($FB11)=0,0.3,SUM(IF(([2]JOE_DATA!$C$2:$C$19999=$FB11)*([2]JOE_DATA!$B$2:$B$19999="Sub-work types")*([2]JOE_DATA!$A$2:$A$19999="Human Capital"),0.3,0)))
+
IF(LEN($FC11)=0,0.3,SUM(IF(([2]JOE_DATA!$C$2:$C$19999=$FC11)*([2]JOE_DATA!$B$2:$B$19999="Sub-work types")*([2]JOE_DATA!$A$2:$A$19999="Human Capital"),0.3,0)))</f>
        <v>1</v>
      </c>
      <c r="IO11" s="15">
        <f t="array" ref="IO11">IF(LEN($FD11)=0,1,SUM(IF(([2]JOE_DATA!$C$2:$C$19999=$FD11)*([2]JOE_DATA!$B$2:$B$19999="Pension scheme")*([2]JOE_DATA!$A$2:$A$19999="Human Capital"),1,0)))</f>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38.25">
      <c r="A12" s="34"/>
      <c r="B12" s="35" t="s">
        <v>263</v>
      </c>
      <c r="C12" s="36" t="s">
        <v>247</v>
      </c>
      <c r="D12" s="37"/>
      <c r="E12" s="36"/>
      <c r="F12" s="36" t="s">
        <v>248</v>
      </c>
      <c r="G12" s="36"/>
      <c r="H12" s="36"/>
      <c r="I12" s="36"/>
      <c r="J12" s="36"/>
      <c r="K12" s="36"/>
      <c r="L12" s="36"/>
      <c r="M12" s="36"/>
      <c r="N12" s="36"/>
      <c r="O12" s="36" t="s">
        <v>106</v>
      </c>
      <c r="P12" s="36"/>
      <c r="Q12" s="36"/>
      <c r="R12" s="36"/>
      <c r="S12" s="36"/>
      <c r="T12" s="38">
        <v>40908</v>
      </c>
      <c r="U12" s="36" t="s">
        <v>248</v>
      </c>
      <c r="V12" s="36"/>
      <c r="W12" s="36"/>
      <c r="X12" s="36"/>
      <c r="Y12" s="36"/>
      <c r="Z12" s="36"/>
      <c r="AA12" s="35" t="s">
        <v>264</v>
      </c>
      <c r="AB12" s="36"/>
      <c r="AC12" s="36"/>
      <c r="AD12" s="36"/>
      <c r="AE12" s="36"/>
      <c r="AF12" s="36"/>
      <c r="AG12" s="36"/>
      <c r="AH12" s="39"/>
      <c r="AI12" s="36"/>
      <c r="AJ12" s="36"/>
      <c r="AK12" s="36"/>
      <c r="AL12" s="36" t="s">
        <v>250</v>
      </c>
      <c r="AM12" s="36"/>
      <c r="AN12" s="36"/>
      <c r="AO12" s="36" t="s">
        <v>251</v>
      </c>
      <c r="AP12" s="36"/>
      <c r="AQ12" s="36"/>
      <c r="AR12" s="36"/>
      <c r="AS12" s="36"/>
      <c r="AT12" s="36"/>
      <c r="AU12" s="36"/>
      <c r="AV12" s="36"/>
      <c r="AW12" s="36"/>
      <c r="AX12" s="36"/>
      <c r="AY12" s="36"/>
      <c r="AZ12" s="36"/>
      <c r="BA12" s="39"/>
      <c r="BB12" s="36"/>
      <c r="BC12" s="36"/>
      <c r="BD12" s="36"/>
      <c r="BE12" s="35"/>
      <c r="BF12" s="36"/>
      <c r="BG12" s="36"/>
      <c r="BH12" s="36"/>
      <c r="BI12" s="36"/>
      <c r="BJ12" s="36"/>
      <c r="BK12" s="36"/>
      <c r="BL12" s="36" t="s">
        <v>262</v>
      </c>
      <c r="BM12" s="36"/>
      <c r="BN12" s="36"/>
      <c r="BO12" s="36"/>
      <c r="BP12" s="36"/>
      <c r="BQ12" s="36"/>
      <c r="BR12" s="36"/>
      <c r="BS12" s="36"/>
      <c r="BT12" s="36"/>
      <c r="BU12" s="36"/>
      <c r="BV12" s="36"/>
      <c r="BW12" s="36"/>
      <c r="BX12" s="36"/>
      <c r="BY12" s="36"/>
      <c r="BZ12" s="36" t="s">
        <v>253</v>
      </c>
      <c r="CA12" s="36"/>
      <c r="CB12" s="36"/>
      <c r="CC12" s="36"/>
      <c r="CD12" s="36"/>
      <c r="CE12" s="36"/>
      <c r="CF12" s="36"/>
      <c r="CG12" s="36" t="s">
        <v>254</v>
      </c>
      <c r="CH12" s="36"/>
      <c r="CI12" s="36"/>
      <c r="CJ12" s="36"/>
      <c r="CK12" s="36"/>
      <c r="CL12" s="36"/>
      <c r="CM12" s="36"/>
      <c r="CN12" s="36"/>
      <c r="CO12" s="36"/>
      <c r="CP12" s="36"/>
      <c r="CQ12" s="36"/>
      <c r="CR12" s="36"/>
      <c r="CS12" s="39"/>
      <c r="CT12"/>
      <c r="CU12"/>
      <c r="CV12" s="42"/>
      <c r="CW12" s="42"/>
      <c r="CX12" s="42"/>
      <c r="CY12" s="42"/>
      <c r="CZ12"/>
      <c r="DA12"/>
      <c r="DB12"/>
      <c r="DC12"/>
      <c r="DD12"/>
      <c r="DE12"/>
      <c r="DF12" s="42"/>
      <c r="DG12" s="42"/>
      <c r="DH12" s="42"/>
      <c r="DI12" s="42"/>
      <c r="DJ12" s="42"/>
      <c r="DK12" s="42"/>
      <c r="DL12" s="42"/>
      <c r="DM12" s="42"/>
      <c r="DN12" s="42"/>
      <c r="DO12" s="42"/>
      <c r="DP12" s="42"/>
      <c r="DQ12" s="42"/>
      <c r="DR12" s="42"/>
      <c r="DS12" s="42"/>
      <c r="DT12" s="42"/>
      <c r="DU12" s="42"/>
      <c r="DV12" s="42"/>
      <c r="DW12" s="42"/>
      <c r="DX12" s="42"/>
      <c r="DY12" s="42"/>
      <c r="DZ12" s="42"/>
      <c r="EA12" s="42"/>
      <c r="EB12" s="42"/>
      <c r="EC12" s="42"/>
      <c r="ED12" s="42"/>
      <c r="EE12" s="42"/>
      <c r="EF12" s="42"/>
      <c r="EG12" s="42"/>
      <c r="EH12" s="42"/>
      <c r="EI12" s="42"/>
      <c r="EJ12"/>
      <c r="EK12"/>
      <c r="EL12"/>
      <c r="EM12" s="42"/>
      <c r="EN12" s="42"/>
      <c r="EO12" s="42"/>
      <c r="EP12" s="42"/>
      <c r="EQ12" s="42"/>
      <c r="ER12" s="42"/>
      <c r="ES12" s="42"/>
      <c r="ET12" s="42"/>
      <c r="EU12" s="42"/>
      <c r="EV12" s="42"/>
      <c r="EW12" s="42"/>
      <c r="EX12" s="42"/>
      <c r="EY12" s="42"/>
      <c r="EZ12" s="42"/>
      <c r="FA12" s="42"/>
      <c r="FB12" s="42"/>
      <c r="FC12" s="42"/>
      <c r="FD12" s="42"/>
      <c r="FE12" s="42"/>
      <c r="FF12" s="42"/>
      <c r="FG12" s="42"/>
      <c r="FH12" s="42" t="s">
        <v>255</v>
      </c>
      <c r="FI12" s="42"/>
      <c r="FJ12" s="42"/>
      <c r="FK12" s="42"/>
      <c r="FL12" s="42"/>
      <c r="FM12" s="42"/>
      <c r="FO12" s="3"/>
      <c r="FP12" s="3"/>
      <c r="FQ12" s="3" t="str">
        <f t="array" ref="FQ12">IF(SUM($FU12:$IP12)=74,"PASS","FAIL")</f>
        <v>PASS</v>
      </c>
      <c r="FR12" s="3">
        <f t="shared" si="5"/>
        <v>0</v>
      </c>
      <c r="FS12" s="3">
        <f t="shared" si="6"/>
        <v>1</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f t="array" ref="HF12">IF(LEN($CS12)=0,0.4,SUM(IF(([2]JOE_DATA!$C$2:$C$19999=$CS12)*([2]JOE_DATA!$B$2:$B$19999="Work type")*([2]JOE_DATA!$A$2:$A$19999="BAIF"),0.4,0)))
+
IF(LEN($CT12)=0,0.3,SUM(IF(([2]JOE_DATA!$C$2:$C$19999=$CT12)*([2]JOE_DATA!$B$2:$B$19999="Work type")*([2]JOE_DATA!$A$2:$A$19999="BAIF"),0.3,0)))
+
IF(LEN($CU12)=0,0.3,SUM(IF(([2]JOE_DATA!$C$2:$C$19999=$CU12)*([2]JOE_DATA!$B$2:$B$19999="Work type")*([2]JOE_DATA!$A$2:$A$19999="BAIF"),0.3,0)))</f>
        <v>1</v>
      </c>
      <c r="HG12" s="3">
        <f t="array" ref="HG12">IF(LEN($CQ12)=0,1,SUM(IF(([2]JOE_DATA!$C$2:$C$19999=$CQ12)*([2]JOE_DATA!$B$2:$B$19999="Client type")*([2]JOE_DATA!$A$2:$A$19999="BAIF"),1,0)))</f>
        <v>1</v>
      </c>
      <c r="HH12" s="3">
        <f t="array" ref="HH12">IF(LEN($CW12)=0,0.4,SUM(IF(([2]JOE_DATA!$C$2:$C$19999=$CW12)*([2]JOE_DATA!$B$2:$B$19999="Work type")*([2]JOE_DATA!$A$2:$A$19999="CRD"),0.4,0)))
+
IF(LEN($CX12)=0,0.3,SUM(IF(([2]JOE_DATA!$C$2:$C$19999=$CX12)*([2]JOE_DATA!$B$2:$B$19999="Work type")*([2]JOE_DATA!$A$2:$A$19999="CRD"),0.3,0)))
+
IF(LEN($CY12)=0,0.3,SUM(IF(([2]JOE_DATA!$C$2:$C$19999=$CY12)*([2]JOE_DATA!$B$2:$B$19999="Work type")*([2]JOE_DATA!$A$2:$A$19999="CRD"),0.3,0)))</f>
        <v>1</v>
      </c>
      <c r="HI12" s="3">
        <f t="array" ref="HI12">IF(LEN($CZ12)=0,0.4,SUM(IF(([2]JOE_DATA!$C$2:$C$19999=$CZ12)*([2]JOE_DATA!$B$2:$B$19999="Sub-work type")*([2]JOE_DATA!$A$2:$A$19999="CRD"),0.4,0)))
+
IF(LEN($DA12)=0,0.3,SUM(IF(([2]JOE_DATA!$C$2:$C$19999=$DA12)*([2]JOE_DATA!$B$2:$B$19999="Sub-work type")*([2]JOE_DATA!$A$2:$A$19999="CRD"),0.3,0)))
+
IF(LEN($DB12)=0,0.3,SUM(IF(([2]JOE_DATA!$C$2:$C$19999=$DB12)*([2]JOE_DATA!$B$2:$B$19999="Sub-work type")*([2]JOE_DATA!$A$2:$A$19999="CRD"),0.3,0)))</f>
        <v>1</v>
      </c>
      <c r="HJ12" s="3">
        <f t="array" ref="HJ12">IF(LEN($CV12)=0,1,SUM(IF(([2]JOE_DATA!$C$2:$C$19999=$CV12)*([2]JOE_DATA!$B$2:$B$19999="Client type")*([2]JOE_DATA!$A$2:$A$19999="CRD"),1,0)))</f>
        <v>1</v>
      </c>
      <c r="HK12" s="3">
        <f t="array" ref="HK12">IF(LEN($DC12)=0,0.4,SUM(IF(([2]JOE_DATA!$C$2:$C$19999=$DC12)*([2]JOE_DATA!$B$2:$B$19999="Work type")*([2]JOE_DATA!$A$2:$A$19999="Corporate"),0.4,0)))
+
IF(LEN($DD12)=0,0.3,SUM(IF(([2]JOE_DATA!$C$2:$C$19999=$DD12)*([2]JOE_DATA!$B$2:$B$19999="Work type")*([2]JOE_DATA!$A$2:$A$19999="Corporate"),0.3,0)))
+
IF(LEN($DE12)=0,0.3,SUM(IF(([2]JOE_DATA!$C$2:$C$19999=$DE12)*([2]JOE_DATA!$B$2:$B$19999="Work type")*([2]JOE_DATA!$A$2:$A$19999="Corporate"),0.3,0)))</f>
        <v>1</v>
      </c>
      <c r="HL12" s="3">
        <f t="array" ref="HL12">IF(LEN($DF12)=0,0.4,SUM(IF(([2]JOE_DATA!$C$2:$C$19999=$DF12)*([2]JOE_DATA!$B$2:$B$19999="Sub-work type")*([2]JOE_DATA!$A$2:$A$19999="Corporate"),0.4,0)))
+
IF(LEN($DG12)=0,0.3,SUM(IF(([2]JOE_DATA!$C$2:$C$19999=$DG12)*([2]JOE_DATA!$B$2:$B$19999="Sub-work type")*([2]JOE_DATA!$A$2:$A$19999="Corporate"),0.3,0)))
+
IF(LEN($DH12)=0,0.3,SUM(IF(([2]JOE_DATA!$C$2:$C$19999=$DH12)*([2]JOE_DATA!$B$2:$B$19999="Sub-work type")*([2]JOE_DATA!$A$2:$A$19999="Corporate"),0.3,0)))</f>
        <v>1</v>
      </c>
      <c r="HM12" s="3">
        <f t="array" ref="HM12">IF(LEN($DI12)=0,0.4,SUM(IF(([2]JOE_DATA!$C$2:$C$19999=$DI12)*([2]JOE_DATA!$B$2:$B$19999="Acting for")*([2]JOE_DATA!$A$2:$A$19999="Corporate"),0.4,0)))
+
IF(LEN($DJ12)=0,0.3,SUM(IF(([2]JOE_DATA!$C$2:$C$19999=$DJ12)*([2]JOE_DATA!$B$2:$B$19999="Acting for")*([2]JOE_DATA!$A$2:$A$19999="Corporate"),0.3,0)))
+
IF(LEN($DK12)=0,0.3,SUM(IF(([2]JOE_DATA!$C$2:$C$19999=$DK12)*([2]JOE_DATA!$B$2:$B$19999="Acting for")*([2]JOE_DATA!$A$2:$A$19999="Corporate"),0.3,0)))</f>
        <v>1</v>
      </c>
      <c r="HN12" s="3">
        <f t="array" ref="HN12">IF(LEN($DM12)=0,0.4,SUM(IF(([2]JOE_DATA!$C$2:$C$19999=$DM12)*([2]JOE_DATA!$B$2:$B$19999="Country of buyer")*([2]JOE_DATA!$A$2:$A$19999="Corporate"),0.4,0)))
+
IF(LEN($DN12)=0,0.3,SUM(IF(([2]JOE_DATA!$C$2:$C$19999=$DN12)*([2]JOE_DATA!$B$2:$B$19999="Country of buyer")*([2]JOE_DATA!$A$2:$A$19999="Corporate"),0.3,0)))
+
IF(LEN($DL12)=0,0.3,SUM(IF(([2]JOE_DATA!$C$2:$C$19999=$DL12)*([2]JOE_DATA!$B$2:$B$19999="Country of buyer")*([2]JOE_DATA!$A$2:$A$19999="Corporate"),0.3,0)))</f>
        <v>1</v>
      </c>
      <c r="HO12" s="3">
        <f t="array" ref="HO12">IF(LEN($DO12)=0,0.4,SUM(IF(([2]JOE_DATA!$C$2:$C$19999=$DO12)*([2]JOE_DATA!$B$2:$B$19999="Country of seller")*([2]JOE_DATA!$A$2:$A$19999="Corporate"),0.4,0)))
+
IF(LEN($DP12)=0,0.3,SUM(IF(([2]JOE_DATA!$C$2:$C$19999=$DP12)*([2]JOE_DATA!$B$2:$B$19999="Country of seller")*([2]JOE_DATA!$A$2:$A$19999="Corporate"),0.3,0)))
+
IF(LEN($DQ12)=0,0.3,SUM(IF(([2]JOE_DATA!$C$2:$C$19999=$DQ12)*([2]JOE_DATA!$B$2:$B$19999="Country of seller")*([2]JOE_DATA!$A$2:$A$19999="Corporate"),0.3,0)))</f>
        <v>1</v>
      </c>
      <c r="HP12" s="3">
        <f t="array" ref="HP12">IF(LEN($DR12)=0,0.4,SUM(IF(([2]JOE_DATA!$C$2:$C$19999=$DR12)*([2]JOE_DATA!$B$2:$B$19999="Country of target")*([2]JOE_DATA!$A$2:$A$19999="Corporate"),0.4,0)))
+
IF(LEN($DS12)=0,0.3,SUM(IF(([2]JOE_DATA!$C$2:$C$19999=$DS12)*([2]JOE_DATA!$B$2:$B$19999="Country of target")*([2]JOE_DATA!$A$2:$A$19999="Corporate"),0.3,0)))
+
IF(LEN($DT12)=0,0.3,SUM(IF(([2]JOE_DATA!$C$2:$C$19999=$DT12)*([2]JOE_DATA!$B$2:$B$19999="Country of target")*([2]JOE_DATA!$A$2:$A$19999="Corporate"),0.3,0)))</f>
        <v>1</v>
      </c>
      <c r="HQ12" s="3">
        <f t="array" ref="HQ12">IF(LEN($DU12)=0,1,SUM(IF(([2]JOE_DATA!$C$2:$C$19999=$DU12)*([2]JOE_DATA!$B$2:$B$19999="Value over US $5m")*([2]JOE_DATA!$A$2:$A$19999="Corporate"),1,0)))</f>
        <v>1</v>
      </c>
      <c r="HR12" s="3">
        <f t="array" ref="HR12">IF(LEN($DV12)=0,1,SUM(IF(([2]JOE_DATA!$C$2:$C$19999=$DV12)*([2]JOE_DATA!$B$2:$B$19999="Value over £500,000")*([2]JOE_DATA!$A$2:$A$19999="Corporate"),1,0)))</f>
        <v>1</v>
      </c>
      <c r="HS12" s="3">
        <f t="array" ref="HS12">IF(LEN($DW12)=0,1,SUM(IF(([2]JOE_DATA!$C$2:$C$19999=$DW12)*([2]JOE_DATA!$B$2:$B$19999="Value over Euro 5m")*([2]JOE_DATA!$A$2:$A$19999="Corporate"),1,0)))</f>
        <v>1</v>
      </c>
      <c r="HT12" s="3">
        <f t="array" ref="HT12">IF(LEN($DX12)=0,1,SUM(IF(([2]JOE_DATA!$C$2:$C$19999=$DX12)*([2]JOE_DATA!$B$2:$B$19999="Value range in euros")*([2]JOE_DATA!$A$2:$A$19999="Corporate"),1,0)))</f>
        <v>1</v>
      </c>
      <c r="HU12" s="3">
        <f t="array" ref="HU12">IF(LEN($DY12)=0,1,SUM(IF(([2]JOE_DATA!$C$2:$C$19999=$DY12)*([2]JOE_DATA!$B$2:$B$19999="Is the deal relevant for M&amp;A study")*([2]JOE_DATA!$A$2:$A$19999="Corporate"),1,0)))</f>
        <v>1</v>
      </c>
      <c r="HV12" s="3">
        <f t="array" ref="HV12">IF(LEN($DZ12)=0,1,SUM(IF(([2]JOE_DATA!$C$2:$C$19999=$DZ12)*([2]JOE_DATA!$B$2:$B$19999="Does the deal involve PE clients")*([2]JOE_DATA!$A$2:$A$19999="Corporate"),1,0)))</f>
        <v>1</v>
      </c>
      <c r="HW12" s="3">
        <f t="array" ref="HW12">IF(LEN($EA12)=0,1,SUM(IF(([2]JOE_DATA!$C$2:$C$19999=$EA12)*([2]JOE_DATA!$B$2:$B$19999="Quarter deal announced/signed")*([2]JOE_DATA!$A$2:$A$19999="Corporate"),1,0)))</f>
        <v>1</v>
      </c>
      <c r="HX12" s="3">
        <f t="array" ref="HX12">IF(LEN($EB12)=0,1,SUM(IF(([2]JOE_DATA!$C$2:$C$19999=$EB12)*([2]JOE_DATA!$B$2:$B$19999="Quarter deal completed")*([2]JOE_DATA!$A$2:$A$19999="Corporate"),1,0)))</f>
        <v>1</v>
      </c>
      <c r="HY12" s="3">
        <f t="array" ref="HY12">IF(LEN($EC12)=0,1,SUM(IF(([2]JOE_DATA!$C$2:$C$19999=$EC12)*([2]JOE_DATA!$B$2:$B$19999="Year deal announced/signed")*([2]JOE_DATA!$A$2:$A$19999="Corporate"),1,0)))</f>
        <v>1</v>
      </c>
      <c r="HZ12" s="3">
        <f t="array" ref="HZ12">IF(LEN($ED12)=0,1,SUM(IF(([2]JOE_DATA!$C$2:$C$19999=$ED12)*([2]JOE_DATA!$B$2:$B$19999="Year deal completed")*([2]JOE_DATA!$A$2:$A$19999="Corporate"),1,0)))</f>
        <v>1</v>
      </c>
      <c r="IA12" s="3">
        <v>1</v>
      </c>
      <c r="IB12" s="3">
        <f t="array" ref="IB12">IF(LEN($EF12)=0,1,SUM(IF(([2]JOE_DATA!$C$2:$C$19999=$EF12)*([2]JOE_DATA!$B$2:$B$19999="Work type")*([2]JOE_DATA!$A$2:$A$19999="Corporate Tax"),1,0)))</f>
        <v>1</v>
      </c>
      <c r="IC12" s="3">
        <f t="array" ref="IC12">IF(LEN($EG12)=0,0.4,SUM(IF(([2]JOE_DATA!$C$2:$C$19999=$EG12)*([2]JOE_DATA!$B$2:$B$19999="Work type")*([2]JOE_DATA!$A$2:$A$19999="EPC Construction"),0.4,0)))
+
IF(LEN($EH12)=0,0.3,SUM(IF(([2]JOE_DATA!$C$2:$C$19999=$EH12)*([2]JOE_DATA!$B$2:$B$19999="Work type")*([2]JOE_DATA!$A$2:$A$19999="EPC Construction"),0.3,0)))
+
IF(LEN($EI12)=0,0.3,SUM(IF(([2]JOE_DATA!$C$2:$C$19999=$EI12)*([2]JOE_DATA!$B$2:$B$19999="Work type")*([2]JOE_DATA!$A$2:$A$19999="EPC Construction"),0.3,0)))</f>
        <v>1</v>
      </c>
      <c r="ID12" s="3">
        <f t="array" ref="ID12">IF(LEN($EJ12)=0,0.4,SUM(IF(([2]JOE_DATA!$C$2:$C$19999=$EJ12)*([2]JOE_DATA!$B$2:$B$19999="Contract type")*([2]JOE_DATA!$A$2:$A$19999="EPC Construction"),0.4,0)))
+
IF(LEN($EK12)=0,0.3,SUM(IF(([2]JOE_DATA!$C$2:$C$19999=$EK12)*([2]JOE_DATA!$B$2:$B$19999="Contract type")*([2]JOE_DATA!$A$2:$A$19999="EPC Construction"),0.3,0)))
+
IF(LEN($EL12)=0,0.3,SUM(IF(([2]JOE_DATA!$C$2:$C$19999=$EL12)*([2]JOE_DATA!$B$2:$B$19999="Contract type")*([2]JOE_DATA!$A$2:$A$19999="EPC Construction"),0.3,0)))</f>
        <v>1</v>
      </c>
      <c r="IE12" s="3">
        <f t="array" ref="IE12">IF(LEN($EP12)=0,1,SUM(IF(([2]JOE_DATA!$C$2:$C$19999=$EP12)*([2]JOE_DATA!$B$2:$B$19999="Client type")*([2]JOE_DATA!$A$2:$A$19999="EPC Construction"),1,0)))</f>
        <v>1</v>
      </c>
      <c r="IF12" s="3">
        <f t="array" ref="IF12">IF(LEN($EN12)=0,1,SUM(IF(([2]JOE_DATA!$C$2:$C$19999=$EN12)*([2]JOE_DATA!$B$2:$B$19999="Subject matter")*([2]JOE_DATA!$A$2:$A$19999="EPC Construction"),1,0)))</f>
        <v>1</v>
      </c>
      <c r="IG12" s="3">
        <f t="array" ref="IG12">IF(LEN($ER12)=0,1,SUM(IF(([2]JOE_DATA!$C$2:$C$19999=$ER12)*([2]JOE_DATA!$B$2:$B$19999="Client scope")*([2]JOE_DATA!$A$2:$A$19999="EPC Construction"),1,0)))</f>
        <v>1</v>
      </c>
      <c r="IH12" s="3">
        <f t="array" ref="IH12">IF(LEN($ES12)=0,0.4,SUM(IF(([2]JOE_DATA!$C$2:$C$19999=$ES12)*([2]JOE_DATA!$B$2:$B$19999="Work type")*([2]JOE_DATA!$A$2:$A$19999="EPC Energy"),0.4,0)))
+
IF(LEN($ET12)=0,0.3,SUM(IF(([2]JOE_DATA!$C$2:$C$19999=$ET12)*([2]JOE_DATA!$B$2:$B$19999="Work type")*([2]JOE_DATA!$A$2:$A$19999="EPC Energy"),0.3,0)))
+
IF(LEN($EU12)=0,0.3,SUM(IF(([2]JOE_DATA!$C$2:$C$19999=$EU12)*([2]JOE_DATA!$B$2:$B$19999="Work type")*([2]JOE_DATA!$A$2:$A$19999="EPC Energy"),0.3,0)))</f>
        <v>1</v>
      </c>
      <c r="II12" s="3">
        <f t="array" ref="II12">IF(LEN($EV12)=0,1,SUM(IF(([2]JOE_DATA!$C$2:$C$19999=$EV12)*([2]JOE_DATA!$B$2:$B$19999="Work type")*([2]JOE_DATA!$A$2:$A$19999="EPC Energy"),1,0)))</f>
        <v>1</v>
      </c>
      <c r="IJ12" s="3">
        <f t="array" ref="IJ12">IF(LEN($EW12)=0,1,SUM(IF(([2]JOE_DATA!$C$2:$C$19999=$EW12)*([2]JOE_DATA!$B$2:$B$19999="Client type")*([2]JOE_DATA!$A$2:$A$19999="EPC Projects"),1,0)))</f>
        <v>1</v>
      </c>
      <c r="IK12" s="3">
        <f t="array" ref="IK12">IF(LEN($FE12)=0,0.4,SUM(IF(([2]JOE_DATA!$C$2:$C$19999=$FE12)*([2]JOE_DATA!$B$2:$B$19999="Client type")*([2]JOE_DATA!$A$2:$A$19999="Real Estate"),0.4,0)))
+
IF(LEN($FF12)=0,0.3,SUM(IF(([2]JOE_DATA!$C$2:$C$19999=$FF12)*([2]JOE_DATA!$B$2:$B$19999="Client type")*([2]JOE_DATA!$A$2:$A$19999="Real Estate"),0.3,0)))
+
IF(LEN($FG12)=0,0.3,SUM(IF(([2]JOE_DATA!$C$2:$C$19999=$FG12)*([2]JOE_DATA!$B$2:$B$19999="Client type")*([2]JOE_DATA!$A$2:$A$19999="Real Estate"),0.3,0)))</f>
        <v>1</v>
      </c>
      <c r="IL12" s="3">
        <f t="array" ref="IL12">IF(LEN($FH12)=0,0.4,SUM(IF(([2]JOE_DATA!$C$2:$C$19999=$FH12)*([2]JOE_DATA!$B$2:$B$19999="Work type")*([2]JOE_DATA!$A$2:$A$19999="Real Estate"),0.4,0)))
+
IF(LEN($FI12)=0,0.3,SUM(IF(([2]JOE_DATA!$C$2:$C$19999=$FI12)*([2]JOE_DATA!$B$2:$B$19999="Work type")*([2]JOE_DATA!$A$2:$A$19999="Real Estate"),0.3,0)))
+
IF(LEN($FJ12)=0,0.3,SUM(IF(([2]JOE_DATA!$C$2:$C$19999=$FJ12)*([2]JOE_DATA!$B$2:$B$19999="Work type")*([2]JOE_DATA!$A$2:$A$19999="Real Estate"),0.3,0)))</f>
        <v>1</v>
      </c>
      <c r="IM12" s="3">
        <f t="array" ref="IM12">IF(LEN($EX12)=0,0.4,SUM(IF(([2]JOE_DATA!$C$2:$C$19999=$EX12)*([2]JOE_DATA!$B$2:$B$19999="Work type")*([2]JOE_DATA!$A$2:$A$19999="Human Capital"),0.4,0)))
+
IF(LEN($EY12)=0,0.3,SUM(IF(([2]JOE_DATA!$C$2:$C$19999=$EY12)*([2]JOE_DATA!$B$2:$B$19999="Work type")*([2]JOE_DATA!$A$2:$A$19999="Human Capital"),0.3,0)))
+
IF(LEN($EZ12)=0,0.3,SUM(IF(([2]JOE_DATA!$C$2:$C$19999=$EZ12)*([2]JOE_DATA!$B$2:$B$19999="Work type")*([2]JOE_DATA!$A$2:$A$19999="Human Capital"),0.3,0)))</f>
        <v>1</v>
      </c>
      <c r="IN12" s="3">
        <f t="array" ref="IN12">IF(LEN($FA12)=0,0.4,SUM(IF(([2]JOE_DATA!$C$2:$C$19999=$FA12)*([2]JOE_DATA!$B$2:$B$19999="Sub-work types")*([2]JOE_DATA!$A$2:$A$19999="Human Capital"),0.4,0)))
+
IF(LEN($FB12)=0,0.3,SUM(IF(([2]JOE_DATA!$C$2:$C$19999=$FB12)*([2]JOE_DATA!$B$2:$B$19999="Sub-work types")*([2]JOE_DATA!$A$2:$A$19999="Human Capital"),0.3,0)))
+
IF(LEN($FC12)=0,0.3,SUM(IF(([2]JOE_DATA!$C$2:$C$19999=$FC12)*([2]JOE_DATA!$B$2:$B$19999="Sub-work types")*([2]JOE_DATA!$A$2:$A$19999="Human Capital"),0.3,0)))</f>
        <v>1</v>
      </c>
      <c r="IO12" s="15">
        <f t="array" ref="IO12">IF(LEN($FD12)=0,1,SUM(IF(([2]JOE_DATA!$C$2:$C$19999=$FD12)*([2]JOE_DATA!$B$2:$B$19999="Pension scheme")*([2]JOE_DATA!$A$2:$A$19999="Human Capital"),1,0)))</f>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38.25">
      <c r="A13" s="34"/>
      <c r="B13" s="35" t="s">
        <v>265</v>
      </c>
      <c r="C13" s="36" t="s">
        <v>247</v>
      </c>
      <c r="D13" s="41"/>
      <c r="E13" s="41"/>
      <c r="F13" s="36" t="s">
        <v>248</v>
      </c>
      <c r="G13" s="41"/>
      <c r="H13" s="41"/>
      <c r="I13" s="41"/>
      <c r="J13" s="41"/>
      <c r="K13" s="41"/>
      <c r="L13" s="41"/>
      <c r="M13" s="41"/>
      <c r="N13" s="41"/>
      <c r="O13" s="36" t="s">
        <v>106</v>
      </c>
      <c r="P13" s="41"/>
      <c r="Q13" s="41"/>
      <c r="R13" s="41"/>
      <c r="S13" s="41"/>
      <c r="T13" s="44">
        <v>40908</v>
      </c>
      <c r="U13" s="36" t="s">
        <v>248</v>
      </c>
      <c r="V13" s="41"/>
      <c r="W13" s="41"/>
      <c r="X13" s="41"/>
      <c r="Y13" s="41"/>
      <c r="Z13" s="41"/>
      <c r="AA13" s="35" t="s">
        <v>266</v>
      </c>
      <c r="AB13" s="41"/>
      <c r="AC13" s="41"/>
      <c r="AD13" s="36"/>
      <c r="AE13" s="41"/>
      <c r="AF13" s="41"/>
      <c r="AG13" s="41"/>
      <c r="AH13" s="45"/>
      <c r="AI13" s="41"/>
      <c r="AJ13" s="41"/>
      <c r="AK13" s="41"/>
      <c r="AL13" s="36" t="s">
        <v>250</v>
      </c>
      <c r="AM13" s="41"/>
      <c r="AN13" s="41"/>
      <c r="AO13" s="36" t="s">
        <v>251</v>
      </c>
      <c r="AP13" s="41"/>
      <c r="AQ13" s="41"/>
      <c r="AR13" s="41"/>
      <c r="AS13" s="41"/>
      <c r="AT13" s="41"/>
      <c r="AU13" s="41"/>
      <c r="AV13" s="41"/>
      <c r="AW13" s="41"/>
      <c r="AX13" s="41"/>
      <c r="AY13" s="41"/>
      <c r="AZ13" s="41"/>
      <c r="BA13" s="45"/>
      <c r="BB13" s="41"/>
      <c r="BC13" s="41"/>
      <c r="BD13" s="41"/>
      <c r="BE13" s="46"/>
      <c r="BF13" s="41"/>
      <c r="BG13" s="41"/>
      <c r="BH13" s="41"/>
      <c r="BI13" s="36"/>
      <c r="BJ13" s="41"/>
      <c r="BK13" s="41"/>
      <c r="BL13" s="41" t="s">
        <v>395</v>
      </c>
      <c r="BM13" s="41"/>
      <c r="BN13" s="41"/>
      <c r="BO13" s="41"/>
      <c r="BP13" s="41"/>
      <c r="BQ13" s="41"/>
      <c r="BR13" s="41"/>
      <c r="BS13" s="41"/>
      <c r="BT13" s="41"/>
      <c r="BU13" s="41"/>
      <c r="BV13" s="41"/>
      <c r="BW13" s="41"/>
      <c r="BX13" s="41"/>
      <c r="BY13" s="41"/>
      <c r="BZ13" s="36" t="s">
        <v>253</v>
      </c>
      <c r="CA13" s="41"/>
      <c r="CB13" s="41"/>
      <c r="CC13" s="41"/>
      <c r="CD13" s="36"/>
      <c r="CE13" s="36"/>
      <c r="CF13" s="41"/>
      <c r="CG13" s="36" t="s">
        <v>254</v>
      </c>
      <c r="CH13" s="41"/>
      <c r="CI13" s="41"/>
      <c r="CJ13" s="41"/>
      <c r="CK13" s="41"/>
      <c r="CL13" s="41"/>
      <c r="CM13" s="41"/>
      <c r="CN13" s="41"/>
      <c r="CO13" s="41"/>
      <c r="CP13" s="41"/>
      <c r="CQ13" s="41"/>
      <c r="CR13" s="41"/>
      <c r="CS13" s="45"/>
      <c r="CT13"/>
      <c r="CU13"/>
      <c r="CV13" s="42"/>
      <c r="CW13" s="42"/>
      <c r="CX13" s="42"/>
      <c r="CY13" s="42"/>
      <c r="CZ13"/>
      <c r="DA13"/>
      <c r="DB13"/>
      <c r="DC13"/>
      <c r="DD13"/>
      <c r="DE13"/>
      <c r="DF13" s="42"/>
      <c r="DG13" s="42"/>
      <c r="DH13" s="42"/>
      <c r="DI13" s="42"/>
      <c r="DJ13" s="42"/>
      <c r="DK13" s="42"/>
      <c r="DL13" s="42"/>
      <c r="DM13" s="42"/>
      <c r="DN13" s="42"/>
      <c r="DO13" s="42"/>
      <c r="DP13" s="42"/>
      <c r="DQ13" s="42"/>
      <c r="DR13" s="42"/>
      <c r="DS13" s="42"/>
      <c r="DT13" s="42"/>
      <c r="DU13" s="42"/>
      <c r="DV13" s="42"/>
      <c r="DW13" s="42"/>
      <c r="DX13" s="42"/>
      <c r="DY13" s="42"/>
      <c r="DZ13" s="42"/>
      <c r="EA13" s="42"/>
      <c r="EB13" s="42"/>
      <c r="EC13" s="42"/>
      <c r="ED13" s="42"/>
      <c r="EE13" s="42"/>
      <c r="EF13" s="42"/>
      <c r="EG13" s="42"/>
      <c r="EH13" s="42"/>
      <c r="EI13" s="42"/>
      <c r="EJ13"/>
      <c r="EK13"/>
      <c r="EL13"/>
      <c r="EM13" s="42"/>
      <c r="EN13" s="42"/>
      <c r="EO13" s="42"/>
      <c r="EP13" s="42"/>
      <c r="EQ13" s="42"/>
      <c r="ER13" s="42"/>
      <c r="ES13" s="42"/>
      <c r="ET13" s="42"/>
      <c r="EU13" s="42"/>
      <c r="EV13" s="42"/>
      <c r="EW13" s="42"/>
      <c r="EX13" s="42"/>
      <c r="EY13" s="42"/>
      <c r="EZ13" s="42"/>
      <c r="FA13" s="42"/>
      <c r="FB13" s="42"/>
      <c r="FC13" s="42"/>
      <c r="FD13" s="42"/>
      <c r="FE13" s="42"/>
      <c r="FF13" s="42"/>
      <c r="FG13" s="42"/>
      <c r="FH13" s="42" t="s">
        <v>255</v>
      </c>
      <c r="FI13" s="42"/>
      <c r="FJ13" s="42"/>
      <c r="FK13" s="42"/>
      <c r="FL13" s="42"/>
      <c r="FM13" s="42"/>
      <c r="FO13" s="3"/>
      <c r="FP13" s="3"/>
      <c r="FQ13" s="3" t="str">
        <f t="array" ref="FQ13">IF(SUM($FU13:$IP13)=74,"PASS","FAIL")</f>
        <v>PASS</v>
      </c>
      <c r="FR13" s="3">
        <f t="shared" si="5"/>
        <v>0</v>
      </c>
      <c r="FS13" s="3">
        <f t="shared" si="6"/>
        <v>1</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f t="array" ref="HF13">IF(LEN($CS13)=0,0.4,SUM(IF(([2]JOE_DATA!$C$2:$C$19999=$CS13)*([2]JOE_DATA!$B$2:$B$19999="Work type")*([2]JOE_DATA!$A$2:$A$19999="BAIF"),0.4,0)))
+
IF(LEN($CT13)=0,0.3,SUM(IF(([2]JOE_DATA!$C$2:$C$19999=$CT13)*([2]JOE_DATA!$B$2:$B$19999="Work type")*([2]JOE_DATA!$A$2:$A$19999="BAIF"),0.3,0)))
+
IF(LEN($CU13)=0,0.3,SUM(IF(([2]JOE_DATA!$C$2:$C$19999=$CU13)*([2]JOE_DATA!$B$2:$B$19999="Work type")*([2]JOE_DATA!$A$2:$A$19999="BAIF"),0.3,0)))</f>
        <v>1</v>
      </c>
      <c r="HG13" s="3">
        <f t="array" ref="HG13">IF(LEN($CQ13)=0,1,SUM(IF(([2]JOE_DATA!$C$2:$C$19999=$CQ13)*([2]JOE_DATA!$B$2:$B$19999="Client type")*([2]JOE_DATA!$A$2:$A$19999="BAIF"),1,0)))</f>
        <v>1</v>
      </c>
      <c r="HH13" s="3">
        <f t="array" ref="HH13">IF(LEN($CW13)=0,0.4,SUM(IF(([2]JOE_DATA!$C$2:$C$19999=$CW13)*([2]JOE_DATA!$B$2:$B$19999="Work type")*([2]JOE_DATA!$A$2:$A$19999="CRD"),0.4,0)))
+
IF(LEN($CX13)=0,0.3,SUM(IF(([2]JOE_DATA!$C$2:$C$19999=$CX13)*([2]JOE_DATA!$B$2:$B$19999="Work type")*([2]JOE_DATA!$A$2:$A$19999="CRD"),0.3,0)))
+
IF(LEN($CY13)=0,0.3,SUM(IF(([2]JOE_DATA!$C$2:$C$19999=$CY13)*([2]JOE_DATA!$B$2:$B$19999="Work type")*([2]JOE_DATA!$A$2:$A$19999="CRD"),0.3,0)))</f>
        <v>1</v>
      </c>
      <c r="HI13" s="3">
        <f t="array" ref="HI13">IF(LEN($CZ13)=0,0.4,SUM(IF(([2]JOE_DATA!$C$2:$C$19999=$CZ13)*([2]JOE_DATA!$B$2:$B$19999="Sub-work type")*([2]JOE_DATA!$A$2:$A$19999="CRD"),0.4,0)))
+
IF(LEN($DA13)=0,0.3,SUM(IF(([2]JOE_DATA!$C$2:$C$19999=$DA13)*([2]JOE_DATA!$B$2:$B$19999="Sub-work type")*([2]JOE_DATA!$A$2:$A$19999="CRD"),0.3,0)))
+
IF(LEN($DB13)=0,0.3,SUM(IF(([2]JOE_DATA!$C$2:$C$19999=$DB13)*([2]JOE_DATA!$B$2:$B$19999="Sub-work type")*([2]JOE_DATA!$A$2:$A$19999="CRD"),0.3,0)))</f>
        <v>1</v>
      </c>
      <c r="HJ13" s="3">
        <f t="array" ref="HJ13">IF(LEN($CV13)=0,1,SUM(IF(([2]JOE_DATA!$C$2:$C$19999=$CV13)*([2]JOE_DATA!$B$2:$B$19999="Client type")*([2]JOE_DATA!$A$2:$A$19999="CRD"),1,0)))</f>
        <v>1</v>
      </c>
      <c r="HK13" s="3">
        <f t="array" ref="HK13">IF(LEN($DC13)=0,0.4,SUM(IF(([2]JOE_DATA!$C$2:$C$19999=$DC13)*([2]JOE_DATA!$B$2:$B$19999="Work type")*([2]JOE_DATA!$A$2:$A$19999="Corporate"),0.4,0)))
+
IF(LEN($DD13)=0,0.3,SUM(IF(([2]JOE_DATA!$C$2:$C$19999=$DD13)*([2]JOE_DATA!$B$2:$B$19999="Work type")*([2]JOE_DATA!$A$2:$A$19999="Corporate"),0.3,0)))
+
IF(LEN($DE13)=0,0.3,SUM(IF(([2]JOE_DATA!$C$2:$C$19999=$DE13)*([2]JOE_DATA!$B$2:$B$19999="Work type")*([2]JOE_DATA!$A$2:$A$19999="Corporate"),0.3,0)))</f>
        <v>1</v>
      </c>
      <c r="HL13" s="3">
        <f t="array" ref="HL13">IF(LEN($DF13)=0,0.4,SUM(IF(([2]JOE_DATA!$C$2:$C$19999=$DF13)*([2]JOE_DATA!$B$2:$B$19999="Sub-work type")*([2]JOE_DATA!$A$2:$A$19999="Corporate"),0.4,0)))
+
IF(LEN($DG13)=0,0.3,SUM(IF(([2]JOE_DATA!$C$2:$C$19999=$DG13)*([2]JOE_DATA!$B$2:$B$19999="Sub-work type")*([2]JOE_DATA!$A$2:$A$19999="Corporate"),0.3,0)))
+
IF(LEN($DH13)=0,0.3,SUM(IF(([2]JOE_DATA!$C$2:$C$19999=$DH13)*([2]JOE_DATA!$B$2:$B$19999="Sub-work type")*([2]JOE_DATA!$A$2:$A$19999="Corporate"),0.3,0)))</f>
        <v>1</v>
      </c>
      <c r="HM13" s="3">
        <f t="array" ref="HM13">IF(LEN($DI13)=0,0.4,SUM(IF(([2]JOE_DATA!$C$2:$C$19999=$DI13)*([2]JOE_DATA!$B$2:$B$19999="Acting for")*([2]JOE_DATA!$A$2:$A$19999="Corporate"),0.4,0)))
+
IF(LEN($DJ13)=0,0.3,SUM(IF(([2]JOE_DATA!$C$2:$C$19999=$DJ13)*([2]JOE_DATA!$B$2:$B$19999="Acting for")*([2]JOE_DATA!$A$2:$A$19999="Corporate"),0.3,0)))
+
IF(LEN($DK13)=0,0.3,SUM(IF(([2]JOE_DATA!$C$2:$C$19999=$DK13)*([2]JOE_DATA!$B$2:$B$19999="Acting for")*([2]JOE_DATA!$A$2:$A$19999="Corporate"),0.3,0)))</f>
        <v>1</v>
      </c>
      <c r="HN13" s="3">
        <f t="array" ref="HN13">IF(LEN($DM13)=0,0.4,SUM(IF(([2]JOE_DATA!$C$2:$C$19999=$DM13)*([2]JOE_DATA!$B$2:$B$19999="Country of buyer")*([2]JOE_DATA!$A$2:$A$19999="Corporate"),0.4,0)))
+
IF(LEN($DN13)=0,0.3,SUM(IF(([2]JOE_DATA!$C$2:$C$19999=$DN13)*([2]JOE_DATA!$B$2:$B$19999="Country of buyer")*([2]JOE_DATA!$A$2:$A$19999="Corporate"),0.3,0)))
+
IF(LEN($DL13)=0,0.3,SUM(IF(([2]JOE_DATA!$C$2:$C$19999=$DL13)*([2]JOE_DATA!$B$2:$B$19999="Country of buyer")*([2]JOE_DATA!$A$2:$A$19999="Corporate"),0.3,0)))</f>
        <v>1</v>
      </c>
      <c r="HO13" s="3">
        <f t="array" ref="HO13">IF(LEN($DO13)=0,0.4,SUM(IF(([2]JOE_DATA!$C$2:$C$19999=$DO13)*([2]JOE_DATA!$B$2:$B$19999="Country of seller")*([2]JOE_DATA!$A$2:$A$19999="Corporate"),0.4,0)))
+
IF(LEN($DP13)=0,0.3,SUM(IF(([2]JOE_DATA!$C$2:$C$19999=$DP13)*([2]JOE_DATA!$B$2:$B$19999="Country of seller")*([2]JOE_DATA!$A$2:$A$19999="Corporate"),0.3,0)))
+
IF(LEN($DQ13)=0,0.3,SUM(IF(([2]JOE_DATA!$C$2:$C$19999=$DQ13)*([2]JOE_DATA!$B$2:$B$19999="Country of seller")*([2]JOE_DATA!$A$2:$A$19999="Corporate"),0.3,0)))</f>
        <v>1</v>
      </c>
      <c r="HP13" s="3">
        <f t="array" ref="HP13">IF(LEN($DR13)=0,0.4,SUM(IF(([2]JOE_DATA!$C$2:$C$19999=$DR13)*([2]JOE_DATA!$B$2:$B$19999="Country of target")*([2]JOE_DATA!$A$2:$A$19999="Corporate"),0.4,0)))
+
IF(LEN($DS13)=0,0.3,SUM(IF(([2]JOE_DATA!$C$2:$C$19999=$DS13)*([2]JOE_DATA!$B$2:$B$19999="Country of target")*([2]JOE_DATA!$A$2:$A$19999="Corporate"),0.3,0)))
+
IF(LEN($DT13)=0,0.3,SUM(IF(([2]JOE_DATA!$C$2:$C$19999=$DT13)*([2]JOE_DATA!$B$2:$B$19999="Country of target")*([2]JOE_DATA!$A$2:$A$19999="Corporate"),0.3,0)))</f>
        <v>1</v>
      </c>
      <c r="HQ13" s="3">
        <f t="array" ref="HQ13">IF(LEN($DU13)=0,1,SUM(IF(([2]JOE_DATA!$C$2:$C$19999=$DU13)*([2]JOE_DATA!$B$2:$B$19999="Value over US $5m")*([2]JOE_DATA!$A$2:$A$19999="Corporate"),1,0)))</f>
        <v>1</v>
      </c>
      <c r="HR13" s="3">
        <f t="array" ref="HR13">IF(LEN($DV13)=0,1,SUM(IF(([2]JOE_DATA!$C$2:$C$19999=$DV13)*([2]JOE_DATA!$B$2:$B$19999="Value over £500,000")*([2]JOE_DATA!$A$2:$A$19999="Corporate"),1,0)))</f>
        <v>1</v>
      </c>
      <c r="HS13" s="3">
        <f t="array" ref="HS13">IF(LEN($DW13)=0,1,SUM(IF(([2]JOE_DATA!$C$2:$C$19999=$DW13)*([2]JOE_DATA!$B$2:$B$19999="Value over Euro 5m")*([2]JOE_DATA!$A$2:$A$19999="Corporate"),1,0)))</f>
        <v>1</v>
      </c>
      <c r="HT13" s="3">
        <f t="array" ref="HT13">IF(LEN($DX13)=0,1,SUM(IF(([2]JOE_DATA!$C$2:$C$19999=$DX13)*([2]JOE_DATA!$B$2:$B$19999="Value range in euros")*([2]JOE_DATA!$A$2:$A$19999="Corporate"),1,0)))</f>
        <v>1</v>
      </c>
      <c r="HU13" s="3">
        <f t="array" ref="HU13">IF(LEN($DY13)=0,1,SUM(IF(([2]JOE_DATA!$C$2:$C$19999=$DY13)*([2]JOE_DATA!$B$2:$B$19999="Is the deal relevant for M&amp;A study")*([2]JOE_DATA!$A$2:$A$19999="Corporate"),1,0)))</f>
        <v>1</v>
      </c>
      <c r="HV13" s="3">
        <f t="array" ref="HV13">IF(LEN($DZ13)=0,1,SUM(IF(([2]JOE_DATA!$C$2:$C$19999=$DZ13)*([2]JOE_DATA!$B$2:$B$19999="Does the deal involve PE clients")*([2]JOE_DATA!$A$2:$A$19999="Corporate"),1,0)))</f>
        <v>1</v>
      </c>
      <c r="HW13" s="3">
        <f t="array" ref="HW13">IF(LEN($EA13)=0,1,SUM(IF(([2]JOE_DATA!$C$2:$C$19999=$EA13)*([2]JOE_DATA!$B$2:$B$19999="Quarter deal announced/signed")*([2]JOE_DATA!$A$2:$A$19999="Corporate"),1,0)))</f>
        <v>1</v>
      </c>
      <c r="HX13" s="3">
        <f t="array" ref="HX13">IF(LEN($EB13)=0,1,SUM(IF(([2]JOE_DATA!$C$2:$C$19999=$EB13)*([2]JOE_DATA!$B$2:$B$19999="Quarter deal completed")*([2]JOE_DATA!$A$2:$A$19999="Corporate"),1,0)))</f>
        <v>1</v>
      </c>
      <c r="HY13" s="3">
        <f t="array" ref="HY13">IF(LEN($EC13)=0,1,SUM(IF(([2]JOE_DATA!$C$2:$C$19999=$EC13)*([2]JOE_DATA!$B$2:$B$19999="Year deal announced/signed")*([2]JOE_DATA!$A$2:$A$19999="Corporate"),1,0)))</f>
        <v>1</v>
      </c>
      <c r="HZ13" s="3">
        <f t="array" ref="HZ13">IF(LEN($ED13)=0,1,SUM(IF(([2]JOE_DATA!$C$2:$C$19999=$ED13)*([2]JOE_DATA!$B$2:$B$19999="Year deal completed")*([2]JOE_DATA!$A$2:$A$19999="Corporate"),1,0)))</f>
        <v>1</v>
      </c>
      <c r="IA13" s="3">
        <v>1</v>
      </c>
      <c r="IB13" s="3">
        <f t="array" ref="IB13">IF(LEN($EF13)=0,1,SUM(IF(([2]JOE_DATA!$C$2:$C$19999=$EF13)*([2]JOE_DATA!$B$2:$B$19999="Work type")*([2]JOE_DATA!$A$2:$A$19999="Corporate Tax"),1,0)))</f>
        <v>1</v>
      </c>
      <c r="IC13" s="3">
        <f t="array" ref="IC13">IF(LEN($EG13)=0,0.4,SUM(IF(([2]JOE_DATA!$C$2:$C$19999=$EG13)*([2]JOE_DATA!$B$2:$B$19999="Work type")*([2]JOE_DATA!$A$2:$A$19999="EPC Construction"),0.4,0)))
+
IF(LEN($EH13)=0,0.3,SUM(IF(([2]JOE_DATA!$C$2:$C$19999=$EH13)*([2]JOE_DATA!$B$2:$B$19999="Work type")*([2]JOE_DATA!$A$2:$A$19999="EPC Construction"),0.3,0)))
+
IF(LEN($EI13)=0,0.3,SUM(IF(([2]JOE_DATA!$C$2:$C$19999=$EI13)*([2]JOE_DATA!$B$2:$B$19999="Work type")*([2]JOE_DATA!$A$2:$A$19999="EPC Construction"),0.3,0)))</f>
        <v>1</v>
      </c>
      <c r="ID13" s="3">
        <f t="array" ref="ID13">IF(LEN($EJ13)=0,0.4,SUM(IF(([2]JOE_DATA!$C$2:$C$19999=$EJ13)*([2]JOE_DATA!$B$2:$B$19999="Contract type")*([2]JOE_DATA!$A$2:$A$19999="EPC Construction"),0.4,0)))
+
IF(LEN($EK13)=0,0.3,SUM(IF(([2]JOE_DATA!$C$2:$C$19999=$EK13)*([2]JOE_DATA!$B$2:$B$19999="Contract type")*([2]JOE_DATA!$A$2:$A$19999="EPC Construction"),0.3,0)))
+
IF(LEN($EL13)=0,0.3,SUM(IF(([2]JOE_DATA!$C$2:$C$19999=$EL13)*([2]JOE_DATA!$B$2:$B$19999="Contract type")*([2]JOE_DATA!$A$2:$A$19999="EPC Construction"),0.3,0)))</f>
        <v>1</v>
      </c>
      <c r="IE13" s="3">
        <f t="array" ref="IE13">IF(LEN($EP13)=0,1,SUM(IF(([2]JOE_DATA!$C$2:$C$19999=$EP13)*([2]JOE_DATA!$B$2:$B$19999="Client type")*([2]JOE_DATA!$A$2:$A$19999="EPC Construction"),1,0)))</f>
        <v>1</v>
      </c>
      <c r="IF13" s="3">
        <f t="array" ref="IF13">IF(LEN($EN13)=0,1,SUM(IF(([2]JOE_DATA!$C$2:$C$19999=$EN13)*([2]JOE_DATA!$B$2:$B$19999="Subject matter")*([2]JOE_DATA!$A$2:$A$19999="EPC Construction"),1,0)))</f>
        <v>1</v>
      </c>
      <c r="IG13" s="3">
        <f t="array" ref="IG13">IF(LEN($ER13)=0,1,SUM(IF(([2]JOE_DATA!$C$2:$C$19999=$ER13)*([2]JOE_DATA!$B$2:$B$19999="Client scope")*([2]JOE_DATA!$A$2:$A$19999="EPC Construction"),1,0)))</f>
        <v>1</v>
      </c>
      <c r="IH13" s="3">
        <f t="array" ref="IH13">IF(LEN($ES13)=0,0.4,SUM(IF(([2]JOE_DATA!$C$2:$C$19999=$ES13)*([2]JOE_DATA!$B$2:$B$19999="Work type")*([2]JOE_DATA!$A$2:$A$19999="EPC Energy"),0.4,0)))
+
IF(LEN($ET13)=0,0.3,SUM(IF(([2]JOE_DATA!$C$2:$C$19999=$ET13)*([2]JOE_DATA!$B$2:$B$19999="Work type")*([2]JOE_DATA!$A$2:$A$19999="EPC Energy"),0.3,0)))
+
IF(LEN($EU13)=0,0.3,SUM(IF(([2]JOE_DATA!$C$2:$C$19999=$EU13)*([2]JOE_DATA!$B$2:$B$19999="Work type")*([2]JOE_DATA!$A$2:$A$19999="EPC Energy"),0.3,0)))</f>
        <v>1</v>
      </c>
      <c r="II13" s="3">
        <f t="array" ref="II13">IF(LEN($EV13)=0,1,SUM(IF(([2]JOE_DATA!$C$2:$C$19999=$EV13)*([2]JOE_DATA!$B$2:$B$19999="Work type")*([2]JOE_DATA!$A$2:$A$19999="EPC Energy"),1,0)))</f>
        <v>1</v>
      </c>
      <c r="IJ13" s="3">
        <f t="array" ref="IJ13">IF(LEN($EW13)=0,1,SUM(IF(([2]JOE_DATA!$C$2:$C$19999=$EW13)*([2]JOE_DATA!$B$2:$B$19999="Client type")*([2]JOE_DATA!$A$2:$A$19999="EPC Projects"),1,0)))</f>
        <v>1</v>
      </c>
      <c r="IK13" s="3">
        <f t="array" ref="IK13">IF(LEN($FE13)=0,0.4,SUM(IF(([2]JOE_DATA!$C$2:$C$19999=$FE13)*([2]JOE_DATA!$B$2:$B$19999="Client type")*([2]JOE_DATA!$A$2:$A$19999="Real Estate"),0.4,0)))
+
IF(LEN($FF13)=0,0.3,SUM(IF(([2]JOE_DATA!$C$2:$C$19999=$FF13)*([2]JOE_DATA!$B$2:$B$19999="Client type")*([2]JOE_DATA!$A$2:$A$19999="Real Estate"),0.3,0)))
+
IF(LEN($FG13)=0,0.3,SUM(IF(([2]JOE_DATA!$C$2:$C$19999=$FG13)*([2]JOE_DATA!$B$2:$B$19999="Client type")*([2]JOE_DATA!$A$2:$A$19999="Real Estate"),0.3,0)))</f>
        <v>1</v>
      </c>
      <c r="IL13" s="3">
        <f t="array" ref="IL13">IF(LEN($FH13)=0,0.4,SUM(IF(([2]JOE_DATA!$C$2:$C$19999=$FH13)*([2]JOE_DATA!$B$2:$B$19999="Work type")*([2]JOE_DATA!$A$2:$A$19999="Real Estate"),0.4,0)))
+
IF(LEN($FI13)=0,0.3,SUM(IF(([2]JOE_DATA!$C$2:$C$19999=$FI13)*([2]JOE_DATA!$B$2:$B$19999="Work type")*([2]JOE_DATA!$A$2:$A$19999="Real Estate"),0.3,0)))
+
IF(LEN($FJ13)=0,0.3,SUM(IF(([2]JOE_DATA!$C$2:$C$19999=$FJ13)*([2]JOE_DATA!$B$2:$B$19999="Work type")*([2]JOE_DATA!$A$2:$A$19999="Real Estate"),0.3,0)))</f>
        <v>1</v>
      </c>
      <c r="IM13" s="3">
        <f t="array" ref="IM13">IF(LEN($EX13)=0,0.4,SUM(IF(([2]JOE_DATA!$C$2:$C$19999=$EX13)*([2]JOE_DATA!$B$2:$B$19999="Work type")*([2]JOE_DATA!$A$2:$A$19999="Human Capital"),0.4,0)))
+
IF(LEN($EY13)=0,0.3,SUM(IF(([2]JOE_DATA!$C$2:$C$19999=$EY13)*([2]JOE_DATA!$B$2:$B$19999="Work type")*([2]JOE_DATA!$A$2:$A$19999="Human Capital"),0.3,0)))
+
IF(LEN($EZ13)=0,0.3,SUM(IF(([2]JOE_DATA!$C$2:$C$19999=$EZ13)*([2]JOE_DATA!$B$2:$B$19999="Work type")*([2]JOE_DATA!$A$2:$A$19999="Human Capital"),0.3,0)))</f>
        <v>1</v>
      </c>
      <c r="IN13" s="3">
        <f t="array" ref="IN13">IF(LEN($FA13)=0,0.4,SUM(IF(([2]JOE_DATA!$C$2:$C$19999=$FA13)*([2]JOE_DATA!$B$2:$B$19999="Sub-work types")*([2]JOE_DATA!$A$2:$A$19999="Human Capital"),0.4,0)))
+
IF(LEN($FB13)=0,0.3,SUM(IF(([2]JOE_DATA!$C$2:$C$19999=$FB13)*([2]JOE_DATA!$B$2:$B$19999="Sub-work types")*([2]JOE_DATA!$A$2:$A$19999="Human Capital"),0.3,0)))
+
IF(LEN($FC13)=0,0.3,SUM(IF(([2]JOE_DATA!$C$2:$C$19999=$FC13)*([2]JOE_DATA!$B$2:$B$19999="Sub-work types")*([2]JOE_DATA!$A$2:$A$19999="Human Capital"),0.3,0)))</f>
        <v>1</v>
      </c>
      <c r="IO13" s="15">
        <f t="array" ref="IO13">IF(LEN($FD13)=0,1,SUM(IF(([2]JOE_DATA!$C$2:$C$19999=$FD13)*([2]JOE_DATA!$B$2:$B$19999="Pension scheme")*([2]JOE_DATA!$A$2:$A$19999="Human Capital"),1,0)))</f>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45">
      <c r="A14" s="34"/>
      <c r="B14" s="35" t="s">
        <v>267</v>
      </c>
      <c r="C14" s="36" t="s">
        <v>247</v>
      </c>
      <c r="D14" s="36"/>
      <c r="E14" s="36"/>
      <c r="F14" s="36" t="s">
        <v>268</v>
      </c>
      <c r="G14" s="36"/>
      <c r="H14" s="36"/>
      <c r="I14" s="36"/>
      <c r="J14" s="36"/>
      <c r="K14" s="36"/>
      <c r="L14" s="36"/>
      <c r="M14" s="36"/>
      <c r="N14" s="36"/>
      <c r="O14" s="36" t="s">
        <v>106</v>
      </c>
      <c r="P14" s="36"/>
      <c r="Q14" s="36"/>
      <c r="R14" s="36"/>
      <c r="S14" s="36"/>
      <c r="T14" s="43">
        <v>40908</v>
      </c>
      <c r="U14" s="36" t="s">
        <v>248</v>
      </c>
      <c r="V14" s="36"/>
      <c r="W14" s="36"/>
      <c r="X14" s="36"/>
      <c r="Y14" s="36"/>
      <c r="Z14" s="36"/>
      <c r="AA14" s="35" t="s">
        <v>269</v>
      </c>
      <c r="AB14" s="36"/>
      <c r="AC14" s="36"/>
      <c r="AD14" s="36"/>
      <c r="AE14" s="36"/>
      <c r="AF14" s="36"/>
      <c r="AG14" s="36"/>
      <c r="AH14" s="39"/>
      <c r="AI14" s="36"/>
      <c r="AJ14" s="36"/>
      <c r="AK14" s="36"/>
      <c r="AL14" s="36" t="s">
        <v>250</v>
      </c>
      <c r="AM14" s="36"/>
      <c r="AN14" s="36"/>
      <c r="AO14" s="36" t="s">
        <v>251</v>
      </c>
      <c r="AP14" s="36"/>
      <c r="AQ14" s="36"/>
      <c r="AR14" s="36"/>
      <c r="AS14" s="36"/>
      <c r="AT14" s="36"/>
      <c r="AU14" s="36"/>
      <c r="AV14" s="36"/>
      <c r="AW14" s="36"/>
      <c r="AX14" s="36"/>
      <c r="AY14" s="36"/>
      <c r="AZ14" s="36"/>
      <c r="BA14" s="39"/>
      <c r="BB14" s="36"/>
      <c r="BC14" s="36"/>
      <c r="BD14" s="36"/>
      <c r="BE14" s="35"/>
      <c r="BF14" s="36"/>
      <c r="BG14" s="36"/>
      <c r="BH14" s="36"/>
      <c r="BI14" s="36"/>
      <c r="BJ14" s="36"/>
      <c r="BK14" s="36"/>
      <c r="BL14" s="41" t="s">
        <v>395</v>
      </c>
      <c r="BM14" s="36"/>
      <c r="BN14" s="36"/>
      <c r="BO14" s="36"/>
      <c r="BP14" s="36"/>
      <c r="BQ14" s="36"/>
      <c r="BR14" s="36"/>
      <c r="BS14" s="36"/>
      <c r="BT14" s="36"/>
      <c r="BU14" s="36"/>
      <c r="BV14" s="36"/>
      <c r="BW14" s="36"/>
      <c r="BX14" s="36"/>
      <c r="BY14" s="36"/>
      <c r="BZ14" s="36" t="s">
        <v>253</v>
      </c>
      <c r="CA14" s="36"/>
      <c r="CB14" s="36"/>
      <c r="CC14" s="36"/>
      <c r="CD14" s="36"/>
      <c r="CE14" s="36"/>
      <c r="CF14" s="36"/>
      <c r="CG14" s="36" t="s">
        <v>254</v>
      </c>
      <c r="CH14" s="36"/>
      <c r="CI14" s="36"/>
      <c r="CJ14" s="36"/>
      <c r="CK14" s="36"/>
      <c r="CL14" s="36"/>
      <c r="CM14" s="36"/>
      <c r="CN14" s="36"/>
      <c r="CO14" s="36"/>
      <c r="CP14" s="36"/>
      <c r="CQ14" s="36"/>
      <c r="CR14" s="36"/>
      <c r="CS14" s="39"/>
      <c r="CT14"/>
      <c r="CU14"/>
      <c r="CV14" s="42"/>
      <c r="CW14" s="42"/>
      <c r="CX14" s="42"/>
      <c r="CY14" s="42"/>
      <c r="CZ14"/>
      <c r="DA14"/>
      <c r="DB14"/>
      <c r="DC14"/>
      <c r="DD14"/>
      <c r="DE14"/>
      <c r="DF14" s="42"/>
      <c r="DG14" s="42"/>
      <c r="DH14" s="42"/>
      <c r="DI14" s="42"/>
      <c r="DJ14" s="42"/>
      <c r="DK14" s="42"/>
      <c r="DL14" s="42"/>
      <c r="DM14" s="42"/>
      <c r="DN14" s="42"/>
      <c r="DO14" s="42"/>
      <c r="DP14" s="42"/>
      <c r="DQ14" s="42"/>
      <c r="DR14" s="42"/>
      <c r="DS14" s="42"/>
      <c r="DT14" s="42"/>
      <c r="DU14" s="42"/>
      <c r="DV14" s="42"/>
      <c r="DW14" s="42"/>
      <c r="DX14" s="42"/>
      <c r="DY14" s="42"/>
      <c r="DZ14" s="42"/>
      <c r="EA14" s="42"/>
      <c r="EB14" s="42"/>
      <c r="EC14" s="42"/>
      <c r="ED14" s="42"/>
      <c r="EE14" s="42"/>
      <c r="EF14" s="42"/>
      <c r="EG14" s="42"/>
      <c r="EH14" s="42"/>
      <c r="EI14" s="42"/>
      <c r="EJ14"/>
      <c r="EK14"/>
      <c r="EL14"/>
      <c r="EM14" s="42"/>
      <c r="EN14" s="42"/>
      <c r="EO14" s="42"/>
      <c r="EP14" s="42"/>
      <c r="EQ14" s="42"/>
      <c r="ER14" s="42"/>
      <c r="ES14" s="42"/>
      <c r="ET14" s="42"/>
      <c r="EU14" s="42"/>
      <c r="EV14" s="42"/>
      <c r="EW14" s="42"/>
      <c r="EX14" s="42"/>
      <c r="EY14" s="42"/>
      <c r="EZ14" s="42"/>
      <c r="FA14" s="42"/>
      <c r="FB14" s="42"/>
      <c r="FC14" s="42"/>
      <c r="FD14" s="42"/>
      <c r="FE14" s="42"/>
      <c r="FF14" s="42"/>
      <c r="FG14" s="42"/>
      <c r="FH14" s="42" t="s">
        <v>255</v>
      </c>
      <c r="FI14" s="42"/>
      <c r="FJ14" s="42"/>
      <c r="FK14" s="42"/>
      <c r="FL14" s="42"/>
      <c r="FM14" s="42"/>
      <c r="FO14" s="3"/>
      <c r="FP14" s="3"/>
      <c r="FQ14" s="3" t="str">
        <f t="array" ref="FQ14">IF(SUM($FU14:$IP14)=74,"PASS","FAIL")</f>
        <v>PASS</v>
      </c>
      <c r="FR14" s="3">
        <f t="shared" si="5"/>
        <v>0</v>
      </c>
      <c r="FS14" s="3">
        <f t="shared" si="6"/>
        <v>1</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f t="array" ref="HF14">IF(LEN($CS14)=0,0.4,SUM(IF(([2]JOE_DATA!$C$2:$C$19999=$CS14)*([2]JOE_DATA!$B$2:$B$19999="Work type")*([2]JOE_DATA!$A$2:$A$19999="BAIF"),0.4,0)))
+
IF(LEN($CT14)=0,0.3,SUM(IF(([2]JOE_DATA!$C$2:$C$19999=$CT14)*([2]JOE_DATA!$B$2:$B$19999="Work type")*([2]JOE_DATA!$A$2:$A$19999="BAIF"),0.3,0)))
+
IF(LEN($CU14)=0,0.3,SUM(IF(([2]JOE_DATA!$C$2:$C$19999=$CU14)*([2]JOE_DATA!$B$2:$B$19999="Work type")*([2]JOE_DATA!$A$2:$A$19999="BAIF"),0.3,0)))</f>
        <v>1</v>
      </c>
      <c r="HG14" s="3">
        <f t="array" ref="HG14">IF(LEN($CQ14)=0,1,SUM(IF(([2]JOE_DATA!$C$2:$C$19999=$CQ14)*([2]JOE_DATA!$B$2:$B$19999="Client type")*([2]JOE_DATA!$A$2:$A$19999="BAIF"),1,0)))</f>
        <v>1</v>
      </c>
      <c r="HH14" s="3">
        <f t="array" ref="HH14">IF(LEN($CW14)=0,0.4,SUM(IF(([2]JOE_DATA!$C$2:$C$19999=$CW14)*([2]JOE_DATA!$B$2:$B$19999="Work type")*([2]JOE_DATA!$A$2:$A$19999="CRD"),0.4,0)))
+
IF(LEN($CX14)=0,0.3,SUM(IF(([2]JOE_DATA!$C$2:$C$19999=$CX14)*([2]JOE_DATA!$B$2:$B$19999="Work type")*([2]JOE_DATA!$A$2:$A$19999="CRD"),0.3,0)))
+
IF(LEN($CY14)=0,0.3,SUM(IF(([2]JOE_DATA!$C$2:$C$19999=$CY14)*([2]JOE_DATA!$B$2:$B$19999="Work type")*([2]JOE_DATA!$A$2:$A$19999="CRD"),0.3,0)))</f>
        <v>1</v>
      </c>
      <c r="HI14" s="3">
        <f t="array" ref="HI14">IF(LEN($CZ14)=0,0.4,SUM(IF(([2]JOE_DATA!$C$2:$C$19999=$CZ14)*([2]JOE_DATA!$B$2:$B$19999="Sub-work type")*([2]JOE_DATA!$A$2:$A$19999="CRD"),0.4,0)))
+
IF(LEN($DA14)=0,0.3,SUM(IF(([2]JOE_DATA!$C$2:$C$19999=$DA14)*([2]JOE_DATA!$B$2:$B$19999="Sub-work type")*([2]JOE_DATA!$A$2:$A$19999="CRD"),0.3,0)))
+
IF(LEN($DB14)=0,0.3,SUM(IF(([2]JOE_DATA!$C$2:$C$19999=$DB14)*([2]JOE_DATA!$B$2:$B$19999="Sub-work type")*([2]JOE_DATA!$A$2:$A$19999="CRD"),0.3,0)))</f>
        <v>1</v>
      </c>
      <c r="HJ14" s="3">
        <f t="array" ref="HJ14">IF(LEN($CV14)=0,1,SUM(IF(([2]JOE_DATA!$C$2:$C$19999=$CV14)*([2]JOE_DATA!$B$2:$B$19999="Client type")*([2]JOE_DATA!$A$2:$A$19999="CRD"),1,0)))</f>
        <v>1</v>
      </c>
      <c r="HK14" s="3">
        <f t="array" ref="HK14">IF(LEN($DC14)=0,0.4,SUM(IF(([2]JOE_DATA!$C$2:$C$19999=$DC14)*([2]JOE_DATA!$B$2:$B$19999="Work type")*([2]JOE_DATA!$A$2:$A$19999="Corporate"),0.4,0)))
+
IF(LEN($DD14)=0,0.3,SUM(IF(([2]JOE_DATA!$C$2:$C$19999=$DD14)*([2]JOE_DATA!$B$2:$B$19999="Work type")*([2]JOE_DATA!$A$2:$A$19999="Corporate"),0.3,0)))
+
IF(LEN($DE14)=0,0.3,SUM(IF(([2]JOE_DATA!$C$2:$C$19999=$DE14)*([2]JOE_DATA!$B$2:$B$19999="Work type")*([2]JOE_DATA!$A$2:$A$19999="Corporate"),0.3,0)))</f>
        <v>1</v>
      </c>
      <c r="HL14" s="3">
        <f t="array" ref="HL14">IF(LEN($DF14)=0,0.4,SUM(IF(([2]JOE_DATA!$C$2:$C$19999=$DF14)*([2]JOE_DATA!$B$2:$B$19999="Sub-work type")*([2]JOE_DATA!$A$2:$A$19999="Corporate"),0.4,0)))
+
IF(LEN($DG14)=0,0.3,SUM(IF(([2]JOE_DATA!$C$2:$C$19999=$DG14)*([2]JOE_DATA!$B$2:$B$19999="Sub-work type")*([2]JOE_DATA!$A$2:$A$19999="Corporate"),0.3,0)))
+
IF(LEN($DH14)=0,0.3,SUM(IF(([2]JOE_DATA!$C$2:$C$19999=$DH14)*([2]JOE_DATA!$B$2:$B$19999="Sub-work type")*([2]JOE_DATA!$A$2:$A$19999="Corporate"),0.3,0)))</f>
        <v>1</v>
      </c>
      <c r="HM14" s="3">
        <f t="array" ref="HM14">IF(LEN($DI14)=0,0.4,SUM(IF(([2]JOE_DATA!$C$2:$C$19999=$DI14)*([2]JOE_DATA!$B$2:$B$19999="Acting for")*([2]JOE_DATA!$A$2:$A$19999="Corporate"),0.4,0)))
+
IF(LEN($DJ14)=0,0.3,SUM(IF(([2]JOE_DATA!$C$2:$C$19999=$DJ14)*([2]JOE_DATA!$B$2:$B$19999="Acting for")*([2]JOE_DATA!$A$2:$A$19999="Corporate"),0.3,0)))
+
IF(LEN($DK14)=0,0.3,SUM(IF(([2]JOE_DATA!$C$2:$C$19999=$DK14)*([2]JOE_DATA!$B$2:$B$19999="Acting for")*([2]JOE_DATA!$A$2:$A$19999="Corporate"),0.3,0)))</f>
        <v>1</v>
      </c>
      <c r="HN14" s="3">
        <f t="array" ref="HN14">IF(LEN($DM14)=0,0.4,SUM(IF(([2]JOE_DATA!$C$2:$C$19999=$DM14)*([2]JOE_DATA!$B$2:$B$19999="Country of buyer")*([2]JOE_DATA!$A$2:$A$19999="Corporate"),0.4,0)))
+
IF(LEN($DN14)=0,0.3,SUM(IF(([2]JOE_DATA!$C$2:$C$19999=$DN14)*([2]JOE_DATA!$B$2:$B$19999="Country of buyer")*([2]JOE_DATA!$A$2:$A$19999="Corporate"),0.3,0)))
+
IF(LEN($DL14)=0,0.3,SUM(IF(([2]JOE_DATA!$C$2:$C$19999=$DL14)*([2]JOE_DATA!$B$2:$B$19999="Country of buyer")*([2]JOE_DATA!$A$2:$A$19999="Corporate"),0.3,0)))</f>
        <v>1</v>
      </c>
      <c r="HO14" s="3">
        <f t="array" ref="HO14">IF(LEN($DO14)=0,0.4,SUM(IF(([2]JOE_DATA!$C$2:$C$19999=$DO14)*([2]JOE_DATA!$B$2:$B$19999="Country of seller")*([2]JOE_DATA!$A$2:$A$19999="Corporate"),0.4,0)))
+
IF(LEN($DP14)=0,0.3,SUM(IF(([2]JOE_DATA!$C$2:$C$19999=$DP14)*([2]JOE_DATA!$B$2:$B$19999="Country of seller")*([2]JOE_DATA!$A$2:$A$19999="Corporate"),0.3,0)))
+
IF(LEN($DQ14)=0,0.3,SUM(IF(([2]JOE_DATA!$C$2:$C$19999=$DQ14)*([2]JOE_DATA!$B$2:$B$19999="Country of seller")*([2]JOE_DATA!$A$2:$A$19999="Corporate"),0.3,0)))</f>
        <v>1</v>
      </c>
      <c r="HP14" s="3">
        <f t="array" ref="HP14">IF(LEN($DR14)=0,0.4,SUM(IF(([2]JOE_DATA!$C$2:$C$19999=$DR14)*([2]JOE_DATA!$B$2:$B$19999="Country of target")*([2]JOE_DATA!$A$2:$A$19999="Corporate"),0.4,0)))
+
IF(LEN($DS14)=0,0.3,SUM(IF(([2]JOE_DATA!$C$2:$C$19999=$DS14)*([2]JOE_DATA!$B$2:$B$19999="Country of target")*([2]JOE_DATA!$A$2:$A$19999="Corporate"),0.3,0)))
+
IF(LEN($DT14)=0,0.3,SUM(IF(([2]JOE_DATA!$C$2:$C$19999=$DT14)*([2]JOE_DATA!$B$2:$B$19999="Country of target")*([2]JOE_DATA!$A$2:$A$19999="Corporate"),0.3,0)))</f>
        <v>1</v>
      </c>
      <c r="HQ14" s="3">
        <f t="array" ref="HQ14">IF(LEN($DU14)=0,1,SUM(IF(([2]JOE_DATA!$C$2:$C$19999=$DU14)*([2]JOE_DATA!$B$2:$B$19999="Value over US $5m")*([2]JOE_DATA!$A$2:$A$19999="Corporate"),1,0)))</f>
        <v>1</v>
      </c>
      <c r="HR14" s="3">
        <f t="array" ref="HR14">IF(LEN($DV14)=0,1,SUM(IF(([2]JOE_DATA!$C$2:$C$19999=$DV14)*([2]JOE_DATA!$B$2:$B$19999="Value over £500,000")*([2]JOE_DATA!$A$2:$A$19999="Corporate"),1,0)))</f>
        <v>1</v>
      </c>
      <c r="HS14" s="3">
        <f t="array" ref="HS14">IF(LEN($DW14)=0,1,SUM(IF(([2]JOE_DATA!$C$2:$C$19999=$DW14)*([2]JOE_DATA!$B$2:$B$19999="Value over Euro 5m")*([2]JOE_DATA!$A$2:$A$19999="Corporate"),1,0)))</f>
        <v>1</v>
      </c>
      <c r="HT14" s="3">
        <f t="array" ref="HT14">IF(LEN($DX14)=0,1,SUM(IF(([2]JOE_DATA!$C$2:$C$19999=$DX14)*([2]JOE_DATA!$B$2:$B$19999="Value range in euros")*([2]JOE_DATA!$A$2:$A$19999="Corporate"),1,0)))</f>
        <v>1</v>
      </c>
      <c r="HU14" s="3">
        <f t="array" ref="HU14">IF(LEN($DY14)=0,1,SUM(IF(([2]JOE_DATA!$C$2:$C$19999=$DY14)*([2]JOE_DATA!$B$2:$B$19999="Is the deal relevant for M&amp;A study")*([2]JOE_DATA!$A$2:$A$19999="Corporate"),1,0)))</f>
        <v>1</v>
      </c>
      <c r="HV14" s="3">
        <f t="array" ref="HV14">IF(LEN($DZ14)=0,1,SUM(IF(([2]JOE_DATA!$C$2:$C$19999=$DZ14)*([2]JOE_DATA!$B$2:$B$19999="Does the deal involve PE clients")*([2]JOE_DATA!$A$2:$A$19999="Corporate"),1,0)))</f>
        <v>1</v>
      </c>
      <c r="HW14" s="3">
        <f t="array" ref="HW14">IF(LEN($EA14)=0,1,SUM(IF(([2]JOE_DATA!$C$2:$C$19999=$EA14)*([2]JOE_DATA!$B$2:$B$19999="Quarter deal announced/signed")*([2]JOE_DATA!$A$2:$A$19999="Corporate"),1,0)))</f>
        <v>1</v>
      </c>
      <c r="HX14" s="3">
        <f t="array" ref="HX14">IF(LEN($EB14)=0,1,SUM(IF(([2]JOE_DATA!$C$2:$C$19999=$EB14)*([2]JOE_DATA!$B$2:$B$19999="Quarter deal completed")*([2]JOE_DATA!$A$2:$A$19999="Corporate"),1,0)))</f>
        <v>1</v>
      </c>
      <c r="HY14" s="3">
        <f t="array" ref="HY14">IF(LEN($EC14)=0,1,SUM(IF(([2]JOE_DATA!$C$2:$C$19999=$EC14)*([2]JOE_DATA!$B$2:$B$19999="Year deal announced/signed")*([2]JOE_DATA!$A$2:$A$19999="Corporate"),1,0)))</f>
        <v>1</v>
      </c>
      <c r="HZ14" s="3">
        <f t="array" ref="HZ14">IF(LEN($ED14)=0,1,SUM(IF(([2]JOE_DATA!$C$2:$C$19999=$ED14)*([2]JOE_DATA!$B$2:$B$19999="Year deal completed")*([2]JOE_DATA!$A$2:$A$19999="Corporate"),1,0)))</f>
        <v>1</v>
      </c>
      <c r="IA14" s="3">
        <v>1</v>
      </c>
      <c r="IB14" s="3">
        <f t="array" ref="IB14">IF(LEN($EF14)=0,1,SUM(IF(([2]JOE_DATA!$C$2:$C$19999=$EF14)*([2]JOE_DATA!$B$2:$B$19999="Work type")*([2]JOE_DATA!$A$2:$A$19999="Corporate Tax"),1,0)))</f>
        <v>1</v>
      </c>
      <c r="IC14" s="3">
        <f t="array" ref="IC14">IF(LEN($EG14)=0,0.4,SUM(IF(([2]JOE_DATA!$C$2:$C$19999=$EG14)*([2]JOE_DATA!$B$2:$B$19999="Work type")*([2]JOE_DATA!$A$2:$A$19999="EPC Construction"),0.4,0)))
+
IF(LEN($EH14)=0,0.3,SUM(IF(([2]JOE_DATA!$C$2:$C$19999=$EH14)*([2]JOE_DATA!$B$2:$B$19999="Work type")*([2]JOE_DATA!$A$2:$A$19999="EPC Construction"),0.3,0)))
+
IF(LEN($EI14)=0,0.3,SUM(IF(([2]JOE_DATA!$C$2:$C$19999=$EI14)*([2]JOE_DATA!$B$2:$B$19999="Work type")*([2]JOE_DATA!$A$2:$A$19999="EPC Construction"),0.3,0)))</f>
        <v>1</v>
      </c>
      <c r="ID14" s="3">
        <f t="array" ref="ID14">IF(LEN($EJ14)=0,0.4,SUM(IF(([2]JOE_DATA!$C$2:$C$19999=$EJ14)*([2]JOE_DATA!$B$2:$B$19999="Contract type")*([2]JOE_DATA!$A$2:$A$19999="EPC Construction"),0.4,0)))
+
IF(LEN($EK14)=0,0.3,SUM(IF(([2]JOE_DATA!$C$2:$C$19999=$EK14)*([2]JOE_DATA!$B$2:$B$19999="Contract type")*([2]JOE_DATA!$A$2:$A$19999="EPC Construction"),0.3,0)))
+
IF(LEN($EL14)=0,0.3,SUM(IF(([2]JOE_DATA!$C$2:$C$19999=$EL14)*([2]JOE_DATA!$B$2:$B$19999="Contract type")*([2]JOE_DATA!$A$2:$A$19999="EPC Construction"),0.3,0)))</f>
        <v>1</v>
      </c>
      <c r="IE14" s="3">
        <f t="array" ref="IE14">IF(LEN($EP14)=0,1,SUM(IF(([2]JOE_DATA!$C$2:$C$19999=$EP14)*([2]JOE_DATA!$B$2:$B$19999="Client type")*([2]JOE_DATA!$A$2:$A$19999="EPC Construction"),1,0)))</f>
        <v>1</v>
      </c>
      <c r="IF14" s="3">
        <f t="array" ref="IF14">IF(LEN($EN14)=0,1,SUM(IF(([2]JOE_DATA!$C$2:$C$19999=$EN14)*([2]JOE_DATA!$B$2:$B$19999="Subject matter")*([2]JOE_DATA!$A$2:$A$19999="EPC Construction"),1,0)))</f>
        <v>1</v>
      </c>
      <c r="IG14" s="3">
        <f t="array" ref="IG14">IF(LEN($ER14)=0,1,SUM(IF(([2]JOE_DATA!$C$2:$C$19999=$ER14)*([2]JOE_DATA!$B$2:$B$19999="Client scope")*([2]JOE_DATA!$A$2:$A$19999="EPC Construction"),1,0)))</f>
        <v>1</v>
      </c>
      <c r="IH14" s="3">
        <f t="array" ref="IH14">IF(LEN($ES14)=0,0.4,SUM(IF(([2]JOE_DATA!$C$2:$C$19999=$ES14)*([2]JOE_DATA!$B$2:$B$19999="Work type")*([2]JOE_DATA!$A$2:$A$19999="EPC Energy"),0.4,0)))
+
IF(LEN($ET14)=0,0.3,SUM(IF(([2]JOE_DATA!$C$2:$C$19999=$ET14)*([2]JOE_DATA!$B$2:$B$19999="Work type")*([2]JOE_DATA!$A$2:$A$19999="EPC Energy"),0.3,0)))
+
IF(LEN($EU14)=0,0.3,SUM(IF(([2]JOE_DATA!$C$2:$C$19999=$EU14)*([2]JOE_DATA!$B$2:$B$19999="Work type")*([2]JOE_DATA!$A$2:$A$19999="EPC Energy"),0.3,0)))</f>
        <v>1</v>
      </c>
      <c r="II14" s="3">
        <f t="array" ref="II14">IF(LEN($EV14)=0,1,SUM(IF(([2]JOE_DATA!$C$2:$C$19999=$EV14)*([2]JOE_DATA!$B$2:$B$19999="Work type")*([2]JOE_DATA!$A$2:$A$19999="EPC Energy"),1,0)))</f>
        <v>1</v>
      </c>
      <c r="IJ14" s="3">
        <f t="array" ref="IJ14">IF(LEN($EW14)=0,1,SUM(IF(([2]JOE_DATA!$C$2:$C$19999=$EW14)*([2]JOE_DATA!$B$2:$B$19999="Client type")*([2]JOE_DATA!$A$2:$A$19999="EPC Projects"),1,0)))</f>
        <v>1</v>
      </c>
      <c r="IK14" s="3">
        <f t="array" ref="IK14">IF(LEN($FE14)=0,0.4,SUM(IF(([2]JOE_DATA!$C$2:$C$19999=$FE14)*([2]JOE_DATA!$B$2:$B$19999="Client type")*([2]JOE_DATA!$A$2:$A$19999="Real Estate"),0.4,0)))
+
IF(LEN($FF14)=0,0.3,SUM(IF(([2]JOE_DATA!$C$2:$C$19999=$FF14)*([2]JOE_DATA!$B$2:$B$19999="Client type")*([2]JOE_DATA!$A$2:$A$19999="Real Estate"),0.3,0)))
+
IF(LEN($FG14)=0,0.3,SUM(IF(([2]JOE_DATA!$C$2:$C$19999=$FG14)*([2]JOE_DATA!$B$2:$B$19999="Client type")*([2]JOE_DATA!$A$2:$A$19999="Real Estate"),0.3,0)))</f>
        <v>1</v>
      </c>
      <c r="IL14" s="3">
        <f t="array" ref="IL14">IF(LEN($FH14)=0,0.4,SUM(IF(([2]JOE_DATA!$C$2:$C$19999=$FH14)*([2]JOE_DATA!$B$2:$B$19999="Work type")*([2]JOE_DATA!$A$2:$A$19999="Real Estate"),0.4,0)))
+
IF(LEN($FI14)=0,0.3,SUM(IF(([2]JOE_DATA!$C$2:$C$19999=$FI14)*([2]JOE_DATA!$B$2:$B$19999="Work type")*([2]JOE_DATA!$A$2:$A$19999="Real Estate"),0.3,0)))
+
IF(LEN($FJ14)=0,0.3,SUM(IF(([2]JOE_DATA!$C$2:$C$19999=$FJ14)*([2]JOE_DATA!$B$2:$B$19999="Work type")*([2]JOE_DATA!$A$2:$A$19999="Real Estate"),0.3,0)))</f>
        <v>1</v>
      </c>
      <c r="IM14" s="3">
        <f t="array" ref="IM14">IF(LEN($EX14)=0,0.4,SUM(IF(([2]JOE_DATA!$C$2:$C$19999=$EX14)*([2]JOE_DATA!$B$2:$B$19999="Work type")*([2]JOE_DATA!$A$2:$A$19999="Human Capital"),0.4,0)))
+
IF(LEN($EY14)=0,0.3,SUM(IF(([2]JOE_DATA!$C$2:$C$19999=$EY14)*([2]JOE_DATA!$B$2:$B$19999="Work type")*([2]JOE_DATA!$A$2:$A$19999="Human Capital"),0.3,0)))
+
IF(LEN($EZ14)=0,0.3,SUM(IF(([2]JOE_DATA!$C$2:$C$19999=$EZ14)*([2]JOE_DATA!$B$2:$B$19999="Work type")*([2]JOE_DATA!$A$2:$A$19999="Human Capital"),0.3,0)))</f>
        <v>1</v>
      </c>
      <c r="IN14" s="3">
        <f t="array" ref="IN14">IF(LEN($FA14)=0,0.4,SUM(IF(([2]JOE_DATA!$C$2:$C$19999=$FA14)*([2]JOE_DATA!$B$2:$B$19999="Sub-work types")*([2]JOE_DATA!$A$2:$A$19999="Human Capital"),0.4,0)))
+
IF(LEN($FB14)=0,0.3,SUM(IF(([2]JOE_DATA!$C$2:$C$19999=$FB14)*([2]JOE_DATA!$B$2:$B$19999="Sub-work types")*([2]JOE_DATA!$A$2:$A$19999="Human Capital"),0.3,0)))
+
IF(LEN($FC14)=0,0.3,SUM(IF(([2]JOE_DATA!$C$2:$C$19999=$FC14)*([2]JOE_DATA!$B$2:$B$19999="Sub-work types")*([2]JOE_DATA!$A$2:$A$19999="Human Capital"),0.3,0)))</f>
        <v>1</v>
      </c>
      <c r="IO14" s="15">
        <f t="array" ref="IO14">IF(LEN($FD14)=0,1,SUM(IF(([2]JOE_DATA!$C$2:$C$19999=$FD14)*([2]JOE_DATA!$B$2:$B$19999="Pension scheme")*([2]JOE_DATA!$A$2:$A$19999="Human Capital"),1,0)))</f>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38.25">
      <c r="A15" s="34"/>
      <c r="B15" s="35" t="s">
        <v>270</v>
      </c>
      <c r="C15" s="36" t="s">
        <v>247</v>
      </c>
      <c r="D15" s="36"/>
      <c r="E15" s="36"/>
      <c r="F15" s="36" t="s">
        <v>268</v>
      </c>
      <c r="G15" s="36"/>
      <c r="H15" s="36"/>
      <c r="I15" s="36"/>
      <c r="J15" s="36"/>
      <c r="K15" s="36"/>
      <c r="L15" s="36"/>
      <c r="M15" s="36"/>
      <c r="N15" s="36"/>
      <c r="O15" s="36" t="s">
        <v>106</v>
      </c>
      <c r="P15" s="36"/>
      <c r="Q15" s="36"/>
      <c r="R15" s="36"/>
      <c r="S15" s="36"/>
      <c r="T15" s="43">
        <v>40543</v>
      </c>
      <c r="U15" s="36" t="s">
        <v>248</v>
      </c>
      <c r="V15" s="36"/>
      <c r="W15" s="36"/>
      <c r="X15" s="36"/>
      <c r="Y15" s="36"/>
      <c r="Z15" s="36"/>
      <c r="AA15" s="35" t="s">
        <v>271</v>
      </c>
      <c r="AB15" s="36"/>
      <c r="AC15" s="36"/>
      <c r="AD15" s="36"/>
      <c r="AE15" s="36"/>
      <c r="AF15" s="36"/>
      <c r="AG15" s="36"/>
      <c r="AH15" s="39"/>
      <c r="AI15" s="36"/>
      <c r="AJ15" s="36"/>
      <c r="AK15" s="36"/>
      <c r="AL15" s="36" t="s">
        <v>250</v>
      </c>
      <c r="AM15" s="36"/>
      <c r="AN15" s="36"/>
      <c r="AO15" s="36" t="s">
        <v>251</v>
      </c>
      <c r="AP15" s="36"/>
      <c r="AQ15" s="36"/>
      <c r="AR15" s="36"/>
      <c r="AS15" s="36"/>
      <c r="AT15" s="36"/>
      <c r="AU15" s="36"/>
      <c r="AV15" s="36"/>
      <c r="AW15" s="36"/>
      <c r="AX15" s="36"/>
      <c r="AY15" s="36"/>
      <c r="AZ15" s="36"/>
      <c r="BA15" s="39"/>
      <c r="BB15" s="36"/>
      <c r="BC15" s="36"/>
      <c r="BD15" s="36"/>
      <c r="BE15" s="35"/>
      <c r="BF15" s="36"/>
      <c r="BG15" s="36"/>
      <c r="BH15" s="36"/>
      <c r="BI15" s="36"/>
      <c r="BJ15" s="36"/>
      <c r="BK15" s="36"/>
      <c r="BL15" s="41" t="s">
        <v>395</v>
      </c>
      <c r="BM15" s="36"/>
      <c r="BN15" s="36"/>
      <c r="BO15" s="36"/>
      <c r="BP15" s="36"/>
      <c r="BQ15" s="36"/>
      <c r="BR15" s="36"/>
      <c r="BS15" s="36"/>
      <c r="BT15" s="36"/>
      <c r="BU15" s="36"/>
      <c r="BV15" s="36"/>
      <c r="BW15" s="36"/>
      <c r="BX15" s="36"/>
      <c r="BY15" s="36"/>
      <c r="BZ15" s="36" t="s">
        <v>253</v>
      </c>
      <c r="CA15" s="36"/>
      <c r="CB15" s="36"/>
      <c r="CC15" s="36"/>
      <c r="CD15" s="36"/>
      <c r="CE15" s="36"/>
      <c r="CF15" s="36"/>
      <c r="CG15" s="36" t="s">
        <v>254</v>
      </c>
      <c r="CH15" s="36"/>
      <c r="CI15" s="36"/>
      <c r="CJ15" s="36"/>
      <c r="CK15" s="36"/>
      <c r="CL15" s="36"/>
      <c r="CM15" s="36"/>
      <c r="CN15" s="36"/>
      <c r="CO15" s="36"/>
      <c r="CP15" s="36"/>
      <c r="CQ15" s="36"/>
      <c r="CR15" s="36"/>
      <c r="CS15" s="39"/>
      <c r="CT15"/>
      <c r="CU15"/>
      <c r="CV15" s="42"/>
      <c r="CW15" s="42"/>
      <c r="CX15" s="42"/>
      <c r="CY15" s="42"/>
      <c r="CZ15"/>
      <c r="DA15"/>
      <c r="DB15"/>
      <c r="DC15"/>
      <c r="DD15"/>
      <c r="DE15"/>
      <c r="DF15" s="42"/>
      <c r="DG15" s="42"/>
      <c r="DH15" s="42"/>
      <c r="DI15" s="42"/>
      <c r="DJ15" s="42"/>
      <c r="DK15" s="42"/>
      <c r="DL15" s="42"/>
      <c r="DM15" s="42"/>
      <c r="DN15" s="42"/>
      <c r="DO15" s="42"/>
      <c r="DP15" s="42"/>
      <c r="DQ15" s="42"/>
      <c r="DR15" s="42"/>
      <c r="DS15" s="42"/>
      <c r="DT15" s="42"/>
      <c r="DU15" s="42"/>
      <c r="DV15" s="42"/>
      <c r="DW15" s="42"/>
      <c r="DX15" s="42"/>
      <c r="DY15" s="42"/>
      <c r="DZ15" s="42"/>
      <c r="EA15" s="42"/>
      <c r="EB15" s="42"/>
      <c r="EC15" s="42"/>
      <c r="ED15" s="42"/>
      <c r="EE15" s="42"/>
      <c r="EF15" s="42"/>
      <c r="EG15" s="42"/>
      <c r="EH15" s="42"/>
      <c r="EI15" s="42"/>
      <c r="EJ15"/>
      <c r="EK15"/>
      <c r="EL15"/>
      <c r="EM15" s="42"/>
      <c r="EN15" s="42"/>
      <c r="EO15" s="42"/>
      <c r="EP15" s="42"/>
      <c r="EQ15" s="42"/>
      <c r="ER15" s="42"/>
      <c r="ES15" s="42"/>
      <c r="ET15" s="42"/>
      <c r="EU15" s="42"/>
      <c r="EV15" s="42"/>
      <c r="EW15" s="42"/>
      <c r="EX15" s="42"/>
      <c r="EY15" s="42"/>
      <c r="EZ15" s="42"/>
      <c r="FA15" s="42"/>
      <c r="FB15" s="42"/>
      <c r="FC15" s="42"/>
      <c r="FD15" s="42"/>
      <c r="FE15" s="42"/>
      <c r="FF15" s="42"/>
      <c r="FG15" s="42"/>
      <c r="FH15" s="42" t="s">
        <v>255</v>
      </c>
      <c r="FI15" s="42"/>
      <c r="FJ15" s="42"/>
      <c r="FK15" s="42"/>
      <c r="FL15" s="42"/>
      <c r="FM15" s="42"/>
      <c r="FO15" s="3"/>
      <c r="FP15" s="3"/>
      <c r="FQ15" s="3" t="str">
        <f t="array" ref="FQ15">IF(SUM($FU15:$IP15)=74,"PASS","FAIL")</f>
        <v>PASS</v>
      </c>
      <c r="FR15" s="3">
        <f t="shared" si="5"/>
        <v>0</v>
      </c>
      <c r="FS15" s="3">
        <f t="shared" si="6"/>
        <v>1</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f t="array" ref="HF15">IF(LEN($CS15)=0,0.4,SUM(IF(([2]JOE_DATA!$C$2:$C$19999=$CS15)*([2]JOE_DATA!$B$2:$B$19999="Work type")*([2]JOE_DATA!$A$2:$A$19999="BAIF"),0.4,0)))
+
IF(LEN($CT15)=0,0.3,SUM(IF(([2]JOE_DATA!$C$2:$C$19999=$CT15)*([2]JOE_DATA!$B$2:$B$19999="Work type")*([2]JOE_DATA!$A$2:$A$19999="BAIF"),0.3,0)))
+
IF(LEN($CU15)=0,0.3,SUM(IF(([2]JOE_DATA!$C$2:$C$19999=$CU15)*([2]JOE_DATA!$B$2:$B$19999="Work type")*([2]JOE_DATA!$A$2:$A$19999="BAIF"),0.3,0)))</f>
        <v>1</v>
      </c>
      <c r="HG15" s="3">
        <f t="array" ref="HG15">IF(LEN($CQ15)=0,1,SUM(IF(([2]JOE_DATA!$C$2:$C$19999=$CQ15)*([2]JOE_DATA!$B$2:$B$19999="Client type")*([2]JOE_DATA!$A$2:$A$19999="BAIF"),1,0)))</f>
        <v>1</v>
      </c>
      <c r="HH15" s="3">
        <f t="array" ref="HH15">IF(LEN($CW15)=0,0.4,SUM(IF(([2]JOE_DATA!$C$2:$C$19999=$CW15)*([2]JOE_DATA!$B$2:$B$19999="Work type")*([2]JOE_DATA!$A$2:$A$19999="CRD"),0.4,0)))
+
IF(LEN($CX15)=0,0.3,SUM(IF(([2]JOE_DATA!$C$2:$C$19999=$CX15)*([2]JOE_DATA!$B$2:$B$19999="Work type")*([2]JOE_DATA!$A$2:$A$19999="CRD"),0.3,0)))
+
IF(LEN($CY15)=0,0.3,SUM(IF(([2]JOE_DATA!$C$2:$C$19999=$CY15)*([2]JOE_DATA!$B$2:$B$19999="Work type")*([2]JOE_DATA!$A$2:$A$19999="CRD"),0.3,0)))</f>
        <v>1</v>
      </c>
      <c r="HI15" s="3">
        <f t="array" ref="HI15">IF(LEN($CZ15)=0,0.4,SUM(IF(([2]JOE_DATA!$C$2:$C$19999=$CZ15)*([2]JOE_DATA!$B$2:$B$19999="Sub-work type")*([2]JOE_DATA!$A$2:$A$19999="CRD"),0.4,0)))
+
IF(LEN($DA15)=0,0.3,SUM(IF(([2]JOE_DATA!$C$2:$C$19999=$DA15)*([2]JOE_DATA!$B$2:$B$19999="Sub-work type")*([2]JOE_DATA!$A$2:$A$19999="CRD"),0.3,0)))
+
IF(LEN($DB15)=0,0.3,SUM(IF(([2]JOE_DATA!$C$2:$C$19999=$DB15)*([2]JOE_DATA!$B$2:$B$19999="Sub-work type")*([2]JOE_DATA!$A$2:$A$19999="CRD"),0.3,0)))</f>
        <v>1</v>
      </c>
      <c r="HJ15" s="3">
        <f t="array" ref="HJ15">IF(LEN($CV15)=0,1,SUM(IF(([2]JOE_DATA!$C$2:$C$19999=$CV15)*([2]JOE_DATA!$B$2:$B$19999="Client type")*([2]JOE_DATA!$A$2:$A$19999="CRD"),1,0)))</f>
        <v>1</v>
      </c>
      <c r="HK15" s="3">
        <f t="array" ref="HK15">IF(LEN($DC15)=0,0.4,SUM(IF(([2]JOE_DATA!$C$2:$C$19999=$DC15)*([2]JOE_DATA!$B$2:$B$19999="Work type")*([2]JOE_DATA!$A$2:$A$19999="Corporate"),0.4,0)))
+
IF(LEN($DD15)=0,0.3,SUM(IF(([2]JOE_DATA!$C$2:$C$19999=$DD15)*([2]JOE_DATA!$B$2:$B$19999="Work type")*([2]JOE_DATA!$A$2:$A$19999="Corporate"),0.3,0)))
+
IF(LEN($DE15)=0,0.3,SUM(IF(([2]JOE_DATA!$C$2:$C$19999=$DE15)*([2]JOE_DATA!$B$2:$B$19999="Work type")*([2]JOE_DATA!$A$2:$A$19999="Corporate"),0.3,0)))</f>
        <v>1</v>
      </c>
      <c r="HL15" s="3">
        <f t="array" ref="HL15">IF(LEN($DF15)=0,0.4,SUM(IF(([2]JOE_DATA!$C$2:$C$19999=$DF15)*([2]JOE_DATA!$B$2:$B$19999="Sub-work type")*([2]JOE_DATA!$A$2:$A$19999="Corporate"),0.4,0)))
+
IF(LEN($DG15)=0,0.3,SUM(IF(([2]JOE_DATA!$C$2:$C$19999=$DG15)*([2]JOE_DATA!$B$2:$B$19999="Sub-work type")*([2]JOE_DATA!$A$2:$A$19999="Corporate"),0.3,0)))
+
IF(LEN($DH15)=0,0.3,SUM(IF(([2]JOE_DATA!$C$2:$C$19999=$DH15)*([2]JOE_DATA!$B$2:$B$19999="Sub-work type")*([2]JOE_DATA!$A$2:$A$19999="Corporate"),0.3,0)))</f>
        <v>1</v>
      </c>
      <c r="HM15" s="3">
        <f t="array" ref="HM15">IF(LEN($DI15)=0,0.4,SUM(IF(([2]JOE_DATA!$C$2:$C$19999=$DI15)*([2]JOE_DATA!$B$2:$B$19999="Acting for")*([2]JOE_DATA!$A$2:$A$19999="Corporate"),0.4,0)))
+
IF(LEN($DJ15)=0,0.3,SUM(IF(([2]JOE_DATA!$C$2:$C$19999=$DJ15)*([2]JOE_DATA!$B$2:$B$19999="Acting for")*([2]JOE_DATA!$A$2:$A$19999="Corporate"),0.3,0)))
+
IF(LEN($DK15)=0,0.3,SUM(IF(([2]JOE_DATA!$C$2:$C$19999=$DK15)*([2]JOE_DATA!$B$2:$B$19999="Acting for")*([2]JOE_DATA!$A$2:$A$19999="Corporate"),0.3,0)))</f>
        <v>1</v>
      </c>
      <c r="HN15" s="3">
        <f t="array" ref="HN15">IF(LEN($DM15)=0,0.4,SUM(IF(([2]JOE_DATA!$C$2:$C$19999=$DM15)*([2]JOE_DATA!$B$2:$B$19999="Country of buyer")*([2]JOE_DATA!$A$2:$A$19999="Corporate"),0.4,0)))
+
IF(LEN($DN15)=0,0.3,SUM(IF(([2]JOE_DATA!$C$2:$C$19999=$DN15)*([2]JOE_DATA!$B$2:$B$19999="Country of buyer")*([2]JOE_DATA!$A$2:$A$19999="Corporate"),0.3,0)))
+
IF(LEN($DL15)=0,0.3,SUM(IF(([2]JOE_DATA!$C$2:$C$19999=$DL15)*([2]JOE_DATA!$B$2:$B$19999="Country of buyer")*([2]JOE_DATA!$A$2:$A$19999="Corporate"),0.3,0)))</f>
        <v>1</v>
      </c>
      <c r="HO15" s="3">
        <f t="array" ref="HO15">IF(LEN($DO15)=0,0.4,SUM(IF(([2]JOE_DATA!$C$2:$C$19999=$DO15)*([2]JOE_DATA!$B$2:$B$19999="Country of seller")*([2]JOE_DATA!$A$2:$A$19999="Corporate"),0.4,0)))
+
IF(LEN($DP15)=0,0.3,SUM(IF(([2]JOE_DATA!$C$2:$C$19999=$DP15)*([2]JOE_DATA!$B$2:$B$19999="Country of seller")*([2]JOE_DATA!$A$2:$A$19999="Corporate"),0.3,0)))
+
IF(LEN($DQ15)=0,0.3,SUM(IF(([2]JOE_DATA!$C$2:$C$19999=$DQ15)*([2]JOE_DATA!$B$2:$B$19999="Country of seller")*([2]JOE_DATA!$A$2:$A$19999="Corporate"),0.3,0)))</f>
        <v>1</v>
      </c>
      <c r="HP15" s="3">
        <f t="array" ref="HP15">IF(LEN($DR15)=0,0.4,SUM(IF(([2]JOE_DATA!$C$2:$C$19999=$DR15)*([2]JOE_DATA!$B$2:$B$19999="Country of target")*([2]JOE_DATA!$A$2:$A$19999="Corporate"),0.4,0)))
+
IF(LEN($DS15)=0,0.3,SUM(IF(([2]JOE_DATA!$C$2:$C$19999=$DS15)*([2]JOE_DATA!$B$2:$B$19999="Country of target")*([2]JOE_DATA!$A$2:$A$19999="Corporate"),0.3,0)))
+
IF(LEN($DT15)=0,0.3,SUM(IF(([2]JOE_DATA!$C$2:$C$19999=$DT15)*([2]JOE_DATA!$B$2:$B$19999="Country of target")*([2]JOE_DATA!$A$2:$A$19999="Corporate"),0.3,0)))</f>
        <v>1</v>
      </c>
      <c r="HQ15" s="3">
        <f t="array" ref="HQ15">IF(LEN($DU15)=0,1,SUM(IF(([2]JOE_DATA!$C$2:$C$19999=$DU15)*([2]JOE_DATA!$B$2:$B$19999="Value over US $5m")*([2]JOE_DATA!$A$2:$A$19999="Corporate"),1,0)))</f>
        <v>1</v>
      </c>
      <c r="HR15" s="3">
        <f t="array" ref="HR15">IF(LEN($DV15)=0,1,SUM(IF(([2]JOE_DATA!$C$2:$C$19999=$DV15)*([2]JOE_DATA!$B$2:$B$19999="Value over £500,000")*([2]JOE_DATA!$A$2:$A$19999="Corporate"),1,0)))</f>
        <v>1</v>
      </c>
      <c r="HS15" s="3">
        <f t="array" ref="HS15">IF(LEN($DW15)=0,1,SUM(IF(([2]JOE_DATA!$C$2:$C$19999=$DW15)*([2]JOE_DATA!$B$2:$B$19999="Value over Euro 5m")*([2]JOE_DATA!$A$2:$A$19999="Corporate"),1,0)))</f>
        <v>1</v>
      </c>
      <c r="HT15" s="3">
        <f t="array" ref="HT15">IF(LEN($DX15)=0,1,SUM(IF(([2]JOE_DATA!$C$2:$C$19999=$DX15)*([2]JOE_DATA!$B$2:$B$19999="Value range in euros")*([2]JOE_DATA!$A$2:$A$19999="Corporate"),1,0)))</f>
        <v>1</v>
      </c>
      <c r="HU15" s="3">
        <f t="array" ref="HU15">IF(LEN($DY15)=0,1,SUM(IF(([2]JOE_DATA!$C$2:$C$19999=$DY15)*([2]JOE_DATA!$B$2:$B$19999="Is the deal relevant for M&amp;A study")*([2]JOE_DATA!$A$2:$A$19999="Corporate"),1,0)))</f>
        <v>1</v>
      </c>
      <c r="HV15" s="3">
        <f t="array" ref="HV15">IF(LEN($DZ15)=0,1,SUM(IF(([2]JOE_DATA!$C$2:$C$19999=$DZ15)*([2]JOE_DATA!$B$2:$B$19999="Does the deal involve PE clients")*([2]JOE_DATA!$A$2:$A$19999="Corporate"),1,0)))</f>
        <v>1</v>
      </c>
      <c r="HW15" s="3">
        <f t="array" ref="HW15">IF(LEN($EA15)=0,1,SUM(IF(([2]JOE_DATA!$C$2:$C$19999=$EA15)*([2]JOE_DATA!$B$2:$B$19999="Quarter deal announced/signed")*([2]JOE_DATA!$A$2:$A$19999="Corporate"),1,0)))</f>
        <v>1</v>
      </c>
      <c r="HX15" s="3">
        <f t="array" ref="HX15">IF(LEN($EB15)=0,1,SUM(IF(([2]JOE_DATA!$C$2:$C$19999=$EB15)*([2]JOE_DATA!$B$2:$B$19999="Quarter deal completed")*([2]JOE_DATA!$A$2:$A$19999="Corporate"),1,0)))</f>
        <v>1</v>
      </c>
      <c r="HY15" s="3">
        <f t="array" ref="HY15">IF(LEN($EC15)=0,1,SUM(IF(([2]JOE_DATA!$C$2:$C$19999=$EC15)*([2]JOE_DATA!$B$2:$B$19999="Year deal announced/signed")*([2]JOE_DATA!$A$2:$A$19999="Corporate"),1,0)))</f>
        <v>1</v>
      </c>
      <c r="HZ15" s="3">
        <f t="array" ref="HZ15">IF(LEN($ED15)=0,1,SUM(IF(([2]JOE_DATA!$C$2:$C$19999=$ED15)*([2]JOE_DATA!$B$2:$B$19999="Year deal completed")*([2]JOE_DATA!$A$2:$A$19999="Corporate"),1,0)))</f>
        <v>1</v>
      </c>
      <c r="IA15" s="3">
        <v>1</v>
      </c>
      <c r="IB15" s="3">
        <f t="array" ref="IB15">IF(LEN($EF15)=0,1,SUM(IF(([2]JOE_DATA!$C$2:$C$19999=$EF15)*([2]JOE_DATA!$B$2:$B$19999="Work type")*([2]JOE_DATA!$A$2:$A$19999="Corporate Tax"),1,0)))</f>
        <v>1</v>
      </c>
      <c r="IC15" s="3">
        <f t="array" ref="IC15">IF(LEN($EG15)=0,0.4,SUM(IF(([2]JOE_DATA!$C$2:$C$19999=$EG15)*([2]JOE_DATA!$B$2:$B$19999="Work type")*([2]JOE_DATA!$A$2:$A$19999="EPC Construction"),0.4,0)))
+
IF(LEN($EH15)=0,0.3,SUM(IF(([2]JOE_DATA!$C$2:$C$19999=$EH15)*([2]JOE_DATA!$B$2:$B$19999="Work type")*([2]JOE_DATA!$A$2:$A$19999="EPC Construction"),0.3,0)))
+
IF(LEN($EI15)=0,0.3,SUM(IF(([2]JOE_DATA!$C$2:$C$19999=$EI15)*([2]JOE_DATA!$B$2:$B$19999="Work type")*([2]JOE_DATA!$A$2:$A$19999="EPC Construction"),0.3,0)))</f>
        <v>1</v>
      </c>
      <c r="ID15" s="3">
        <f t="array" ref="ID15">IF(LEN($EJ15)=0,0.4,SUM(IF(([2]JOE_DATA!$C$2:$C$19999=$EJ15)*([2]JOE_DATA!$B$2:$B$19999="Contract type")*([2]JOE_DATA!$A$2:$A$19999="EPC Construction"),0.4,0)))
+
IF(LEN($EK15)=0,0.3,SUM(IF(([2]JOE_DATA!$C$2:$C$19999=$EK15)*([2]JOE_DATA!$B$2:$B$19999="Contract type")*([2]JOE_DATA!$A$2:$A$19999="EPC Construction"),0.3,0)))
+
IF(LEN($EL15)=0,0.3,SUM(IF(([2]JOE_DATA!$C$2:$C$19999=$EL15)*([2]JOE_DATA!$B$2:$B$19999="Contract type")*([2]JOE_DATA!$A$2:$A$19999="EPC Construction"),0.3,0)))</f>
        <v>1</v>
      </c>
      <c r="IE15" s="3">
        <f t="array" ref="IE15">IF(LEN($EP15)=0,1,SUM(IF(([2]JOE_DATA!$C$2:$C$19999=$EP15)*([2]JOE_DATA!$B$2:$B$19999="Client type")*([2]JOE_DATA!$A$2:$A$19999="EPC Construction"),1,0)))</f>
        <v>1</v>
      </c>
      <c r="IF15" s="3">
        <f t="array" ref="IF15">IF(LEN($EN15)=0,1,SUM(IF(([2]JOE_DATA!$C$2:$C$19999=$EN15)*([2]JOE_DATA!$B$2:$B$19999="Subject matter")*([2]JOE_DATA!$A$2:$A$19999="EPC Construction"),1,0)))</f>
        <v>1</v>
      </c>
      <c r="IG15" s="3">
        <f t="array" ref="IG15">IF(LEN($ER15)=0,1,SUM(IF(([2]JOE_DATA!$C$2:$C$19999=$ER15)*([2]JOE_DATA!$B$2:$B$19999="Client scope")*([2]JOE_DATA!$A$2:$A$19999="EPC Construction"),1,0)))</f>
        <v>1</v>
      </c>
      <c r="IH15" s="3">
        <f t="array" ref="IH15">IF(LEN($ES15)=0,0.4,SUM(IF(([2]JOE_DATA!$C$2:$C$19999=$ES15)*([2]JOE_DATA!$B$2:$B$19999="Work type")*([2]JOE_DATA!$A$2:$A$19999="EPC Energy"),0.4,0)))
+
IF(LEN($ET15)=0,0.3,SUM(IF(([2]JOE_DATA!$C$2:$C$19999=$ET15)*([2]JOE_DATA!$B$2:$B$19999="Work type")*([2]JOE_DATA!$A$2:$A$19999="EPC Energy"),0.3,0)))
+
IF(LEN($EU15)=0,0.3,SUM(IF(([2]JOE_DATA!$C$2:$C$19999=$EU15)*([2]JOE_DATA!$B$2:$B$19999="Work type")*([2]JOE_DATA!$A$2:$A$19999="EPC Energy"),0.3,0)))</f>
        <v>1</v>
      </c>
      <c r="II15" s="3">
        <f t="array" ref="II15">IF(LEN($EV15)=0,1,SUM(IF(([2]JOE_DATA!$C$2:$C$19999=$EV15)*([2]JOE_DATA!$B$2:$B$19999="Work type")*([2]JOE_DATA!$A$2:$A$19999="EPC Energy"),1,0)))</f>
        <v>1</v>
      </c>
      <c r="IJ15" s="3">
        <f t="array" ref="IJ15">IF(LEN($EW15)=0,1,SUM(IF(([2]JOE_DATA!$C$2:$C$19999=$EW15)*([2]JOE_DATA!$B$2:$B$19999="Client type")*([2]JOE_DATA!$A$2:$A$19999="EPC Projects"),1,0)))</f>
        <v>1</v>
      </c>
      <c r="IK15" s="3">
        <f t="array" ref="IK15">IF(LEN($FE15)=0,0.4,SUM(IF(([2]JOE_DATA!$C$2:$C$19999=$FE15)*([2]JOE_DATA!$B$2:$B$19999="Client type")*([2]JOE_DATA!$A$2:$A$19999="Real Estate"),0.4,0)))
+
IF(LEN($FF15)=0,0.3,SUM(IF(([2]JOE_DATA!$C$2:$C$19999=$FF15)*([2]JOE_DATA!$B$2:$B$19999="Client type")*([2]JOE_DATA!$A$2:$A$19999="Real Estate"),0.3,0)))
+
IF(LEN($FG15)=0,0.3,SUM(IF(([2]JOE_DATA!$C$2:$C$19999=$FG15)*([2]JOE_DATA!$B$2:$B$19999="Client type")*([2]JOE_DATA!$A$2:$A$19999="Real Estate"),0.3,0)))</f>
        <v>1</v>
      </c>
      <c r="IL15" s="3">
        <f t="array" ref="IL15">IF(LEN($FH15)=0,0.4,SUM(IF(([2]JOE_DATA!$C$2:$C$19999=$FH15)*([2]JOE_DATA!$B$2:$B$19999="Work type")*([2]JOE_DATA!$A$2:$A$19999="Real Estate"),0.4,0)))
+
IF(LEN($FI15)=0,0.3,SUM(IF(([2]JOE_DATA!$C$2:$C$19999=$FI15)*([2]JOE_DATA!$B$2:$B$19999="Work type")*([2]JOE_DATA!$A$2:$A$19999="Real Estate"),0.3,0)))
+
IF(LEN($FJ15)=0,0.3,SUM(IF(([2]JOE_DATA!$C$2:$C$19999=$FJ15)*([2]JOE_DATA!$B$2:$B$19999="Work type")*([2]JOE_DATA!$A$2:$A$19999="Real Estate"),0.3,0)))</f>
        <v>1</v>
      </c>
      <c r="IM15" s="3">
        <f t="array" ref="IM15">IF(LEN($EX15)=0,0.4,SUM(IF(([2]JOE_DATA!$C$2:$C$19999=$EX15)*([2]JOE_DATA!$B$2:$B$19999="Work type")*([2]JOE_DATA!$A$2:$A$19999="Human Capital"),0.4,0)))
+
IF(LEN($EY15)=0,0.3,SUM(IF(([2]JOE_DATA!$C$2:$C$19999=$EY15)*([2]JOE_DATA!$B$2:$B$19999="Work type")*([2]JOE_DATA!$A$2:$A$19999="Human Capital"),0.3,0)))
+
IF(LEN($EZ15)=0,0.3,SUM(IF(([2]JOE_DATA!$C$2:$C$19999=$EZ15)*([2]JOE_DATA!$B$2:$B$19999="Work type")*([2]JOE_DATA!$A$2:$A$19999="Human Capital"),0.3,0)))</f>
        <v>1</v>
      </c>
      <c r="IN15" s="3">
        <f t="array" ref="IN15">IF(LEN($FA15)=0,0.4,SUM(IF(([2]JOE_DATA!$C$2:$C$19999=$FA15)*([2]JOE_DATA!$B$2:$B$19999="Sub-work types")*([2]JOE_DATA!$A$2:$A$19999="Human Capital"),0.4,0)))
+
IF(LEN($FB15)=0,0.3,SUM(IF(([2]JOE_DATA!$C$2:$C$19999=$FB15)*([2]JOE_DATA!$B$2:$B$19999="Sub-work types")*([2]JOE_DATA!$A$2:$A$19999="Human Capital"),0.3,0)))
+
IF(LEN($FC15)=0,0.3,SUM(IF(([2]JOE_DATA!$C$2:$C$19999=$FC15)*([2]JOE_DATA!$B$2:$B$19999="Sub-work types")*([2]JOE_DATA!$A$2:$A$19999="Human Capital"),0.3,0)))</f>
        <v>1</v>
      </c>
      <c r="IO15" s="15">
        <f t="array" ref="IO15">IF(LEN($FD15)=0,1,SUM(IF(([2]JOE_DATA!$C$2:$C$19999=$FD15)*([2]JOE_DATA!$B$2:$B$19999="Pension scheme")*([2]JOE_DATA!$A$2:$A$19999="Human Capital"),1,0)))</f>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38.25">
      <c r="A16" s="34"/>
      <c r="B16" s="35" t="s">
        <v>270</v>
      </c>
      <c r="C16" s="36" t="s">
        <v>247</v>
      </c>
      <c r="D16" s="36"/>
      <c r="E16" s="36"/>
      <c r="F16" s="36" t="s">
        <v>268</v>
      </c>
      <c r="G16" s="36"/>
      <c r="H16" s="36"/>
      <c r="I16" s="36"/>
      <c r="J16" s="36"/>
      <c r="K16" s="36"/>
      <c r="L16" s="36"/>
      <c r="M16" s="36"/>
      <c r="N16" s="36"/>
      <c r="O16" s="36" t="s">
        <v>106</v>
      </c>
      <c r="P16" s="36"/>
      <c r="Q16" s="36"/>
      <c r="R16" s="36"/>
      <c r="S16" s="36"/>
      <c r="T16" s="43">
        <v>40178</v>
      </c>
      <c r="U16" s="36" t="s">
        <v>248</v>
      </c>
      <c r="V16" s="36"/>
      <c r="W16" s="36"/>
      <c r="X16" s="36"/>
      <c r="Y16" s="36"/>
      <c r="Z16" s="36"/>
      <c r="AA16" s="35" t="s">
        <v>272</v>
      </c>
      <c r="AB16" s="36"/>
      <c r="AC16" s="36"/>
      <c r="AD16" s="36"/>
      <c r="AE16" s="36"/>
      <c r="AF16" s="36"/>
      <c r="AG16" s="36"/>
      <c r="AH16" s="39"/>
      <c r="AI16" s="36"/>
      <c r="AJ16" s="36"/>
      <c r="AK16" s="36"/>
      <c r="AL16" s="36" t="s">
        <v>250</v>
      </c>
      <c r="AM16" s="36"/>
      <c r="AN16" s="36"/>
      <c r="AO16" s="36" t="s">
        <v>251</v>
      </c>
      <c r="AP16" s="36"/>
      <c r="AQ16" s="36"/>
      <c r="AR16" s="36"/>
      <c r="AS16" s="36"/>
      <c r="AT16" s="36"/>
      <c r="AU16" s="36"/>
      <c r="AV16" s="36"/>
      <c r="AW16" s="36"/>
      <c r="AX16" s="36"/>
      <c r="AY16" s="36"/>
      <c r="AZ16" s="36"/>
      <c r="BA16" s="39"/>
      <c r="BB16" s="36"/>
      <c r="BC16" s="36"/>
      <c r="BD16" s="36"/>
      <c r="BE16" s="35"/>
      <c r="BF16" s="36"/>
      <c r="BG16" s="36"/>
      <c r="BH16" s="36"/>
      <c r="BI16" s="36"/>
      <c r="BJ16" s="36"/>
      <c r="BK16" s="36"/>
      <c r="BL16" s="41" t="s">
        <v>395</v>
      </c>
      <c r="BM16" s="36"/>
      <c r="BN16" s="36"/>
      <c r="BO16" s="36"/>
      <c r="BP16" s="36"/>
      <c r="BQ16" s="36"/>
      <c r="BR16" s="36"/>
      <c r="BS16" s="36"/>
      <c r="BT16" s="36"/>
      <c r="BU16" s="36"/>
      <c r="BV16" s="36"/>
      <c r="BW16" s="36"/>
      <c r="BX16" s="36"/>
      <c r="BY16" s="36"/>
      <c r="BZ16" s="36" t="s">
        <v>253</v>
      </c>
      <c r="CA16" s="36"/>
      <c r="CB16" s="36"/>
      <c r="CC16" s="36"/>
      <c r="CD16" s="36"/>
      <c r="CE16" s="36"/>
      <c r="CF16" s="36"/>
      <c r="CG16" s="36" t="s">
        <v>254</v>
      </c>
      <c r="CH16" s="36"/>
      <c r="CI16" s="36"/>
      <c r="CJ16" s="36"/>
      <c r="CK16" s="36"/>
      <c r="CL16" s="36"/>
      <c r="CM16" s="36"/>
      <c r="CN16" s="36"/>
      <c r="CO16" s="36"/>
      <c r="CP16" s="36"/>
      <c r="CQ16" s="36"/>
      <c r="CR16" s="36"/>
      <c r="CS16" s="39"/>
      <c r="CT16"/>
      <c r="CU16"/>
      <c r="CV16" s="42"/>
      <c r="CW16" s="42"/>
      <c r="CX16" s="42"/>
      <c r="CY16" s="42"/>
      <c r="CZ16"/>
      <c r="DA16"/>
      <c r="DB16"/>
      <c r="DC16"/>
      <c r="DD16"/>
      <c r="DE16"/>
      <c r="DF16" s="42"/>
      <c r="DG16" s="42"/>
      <c r="DH16" s="42"/>
      <c r="DI16" s="42"/>
      <c r="DJ16" s="42"/>
      <c r="DK16" s="42"/>
      <c r="DL16" s="42"/>
      <c r="DM16" s="42"/>
      <c r="DN16" s="42"/>
      <c r="DO16" s="42"/>
      <c r="DP16" s="42"/>
      <c r="DQ16" s="42"/>
      <c r="DR16" s="42"/>
      <c r="DS16" s="42"/>
      <c r="DT16" s="42"/>
      <c r="DU16" s="42"/>
      <c r="DV16" s="42"/>
      <c r="DW16" s="42"/>
      <c r="DX16" s="42"/>
      <c r="DY16" s="42"/>
      <c r="DZ16" s="42"/>
      <c r="EA16" s="42"/>
      <c r="EB16" s="42"/>
      <c r="EC16" s="42"/>
      <c r="ED16" s="42"/>
      <c r="EE16" s="42"/>
      <c r="EF16" s="42"/>
      <c r="EG16" s="42"/>
      <c r="EH16" s="42"/>
      <c r="EI16" s="42"/>
      <c r="EJ16"/>
      <c r="EK16"/>
      <c r="EL16"/>
      <c r="EM16" s="42"/>
      <c r="EN16" s="42"/>
      <c r="EO16" s="42"/>
      <c r="EP16" s="42"/>
      <c r="EQ16" s="42"/>
      <c r="ER16" s="42"/>
      <c r="ES16" s="42"/>
      <c r="ET16" s="42"/>
      <c r="EU16" s="42"/>
      <c r="EV16" s="42"/>
      <c r="EW16" s="42"/>
      <c r="EX16" s="42"/>
      <c r="EY16" s="42"/>
      <c r="EZ16" s="42"/>
      <c r="FA16" s="42"/>
      <c r="FB16" s="42"/>
      <c r="FC16" s="42"/>
      <c r="FD16" s="42"/>
      <c r="FE16" s="42"/>
      <c r="FF16" s="42"/>
      <c r="FG16" s="42"/>
      <c r="FH16" s="42" t="s">
        <v>255</v>
      </c>
      <c r="FI16" s="42"/>
      <c r="FJ16" s="42"/>
      <c r="FK16" s="42"/>
      <c r="FL16" s="42"/>
      <c r="FM16" s="42"/>
      <c r="FO16" s="3"/>
      <c r="FP16" s="3"/>
      <c r="FQ16" s="3" t="str">
        <f t="array" ref="FQ16">IF(SUM($FU16:$IP16)=74,"PASS","FAIL")</f>
        <v>PASS</v>
      </c>
      <c r="FR16" s="3">
        <f t="shared" si="5"/>
        <v>0</v>
      </c>
      <c r="FS16" s="3">
        <f t="shared" si="6"/>
        <v>1</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f t="array" ref="HF16">IF(LEN($CS16)=0,0.4,SUM(IF(([2]JOE_DATA!$C$2:$C$19999=$CS16)*([2]JOE_DATA!$B$2:$B$19999="Work type")*([2]JOE_DATA!$A$2:$A$19999="BAIF"),0.4,0)))
+
IF(LEN($CT16)=0,0.3,SUM(IF(([2]JOE_DATA!$C$2:$C$19999=$CT16)*([2]JOE_DATA!$B$2:$B$19999="Work type")*([2]JOE_DATA!$A$2:$A$19999="BAIF"),0.3,0)))
+
IF(LEN($CU16)=0,0.3,SUM(IF(([2]JOE_DATA!$C$2:$C$19999=$CU16)*([2]JOE_DATA!$B$2:$B$19999="Work type")*([2]JOE_DATA!$A$2:$A$19999="BAIF"),0.3,0)))</f>
        <v>1</v>
      </c>
      <c r="HG16" s="3">
        <f t="array" ref="HG16">IF(LEN($CQ16)=0,1,SUM(IF(([2]JOE_DATA!$C$2:$C$19999=$CQ16)*([2]JOE_DATA!$B$2:$B$19999="Client type")*([2]JOE_DATA!$A$2:$A$19999="BAIF"),1,0)))</f>
        <v>1</v>
      </c>
      <c r="HH16" s="3">
        <f t="array" ref="HH16">IF(LEN($CW16)=0,0.4,SUM(IF(([2]JOE_DATA!$C$2:$C$19999=$CW16)*([2]JOE_DATA!$B$2:$B$19999="Work type")*([2]JOE_DATA!$A$2:$A$19999="CRD"),0.4,0)))
+
IF(LEN($CX16)=0,0.3,SUM(IF(([2]JOE_DATA!$C$2:$C$19999=$CX16)*([2]JOE_DATA!$B$2:$B$19999="Work type")*([2]JOE_DATA!$A$2:$A$19999="CRD"),0.3,0)))
+
IF(LEN($CY16)=0,0.3,SUM(IF(([2]JOE_DATA!$C$2:$C$19999=$CY16)*([2]JOE_DATA!$B$2:$B$19999="Work type")*([2]JOE_DATA!$A$2:$A$19999="CRD"),0.3,0)))</f>
        <v>1</v>
      </c>
      <c r="HI16" s="3">
        <f t="array" ref="HI16">IF(LEN($CZ16)=0,0.4,SUM(IF(([2]JOE_DATA!$C$2:$C$19999=$CZ16)*([2]JOE_DATA!$B$2:$B$19999="Sub-work type")*([2]JOE_DATA!$A$2:$A$19999="CRD"),0.4,0)))
+
IF(LEN($DA16)=0,0.3,SUM(IF(([2]JOE_DATA!$C$2:$C$19999=$DA16)*([2]JOE_DATA!$B$2:$B$19999="Sub-work type")*([2]JOE_DATA!$A$2:$A$19999="CRD"),0.3,0)))
+
IF(LEN($DB16)=0,0.3,SUM(IF(([2]JOE_DATA!$C$2:$C$19999=$DB16)*([2]JOE_DATA!$B$2:$B$19999="Sub-work type")*([2]JOE_DATA!$A$2:$A$19999="CRD"),0.3,0)))</f>
        <v>1</v>
      </c>
      <c r="HJ16" s="3">
        <f t="array" ref="HJ16">IF(LEN($CV16)=0,1,SUM(IF(([2]JOE_DATA!$C$2:$C$19999=$CV16)*([2]JOE_DATA!$B$2:$B$19999="Client type")*([2]JOE_DATA!$A$2:$A$19999="CRD"),1,0)))</f>
        <v>1</v>
      </c>
      <c r="HK16" s="3">
        <f t="array" ref="HK16">IF(LEN($DC16)=0,0.4,SUM(IF(([2]JOE_DATA!$C$2:$C$19999=$DC16)*([2]JOE_DATA!$B$2:$B$19999="Work type")*([2]JOE_DATA!$A$2:$A$19999="Corporate"),0.4,0)))
+
IF(LEN($DD16)=0,0.3,SUM(IF(([2]JOE_DATA!$C$2:$C$19999=$DD16)*([2]JOE_DATA!$B$2:$B$19999="Work type")*([2]JOE_DATA!$A$2:$A$19999="Corporate"),0.3,0)))
+
IF(LEN($DE16)=0,0.3,SUM(IF(([2]JOE_DATA!$C$2:$C$19999=$DE16)*([2]JOE_DATA!$B$2:$B$19999="Work type")*([2]JOE_DATA!$A$2:$A$19999="Corporate"),0.3,0)))</f>
        <v>1</v>
      </c>
      <c r="HL16" s="3">
        <f t="array" ref="HL16">IF(LEN($DF16)=0,0.4,SUM(IF(([2]JOE_DATA!$C$2:$C$19999=$DF16)*([2]JOE_DATA!$B$2:$B$19999="Sub-work type")*([2]JOE_DATA!$A$2:$A$19999="Corporate"),0.4,0)))
+
IF(LEN($DG16)=0,0.3,SUM(IF(([2]JOE_DATA!$C$2:$C$19999=$DG16)*([2]JOE_DATA!$B$2:$B$19999="Sub-work type")*([2]JOE_DATA!$A$2:$A$19999="Corporate"),0.3,0)))
+
IF(LEN($DH16)=0,0.3,SUM(IF(([2]JOE_DATA!$C$2:$C$19999=$DH16)*([2]JOE_DATA!$B$2:$B$19999="Sub-work type")*([2]JOE_DATA!$A$2:$A$19999="Corporate"),0.3,0)))</f>
        <v>1</v>
      </c>
      <c r="HM16" s="3">
        <f t="array" ref="HM16">IF(LEN($DI16)=0,0.4,SUM(IF(([2]JOE_DATA!$C$2:$C$19999=$DI16)*([2]JOE_DATA!$B$2:$B$19999="Acting for")*([2]JOE_DATA!$A$2:$A$19999="Corporate"),0.4,0)))
+
IF(LEN($DJ16)=0,0.3,SUM(IF(([2]JOE_DATA!$C$2:$C$19999=$DJ16)*([2]JOE_DATA!$B$2:$B$19999="Acting for")*([2]JOE_DATA!$A$2:$A$19999="Corporate"),0.3,0)))
+
IF(LEN($DK16)=0,0.3,SUM(IF(([2]JOE_DATA!$C$2:$C$19999=$DK16)*([2]JOE_DATA!$B$2:$B$19999="Acting for")*([2]JOE_DATA!$A$2:$A$19999="Corporate"),0.3,0)))</f>
        <v>1</v>
      </c>
      <c r="HN16" s="3">
        <f t="array" ref="HN16">IF(LEN($DM16)=0,0.4,SUM(IF(([2]JOE_DATA!$C$2:$C$19999=$DM16)*([2]JOE_DATA!$B$2:$B$19999="Country of buyer")*([2]JOE_DATA!$A$2:$A$19999="Corporate"),0.4,0)))
+
IF(LEN($DN16)=0,0.3,SUM(IF(([2]JOE_DATA!$C$2:$C$19999=$DN16)*([2]JOE_DATA!$B$2:$B$19999="Country of buyer")*([2]JOE_DATA!$A$2:$A$19999="Corporate"),0.3,0)))
+
IF(LEN($DL16)=0,0.3,SUM(IF(([2]JOE_DATA!$C$2:$C$19999=$DL16)*([2]JOE_DATA!$B$2:$B$19999="Country of buyer")*([2]JOE_DATA!$A$2:$A$19999="Corporate"),0.3,0)))</f>
        <v>1</v>
      </c>
      <c r="HO16" s="3">
        <f t="array" ref="HO16">IF(LEN($DO16)=0,0.4,SUM(IF(([2]JOE_DATA!$C$2:$C$19999=$DO16)*([2]JOE_DATA!$B$2:$B$19999="Country of seller")*([2]JOE_DATA!$A$2:$A$19999="Corporate"),0.4,0)))
+
IF(LEN($DP16)=0,0.3,SUM(IF(([2]JOE_DATA!$C$2:$C$19999=$DP16)*([2]JOE_DATA!$B$2:$B$19999="Country of seller")*([2]JOE_DATA!$A$2:$A$19999="Corporate"),0.3,0)))
+
IF(LEN($DQ16)=0,0.3,SUM(IF(([2]JOE_DATA!$C$2:$C$19999=$DQ16)*([2]JOE_DATA!$B$2:$B$19999="Country of seller")*([2]JOE_DATA!$A$2:$A$19999="Corporate"),0.3,0)))</f>
        <v>1</v>
      </c>
      <c r="HP16" s="3">
        <f t="array" ref="HP16">IF(LEN($DR16)=0,0.4,SUM(IF(([2]JOE_DATA!$C$2:$C$19999=$DR16)*([2]JOE_DATA!$B$2:$B$19999="Country of target")*([2]JOE_DATA!$A$2:$A$19999="Corporate"),0.4,0)))
+
IF(LEN($DS16)=0,0.3,SUM(IF(([2]JOE_DATA!$C$2:$C$19999=$DS16)*([2]JOE_DATA!$B$2:$B$19999="Country of target")*([2]JOE_DATA!$A$2:$A$19999="Corporate"),0.3,0)))
+
IF(LEN($DT16)=0,0.3,SUM(IF(([2]JOE_DATA!$C$2:$C$19999=$DT16)*([2]JOE_DATA!$B$2:$B$19999="Country of target")*([2]JOE_DATA!$A$2:$A$19999="Corporate"),0.3,0)))</f>
        <v>1</v>
      </c>
      <c r="HQ16" s="3">
        <f t="array" ref="HQ16">IF(LEN($DU16)=0,1,SUM(IF(([2]JOE_DATA!$C$2:$C$19999=$DU16)*([2]JOE_DATA!$B$2:$B$19999="Value over US $5m")*([2]JOE_DATA!$A$2:$A$19999="Corporate"),1,0)))</f>
        <v>1</v>
      </c>
      <c r="HR16" s="3">
        <f t="array" ref="HR16">IF(LEN($DV16)=0,1,SUM(IF(([2]JOE_DATA!$C$2:$C$19999=$DV16)*([2]JOE_DATA!$B$2:$B$19999="Value over £500,000")*([2]JOE_DATA!$A$2:$A$19999="Corporate"),1,0)))</f>
        <v>1</v>
      </c>
      <c r="HS16" s="3">
        <f t="array" ref="HS16">IF(LEN($DW16)=0,1,SUM(IF(([2]JOE_DATA!$C$2:$C$19999=$DW16)*([2]JOE_DATA!$B$2:$B$19999="Value over Euro 5m")*([2]JOE_DATA!$A$2:$A$19999="Corporate"),1,0)))</f>
        <v>1</v>
      </c>
      <c r="HT16" s="3">
        <f t="array" ref="HT16">IF(LEN($DX16)=0,1,SUM(IF(([2]JOE_DATA!$C$2:$C$19999=$DX16)*([2]JOE_DATA!$B$2:$B$19999="Value range in euros")*([2]JOE_DATA!$A$2:$A$19999="Corporate"),1,0)))</f>
        <v>1</v>
      </c>
      <c r="HU16" s="3">
        <f t="array" ref="HU16">IF(LEN($DY16)=0,1,SUM(IF(([2]JOE_DATA!$C$2:$C$19999=$DY16)*([2]JOE_DATA!$B$2:$B$19999="Is the deal relevant for M&amp;A study")*([2]JOE_DATA!$A$2:$A$19999="Corporate"),1,0)))</f>
        <v>1</v>
      </c>
      <c r="HV16" s="3">
        <f t="array" ref="HV16">IF(LEN($DZ16)=0,1,SUM(IF(([2]JOE_DATA!$C$2:$C$19999=$DZ16)*([2]JOE_DATA!$B$2:$B$19999="Does the deal involve PE clients")*([2]JOE_DATA!$A$2:$A$19999="Corporate"),1,0)))</f>
        <v>1</v>
      </c>
      <c r="HW16" s="3">
        <f t="array" ref="HW16">IF(LEN($EA16)=0,1,SUM(IF(([2]JOE_DATA!$C$2:$C$19999=$EA16)*([2]JOE_DATA!$B$2:$B$19999="Quarter deal announced/signed")*([2]JOE_DATA!$A$2:$A$19999="Corporate"),1,0)))</f>
        <v>1</v>
      </c>
      <c r="HX16" s="3">
        <f t="array" ref="HX16">IF(LEN($EB16)=0,1,SUM(IF(([2]JOE_DATA!$C$2:$C$19999=$EB16)*([2]JOE_DATA!$B$2:$B$19999="Quarter deal completed")*([2]JOE_DATA!$A$2:$A$19999="Corporate"),1,0)))</f>
        <v>1</v>
      </c>
      <c r="HY16" s="3">
        <f t="array" ref="HY16">IF(LEN($EC16)=0,1,SUM(IF(([2]JOE_DATA!$C$2:$C$19999=$EC16)*([2]JOE_DATA!$B$2:$B$19999="Year deal announced/signed")*([2]JOE_DATA!$A$2:$A$19999="Corporate"),1,0)))</f>
        <v>1</v>
      </c>
      <c r="HZ16" s="3">
        <f t="array" ref="HZ16">IF(LEN($ED16)=0,1,SUM(IF(([2]JOE_DATA!$C$2:$C$19999=$ED16)*([2]JOE_DATA!$B$2:$B$19999="Year deal completed")*([2]JOE_DATA!$A$2:$A$19999="Corporate"),1,0)))</f>
        <v>1</v>
      </c>
      <c r="IA16" s="3">
        <v>1</v>
      </c>
      <c r="IB16" s="3">
        <f t="array" ref="IB16">IF(LEN($EF16)=0,1,SUM(IF(([2]JOE_DATA!$C$2:$C$19999=$EF16)*([2]JOE_DATA!$B$2:$B$19999="Work type")*([2]JOE_DATA!$A$2:$A$19999="Corporate Tax"),1,0)))</f>
        <v>1</v>
      </c>
      <c r="IC16" s="3">
        <f t="array" ref="IC16">IF(LEN($EG16)=0,0.4,SUM(IF(([2]JOE_DATA!$C$2:$C$19999=$EG16)*([2]JOE_DATA!$B$2:$B$19999="Work type")*([2]JOE_DATA!$A$2:$A$19999="EPC Construction"),0.4,0)))
+
IF(LEN($EH16)=0,0.3,SUM(IF(([2]JOE_DATA!$C$2:$C$19999=$EH16)*([2]JOE_DATA!$B$2:$B$19999="Work type")*([2]JOE_DATA!$A$2:$A$19999="EPC Construction"),0.3,0)))
+
IF(LEN($EI16)=0,0.3,SUM(IF(([2]JOE_DATA!$C$2:$C$19999=$EI16)*([2]JOE_DATA!$B$2:$B$19999="Work type")*([2]JOE_DATA!$A$2:$A$19999="EPC Construction"),0.3,0)))</f>
        <v>1</v>
      </c>
      <c r="ID16" s="3">
        <f t="array" ref="ID16">IF(LEN($EJ16)=0,0.4,SUM(IF(([2]JOE_DATA!$C$2:$C$19999=$EJ16)*([2]JOE_DATA!$B$2:$B$19999="Contract type")*([2]JOE_DATA!$A$2:$A$19999="EPC Construction"),0.4,0)))
+
IF(LEN($EK16)=0,0.3,SUM(IF(([2]JOE_DATA!$C$2:$C$19999=$EK16)*([2]JOE_DATA!$B$2:$B$19999="Contract type")*([2]JOE_DATA!$A$2:$A$19999="EPC Construction"),0.3,0)))
+
IF(LEN($EL16)=0,0.3,SUM(IF(([2]JOE_DATA!$C$2:$C$19999=$EL16)*([2]JOE_DATA!$B$2:$B$19999="Contract type")*([2]JOE_DATA!$A$2:$A$19999="EPC Construction"),0.3,0)))</f>
        <v>1</v>
      </c>
      <c r="IE16" s="3">
        <f t="array" ref="IE16">IF(LEN($EP16)=0,1,SUM(IF(([2]JOE_DATA!$C$2:$C$19999=$EP16)*([2]JOE_DATA!$B$2:$B$19999="Client type")*([2]JOE_DATA!$A$2:$A$19999="EPC Construction"),1,0)))</f>
        <v>1</v>
      </c>
      <c r="IF16" s="3">
        <f t="array" ref="IF16">IF(LEN($EN16)=0,1,SUM(IF(([2]JOE_DATA!$C$2:$C$19999=$EN16)*([2]JOE_DATA!$B$2:$B$19999="Subject matter")*([2]JOE_DATA!$A$2:$A$19999="EPC Construction"),1,0)))</f>
        <v>1</v>
      </c>
      <c r="IG16" s="3">
        <f t="array" ref="IG16">IF(LEN($ER16)=0,1,SUM(IF(([2]JOE_DATA!$C$2:$C$19999=$ER16)*([2]JOE_DATA!$B$2:$B$19999="Client scope")*([2]JOE_DATA!$A$2:$A$19999="EPC Construction"),1,0)))</f>
        <v>1</v>
      </c>
      <c r="IH16" s="3">
        <f t="array" ref="IH16">IF(LEN($ES16)=0,0.4,SUM(IF(([2]JOE_DATA!$C$2:$C$19999=$ES16)*([2]JOE_DATA!$B$2:$B$19999="Work type")*([2]JOE_DATA!$A$2:$A$19999="EPC Energy"),0.4,0)))
+
IF(LEN($ET16)=0,0.3,SUM(IF(([2]JOE_DATA!$C$2:$C$19999=$ET16)*([2]JOE_DATA!$B$2:$B$19999="Work type")*([2]JOE_DATA!$A$2:$A$19999="EPC Energy"),0.3,0)))
+
IF(LEN($EU16)=0,0.3,SUM(IF(([2]JOE_DATA!$C$2:$C$19999=$EU16)*([2]JOE_DATA!$B$2:$B$19999="Work type")*([2]JOE_DATA!$A$2:$A$19999="EPC Energy"),0.3,0)))</f>
        <v>1</v>
      </c>
      <c r="II16" s="3">
        <f t="array" ref="II16">IF(LEN($EV16)=0,1,SUM(IF(([2]JOE_DATA!$C$2:$C$19999=$EV16)*([2]JOE_DATA!$B$2:$B$19999="Work type")*([2]JOE_DATA!$A$2:$A$19999="EPC Energy"),1,0)))</f>
        <v>1</v>
      </c>
      <c r="IJ16" s="3">
        <f t="array" ref="IJ16">IF(LEN($EW16)=0,1,SUM(IF(([2]JOE_DATA!$C$2:$C$19999=$EW16)*([2]JOE_DATA!$B$2:$B$19999="Client type")*([2]JOE_DATA!$A$2:$A$19999="EPC Projects"),1,0)))</f>
        <v>1</v>
      </c>
      <c r="IK16" s="3">
        <f t="array" ref="IK16">IF(LEN($FE16)=0,0.4,SUM(IF(([2]JOE_DATA!$C$2:$C$19999=$FE16)*([2]JOE_DATA!$B$2:$B$19999="Client type")*([2]JOE_DATA!$A$2:$A$19999="Real Estate"),0.4,0)))
+
IF(LEN($FF16)=0,0.3,SUM(IF(([2]JOE_DATA!$C$2:$C$19999=$FF16)*([2]JOE_DATA!$B$2:$B$19999="Client type")*([2]JOE_DATA!$A$2:$A$19999="Real Estate"),0.3,0)))
+
IF(LEN($FG16)=0,0.3,SUM(IF(([2]JOE_DATA!$C$2:$C$19999=$FG16)*([2]JOE_DATA!$B$2:$B$19999="Client type")*([2]JOE_DATA!$A$2:$A$19999="Real Estate"),0.3,0)))</f>
        <v>1</v>
      </c>
      <c r="IL16" s="3">
        <f t="array" ref="IL16">IF(LEN($FH16)=0,0.4,SUM(IF(([2]JOE_DATA!$C$2:$C$19999=$FH16)*([2]JOE_DATA!$B$2:$B$19999="Work type")*([2]JOE_DATA!$A$2:$A$19999="Real Estate"),0.4,0)))
+
IF(LEN($FI16)=0,0.3,SUM(IF(([2]JOE_DATA!$C$2:$C$19999=$FI16)*([2]JOE_DATA!$B$2:$B$19999="Work type")*([2]JOE_DATA!$A$2:$A$19999="Real Estate"),0.3,0)))
+
IF(LEN($FJ16)=0,0.3,SUM(IF(([2]JOE_DATA!$C$2:$C$19999=$FJ16)*([2]JOE_DATA!$B$2:$B$19999="Work type")*([2]JOE_DATA!$A$2:$A$19999="Real Estate"),0.3,0)))</f>
        <v>1</v>
      </c>
      <c r="IM16" s="3">
        <f t="array" ref="IM16">IF(LEN($EX16)=0,0.4,SUM(IF(([2]JOE_DATA!$C$2:$C$19999=$EX16)*([2]JOE_DATA!$B$2:$B$19999="Work type")*([2]JOE_DATA!$A$2:$A$19999="Human Capital"),0.4,0)))
+
IF(LEN($EY16)=0,0.3,SUM(IF(([2]JOE_DATA!$C$2:$C$19999=$EY16)*([2]JOE_DATA!$B$2:$B$19999="Work type")*([2]JOE_DATA!$A$2:$A$19999="Human Capital"),0.3,0)))
+
IF(LEN($EZ16)=0,0.3,SUM(IF(([2]JOE_DATA!$C$2:$C$19999=$EZ16)*([2]JOE_DATA!$B$2:$B$19999="Work type")*([2]JOE_DATA!$A$2:$A$19999="Human Capital"),0.3,0)))</f>
        <v>1</v>
      </c>
      <c r="IN16" s="3">
        <f t="array" ref="IN16">IF(LEN($FA16)=0,0.4,SUM(IF(([2]JOE_DATA!$C$2:$C$19999=$FA16)*([2]JOE_DATA!$B$2:$B$19999="Sub-work types")*([2]JOE_DATA!$A$2:$A$19999="Human Capital"),0.4,0)))
+
IF(LEN($FB16)=0,0.3,SUM(IF(([2]JOE_DATA!$C$2:$C$19999=$FB16)*([2]JOE_DATA!$B$2:$B$19999="Sub-work types")*([2]JOE_DATA!$A$2:$A$19999="Human Capital"),0.3,0)))
+
IF(LEN($FC16)=0,0.3,SUM(IF(([2]JOE_DATA!$C$2:$C$19999=$FC16)*([2]JOE_DATA!$B$2:$B$19999="Sub-work types")*([2]JOE_DATA!$A$2:$A$19999="Human Capital"),0.3,0)))</f>
        <v>1</v>
      </c>
      <c r="IO16" s="15">
        <f t="array" ref="IO16">IF(LEN($FD16)=0,1,SUM(IF(([2]JOE_DATA!$C$2:$C$19999=$FD16)*([2]JOE_DATA!$B$2:$B$19999="Pension scheme")*([2]JOE_DATA!$A$2:$A$19999="Human Capital"),1,0)))</f>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38.25">
      <c r="A17" s="34"/>
      <c r="B17" s="46" t="s">
        <v>270</v>
      </c>
      <c r="C17" s="36" t="s">
        <v>247</v>
      </c>
      <c r="D17" s="36"/>
      <c r="E17" s="36"/>
      <c r="F17" s="36" t="s">
        <v>268</v>
      </c>
      <c r="G17" s="36"/>
      <c r="H17" s="36"/>
      <c r="I17" s="36"/>
      <c r="J17" s="36"/>
      <c r="K17" s="36"/>
      <c r="L17" s="36"/>
      <c r="M17" s="36"/>
      <c r="N17" s="36"/>
      <c r="O17" s="36" t="s">
        <v>106</v>
      </c>
      <c r="P17" s="36"/>
      <c r="Q17" s="36"/>
      <c r="R17" s="36"/>
      <c r="S17" s="36"/>
      <c r="T17" s="43">
        <v>40908</v>
      </c>
      <c r="U17" s="36" t="s">
        <v>248</v>
      </c>
      <c r="V17" s="36"/>
      <c r="W17" s="36"/>
      <c r="X17" s="36"/>
      <c r="Y17" s="36"/>
      <c r="Z17" s="36"/>
      <c r="AA17" s="35" t="s">
        <v>273</v>
      </c>
      <c r="AB17" s="36"/>
      <c r="AC17" s="36"/>
      <c r="AD17" s="36"/>
      <c r="AE17" s="36"/>
      <c r="AF17" s="36"/>
      <c r="AG17" s="36"/>
      <c r="AH17" s="39"/>
      <c r="AI17" s="36"/>
      <c r="AJ17" s="36"/>
      <c r="AK17" s="36"/>
      <c r="AL17" s="36" t="s">
        <v>250</v>
      </c>
      <c r="AM17" s="36"/>
      <c r="AN17" s="36"/>
      <c r="AO17" s="36" t="s">
        <v>251</v>
      </c>
      <c r="AP17" s="36"/>
      <c r="AQ17" s="36"/>
      <c r="AR17" s="36"/>
      <c r="AS17" s="36"/>
      <c r="AT17" s="36"/>
      <c r="AU17" s="36"/>
      <c r="AV17" s="36"/>
      <c r="AW17" s="36"/>
      <c r="AX17" s="36"/>
      <c r="AY17" s="36"/>
      <c r="AZ17" s="36"/>
      <c r="BA17" s="39"/>
      <c r="BB17" s="36"/>
      <c r="BC17" s="36"/>
      <c r="BD17" s="36"/>
      <c r="BE17" s="35"/>
      <c r="BF17" s="36"/>
      <c r="BG17" s="36"/>
      <c r="BH17" s="36"/>
      <c r="BI17" s="36"/>
      <c r="BJ17" s="36"/>
      <c r="BK17" s="36"/>
      <c r="BL17" s="41" t="s">
        <v>395</v>
      </c>
      <c r="BM17" s="36"/>
      <c r="BN17" s="36"/>
      <c r="BO17" s="36"/>
      <c r="BP17" s="36"/>
      <c r="BQ17" s="36"/>
      <c r="BR17" s="36"/>
      <c r="BS17" s="36"/>
      <c r="BT17" s="36"/>
      <c r="BU17" s="36"/>
      <c r="BV17" s="36"/>
      <c r="BW17" s="36"/>
      <c r="BX17" s="36"/>
      <c r="BY17" s="36"/>
      <c r="BZ17" s="36" t="s">
        <v>253</v>
      </c>
      <c r="CA17" s="36"/>
      <c r="CB17" s="36"/>
      <c r="CC17" s="36"/>
      <c r="CD17" s="36"/>
      <c r="CE17" s="36"/>
      <c r="CF17" s="36"/>
      <c r="CG17" s="36" t="s">
        <v>254</v>
      </c>
      <c r="CH17" s="36"/>
      <c r="CI17" s="36"/>
      <c r="CJ17" s="36"/>
      <c r="CK17" s="36"/>
      <c r="CL17" s="36"/>
      <c r="CM17" s="36"/>
      <c r="CN17" s="36"/>
      <c r="CO17" s="36"/>
      <c r="CP17" s="36"/>
      <c r="CQ17" s="36"/>
      <c r="CR17" s="36"/>
      <c r="CS17" s="39"/>
      <c r="CT17"/>
      <c r="CU17"/>
      <c r="CV17" s="42"/>
      <c r="CW17" s="42"/>
      <c r="CX17" s="42"/>
      <c r="CY17" s="42"/>
      <c r="CZ17"/>
      <c r="DA17"/>
      <c r="DB17"/>
      <c r="DC17"/>
      <c r="DD17"/>
      <c r="DE17"/>
      <c r="DF17" s="42"/>
      <c r="DG17" s="42"/>
      <c r="DH17" s="42"/>
      <c r="DI17" s="42"/>
      <c r="DJ17" s="42"/>
      <c r="DK17" s="42"/>
      <c r="DL17" s="42"/>
      <c r="DM17" s="42"/>
      <c r="DN17" s="42"/>
      <c r="DO17" s="42"/>
      <c r="DP17" s="42"/>
      <c r="DQ17" s="42"/>
      <c r="DR17" s="42"/>
      <c r="DS17" s="42"/>
      <c r="DT17" s="42"/>
      <c r="DU17" s="42"/>
      <c r="DV17" s="42"/>
      <c r="DW17" s="42"/>
      <c r="DX17" s="42"/>
      <c r="DY17" s="42"/>
      <c r="DZ17" s="42"/>
      <c r="EA17" s="42"/>
      <c r="EB17" s="42"/>
      <c r="EC17" s="42"/>
      <c r="ED17" s="42"/>
      <c r="EE17" s="42"/>
      <c r="EF17" s="42"/>
      <c r="EG17" s="42"/>
      <c r="EH17" s="42"/>
      <c r="EI17" s="42"/>
      <c r="EJ17"/>
      <c r="EK17"/>
      <c r="EL17"/>
      <c r="EM17" s="42"/>
      <c r="EN17" s="42"/>
      <c r="EO17" s="42"/>
      <c r="EP17" s="42"/>
      <c r="EQ17" s="42"/>
      <c r="ER17" s="42"/>
      <c r="ES17" s="42"/>
      <c r="ET17" s="42"/>
      <c r="EU17" s="42"/>
      <c r="EV17" s="42"/>
      <c r="EW17" s="42"/>
      <c r="EX17" s="42"/>
      <c r="EY17" s="42"/>
      <c r="EZ17" s="42"/>
      <c r="FA17" s="42"/>
      <c r="FB17" s="42"/>
      <c r="FC17" s="42"/>
      <c r="FD17" s="42"/>
      <c r="FE17" s="42"/>
      <c r="FF17" s="42"/>
      <c r="FG17" s="42"/>
      <c r="FH17" s="42" t="s">
        <v>255</v>
      </c>
      <c r="FI17" s="42"/>
      <c r="FJ17" s="42"/>
      <c r="FK17" s="42"/>
      <c r="FL17" s="42"/>
      <c r="FM17" s="42"/>
      <c r="FO17" s="3"/>
      <c r="FP17" s="3"/>
      <c r="FQ17" s="3" t="str">
        <f t="array" ref="FQ17">IF(SUM($FU17:$IP17)=74,"PASS","FAIL")</f>
        <v>PASS</v>
      </c>
      <c r="FR17" s="3">
        <f t="shared" si="5"/>
        <v>0</v>
      </c>
      <c r="FS17" s="3">
        <f t="shared" si="6"/>
        <v>1</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f t="array" ref="HF17">IF(LEN($CS17)=0,0.4,SUM(IF(([2]JOE_DATA!$C$2:$C$19999=$CS17)*([2]JOE_DATA!$B$2:$B$19999="Work type")*([2]JOE_DATA!$A$2:$A$19999="BAIF"),0.4,0)))
+
IF(LEN($CT17)=0,0.3,SUM(IF(([2]JOE_DATA!$C$2:$C$19999=$CT17)*([2]JOE_DATA!$B$2:$B$19999="Work type")*([2]JOE_DATA!$A$2:$A$19999="BAIF"),0.3,0)))
+
IF(LEN($CU17)=0,0.3,SUM(IF(([2]JOE_DATA!$C$2:$C$19999=$CU17)*([2]JOE_DATA!$B$2:$B$19999="Work type")*([2]JOE_DATA!$A$2:$A$19999="BAIF"),0.3,0)))</f>
        <v>1</v>
      </c>
      <c r="HG17" s="3">
        <f t="array" ref="HG17">IF(LEN($CQ17)=0,1,SUM(IF(([2]JOE_DATA!$C$2:$C$19999=$CQ17)*([2]JOE_DATA!$B$2:$B$19999="Client type")*([2]JOE_DATA!$A$2:$A$19999="BAIF"),1,0)))</f>
        <v>1</v>
      </c>
      <c r="HH17" s="3">
        <f t="array" ref="HH17">IF(LEN($CW17)=0,0.4,SUM(IF(([2]JOE_DATA!$C$2:$C$19999=$CW17)*([2]JOE_DATA!$B$2:$B$19999="Work type")*([2]JOE_DATA!$A$2:$A$19999="CRD"),0.4,0)))
+
IF(LEN($CX17)=0,0.3,SUM(IF(([2]JOE_DATA!$C$2:$C$19999=$CX17)*([2]JOE_DATA!$B$2:$B$19999="Work type")*([2]JOE_DATA!$A$2:$A$19999="CRD"),0.3,0)))
+
IF(LEN($CY17)=0,0.3,SUM(IF(([2]JOE_DATA!$C$2:$C$19999=$CY17)*([2]JOE_DATA!$B$2:$B$19999="Work type")*([2]JOE_DATA!$A$2:$A$19999="CRD"),0.3,0)))</f>
        <v>1</v>
      </c>
      <c r="HI17" s="3">
        <f t="array" ref="HI17">IF(LEN($CZ17)=0,0.4,SUM(IF(([2]JOE_DATA!$C$2:$C$19999=$CZ17)*([2]JOE_DATA!$B$2:$B$19999="Sub-work type")*([2]JOE_DATA!$A$2:$A$19999="CRD"),0.4,0)))
+
IF(LEN($DA17)=0,0.3,SUM(IF(([2]JOE_DATA!$C$2:$C$19999=$DA17)*([2]JOE_DATA!$B$2:$B$19999="Sub-work type")*([2]JOE_DATA!$A$2:$A$19999="CRD"),0.3,0)))
+
IF(LEN($DB17)=0,0.3,SUM(IF(([2]JOE_DATA!$C$2:$C$19999=$DB17)*([2]JOE_DATA!$B$2:$B$19999="Sub-work type")*([2]JOE_DATA!$A$2:$A$19999="CRD"),0.3,0)))</f>
        <v>1</v>
      </c>
      <c r="HJ17" s="3">
        <f t="array" ref="HJ17">IF(LEN($CV17)=0,1,SUM(IF(([2]JOE_DATA!$C$2:$C$19999=$CV17)*([2]JOE_DATA!$B$2:$B$19999="Client type")*([2]JOE_DATA!$A$2:$A$19999="CRD"),1,0)))</f>
        <v>1</v>
      </c>
      <c r="HK17" s="3">
        <f t="array" ref="HK17">IF(LEN($DC17)=0,0.4,SUM(IF(([2]JOE_DATA!$C$2:$C$19999=$DC17)*([2]JOE_DATA!$B$2:$B$19999="Work type")*([2]JOE_DATA!$A$2:$A$19999="Corporate"),0.4,0)))
+
IF(LEN($DD17)=0,0.3,SUM(IF(([2]JOE_DATA!$C$2:$C$19999=$DD17)*([2]JOE_DATA!$B$2:$B$19999="Work type")*([2]JOE_DATA!$A$2:$A$19999="Corporate"),0.3,0)))
+
IF(LEN($DE17)=0,0.3,SUM(IF(([2]JOE_DATA!$C$2:$C$19999=$DE17)*([2]JOE_DATA!$B$2:$B$19999="Work type")*([2]JOE_DATA!$A$2:$A$19999="Corporate"),0.3,0)))</f>
        <v>1</v>
      </c>
      <c r="HL17" s="3">
        <f t="array" ref="HL17">IF(LEN($DF17)=0,0.4,SUM(IF(([2]JOE_DATA!$C$2:$C$19999=$DF17)*([2]JOE_DATA!$B$2:$B$19999="Sub-work type")*([2]JOE_DATA!$A$2:$A$19999="Corporate"),0.4,0)))
+
IF(LEN($DG17)=0,0.3,SUM(IF(([2]JOE_DATA!$C$2:$C$19999=$DG17)*([2]JOE_DATA!$B$2:$B$19999="Sub-work type")*([2]JOE_DATA!$A$2:$A$19999="Corporate"),0.3,0)))
+
IF(LEN($DH17)=0,0.3,SUM(IF(([2]JOE_DATA!$C$2:$C$19999=$DH17)*([2]JOE_DATA!$B$2:$B$19999="Sub-work type")*([2]JOE_DATA!$A$2:$A$19999="Corporate"),0.3,0)))</f>
        <v>1</v>
      </c>
      <c r="HM17" s="3">
        <f t="array" ref="HM17">IF(LEN($DI17)=0,0.4,SUM(IF(([2]JOE_DATA!$C$2:$C$19999=$DI17)*([2]JOE_DATA!$B$2:$B$19999="Acting for")*([2]JOE_DATA!$A$2:$A$19999="Corporate"),0.4,0)))
+
IF(LEN($DJ17)=0,0.3,SUM(IF(([2]JOE_DATA!$C$2:$C$19999=$DJ17)*([2]JOE_DATA!$B$2:$B$19999="Acting for")*([2]JOE_DATA!$A$2:$A$19999="Corporate"),0.3,0)))
+
IF(LEN($DK17)=0,0.3,SUM(IF(([2]JOE_DATA!$C$2:$C$19999=$DK17)*([2]JOE_DATA!$B$2:$B$19999="Acting for")*([2]JOE_DATA!$A$2:$A$19999="Corporate"),0.3,0)))</f>
        <v>1</v>
      </c>
      <c r="HN17" s="3">
        <f t="array" ref="HN17">IF(LEN($DM17)=0,0.4,SUM(IF(([2]JOE_DATA!$C$2:$C$19999=$DM17)*([2]JOE_DATA!$B$2:$B$19999="Country of buyer")*([2]JOE_DATA!$A$2:$A$19999="Corporate"),0.4,0)))
+
IF(LEN($DN17)=0,0.3,SUM(IF(([2]JOE_DATA!$C$2:$C$19999=$DN17)*([2]JOE_DATA!$B$2:$B$19999="Country of buyer")*([2]JOE_DATA!$A$2:$A$19999="Corporate"),0.3,0)))
+
IF(LEN($DL17)=0,0.3,SUM(IF(([2]JOE_DATA!$C$2:$C$19999=$DL17)*([2]JOE_DATA!$B$2:$B$19999="Country of buyer")*([2]JOE_DATA!$A$2:$A$19999="Corporate"),0.3,0)))</f>
        <v>1</v>
      </c>
      <c r="HO17" s="3">
        <f t="array" ref="HO17">IF(LEN($DO17)=0,0.4,SUM(IF(([2]JOE_DATA!$C$2:$C$19999=$DO17)*([2]JOE_DATA!$B$2:$B$19999="Country of seller")*([2]JOE_DATA!$A$2:$A$19999="Corporate"),0.4,0)))
+
IF(LEN($DP17)=0,0.3,SUM(IF(([2]JOE_DATA!$C$2:$C$19999=$DP17)*([2]JOE_DATA!$B$2:$B$19999="Country of seller")*([2]JOE_DATA!$A$2:$A$19999="Corporate"),0.3,0)))
+
IF(LEN($DQ17)=0,0.3,SUM(IF(([2]JOE_DATA!$C$2:$C$19999=$DQ17)*([2]JOE_DATA!$B$2:$B$19999="Country of seller")*([2]JOE_DATA!$A$2:$A$19999="Corporate"),0.3,0)))</f>
        <v>1</v>
      </c>
      <c r="HP17" s="3">
        <f t="array" ref="HP17">IF(LEN($DR17)=0,0.4,SUM(IF(([2]JOE_DATA!$C$2:$C$19999=$DR17)*([2]JOE_DATA!$B$2:$B$19999="Country of target")*([2]JOE_DATA!$A$2:$A$19999="Corporate"),0.4,0)))
+
IF(LEN($DS17)=0,0.3,SUM(IF(([2]JOE_DATA!$C$2:$C$19999=$DS17)*([2]JOE_DATA!$B$2:$B$19999="Country of target")*([2]JOE_DATA!$A$2:$A$19999="Corporate"),0.3,0)))
+
IF(LEN($DT17)=0,0.3,SUM(IF(([2]JOE_DATA!$C$2:$C$19999=$DT17)*([2]JOE_DATA!$B$2:$B$19999="Country of target")*([2]JOE_DATA!$A$2:$A$19999="Corporate"),0.3,0)))</f>
        <v>1</v>
      </c>
      <c r="HQ17" s="3">
        <f t="array" ref="HQ17">IF(LEN($DU17)=0,1,SUM(IF(([2]JOE_DATA!$C$2:$C$19999=$DU17)*([2]JOE_DATA!$B$2:$B$19999="Value over US $5m")*([2]JOE_DATA!$A$2:$A$19999="Corporate"),1,0)))</f>
        <v>1</v>
      </c>
      <c r="HR17" s="3">
        <f t="array" ref="HR17">IF(LEN($DV17)=0,1,SUM(IF(([2]JOE_DATA!$C$2:$C$19999=$DV17)*([2]JOE_DATA!$B$2:$B$19999="Value over £500,000")*([2]JOE_DATA!$A$2:$A$19999="Corporate"),1,0)))</f>
        <v>1</v>
      </c>
      <c r="HS17" s="3">
        <f t="array" ref="HS17">IF(LEN($DW17)=0,1,SUM(IF(([2]JOE_DATA!$C$2:$C$19999=$DW17)*([2]JOE_DATA!$B$2:$B$19999="Value over Euro 5m")*([2]JOE_DATA!$A$2:$A$19999="Corporate"),1,0)))</f>
        <v>1</v>
      </c>
      <c r="HT17" s="3">
        <f t="array" ref="HT17">IF(LEN($DX17)=0,1,SUM(IF(([2]JOE_DATA!$C$2:$C$19999=$DX17)*([2]JOE_DATA!$B$2:$B$19999="Value range in euros")*([2]JOE_DATA!$A$2:$A$19999="Corporate"),1,0)))</f>
        <v>1</v>
      </c>
      <c r="HU17" s="3">
        <f t="array" ref="HU17">IF(LEN($DY17)=0,1,SUM(IF(([2]JOE_DATA!$C$2:$C$19999=$DY17)*([2]JOE_DATA!$B$2:$B$19999="Is the deal relevant for M&amp;A study")*([2]JOE_DATA!$A$2:$A$19999="Corporate"),1,0)))</f>
        <v>1</v>
      </c>
      <c r="HV17" s="3">
        <f t="array" ref="HV17">IF(LEN($DZ17)=0,1,SUM(IF(([2]JOE_DATA!$C$2:$C$19999=$DZ17)*([2]JOE_DATA!$B$2:$B$19999="Does the deal involve PE clients")*([2]JOE_DATA!$A$2:$A$19999="Corporate"),1,0)))</f>
        <v>1</v>
      </c>
      <c r="HW17" s="3">
        <f t="array" ref="HW17">IF(LEN($EA17)=0,1,SUM(IF(([2]JOE_DATA!$C$2:$C$19999=$EA17)*([2]JOE_DATA!$B$2:$B$19999="Quarter deal announced/signed")*([2]JOE_DATA!$A$2:$A$19999="Corporate"),1,0)))</f>
        <v>1</v>
      </c>
      <c r="HX17" s="3">
        <f t="array" ref="HX17">IF(LEN($EB17)=0,1,SUM(IF(([2]JOE_DATA!$C$2:$C$19999=$EB17)*([2]JOE_DATA!$B$2:$B$19999="Quarter deal completed")*([2]JOE_DATA!$A$2:$A$19999="Corporate"),1,0)))</f>
        <v>1</v>
      </c>
      <c r="HY17" s="3">
        <f t="array" ref="HY17">IF(LEN($EC17)=0,1,SUM(IF(([2]JOE_DATA!$C$2:$C$19999=$EC17)*([2]JOE_DATA!$B$2:$B$19999="Year deal announced/signed")*([2]JOE_DATA!$A$2:$A$19999="Corporate"),1,0)))</f>
        <v>1</v>
      </c>
      <c r="HZ17" s="3">
        <f t="array" ref="HZ17">IF(LEN($ED17)=0,1,SUM(IF(([2]JOE_DATA!$C$2:$C$19999=$ED17)*([2]JOE_DATA!$B$2:$B$19999="Year deal completed")*([2]JOE_DATA!$A$2:$A$19999="Corporate"),1,0)))</f>
        <v>1</v>
      </c>
      <c r="IA17" s="3">
        <v>1</v>
      </c>
      <c r="IB17" s="3">
        <f t="array" ref="IB17">IF(LEN($EF17)=0,1,SUM(IF(([2]JOE_DATA!$C$2:$C$19999=$EF17)*([2]JOE_DATA!$B$2:$B$19999="Work type")*([2]JOE_DATA!$A$2:$A$19999="Corporate Tax"),1,0)))</f>
        <v>1</v>
      </c>
      <c r="IC17" s="3">
        <f t="array" ref="IC17">IF(LEN($EG17)=0,0.4,SUM(IF(([2]JOE_DATA!$C$2:$C$19999=$EG17)*([2]JOE_DATA!$B$2:$B$19999="Work type")*([2]JOE_DATA!$A$2:$A$19999="EPC Construction"),0.4,0)))
+
IF(LEN($EH17)=0,0.3,SUM(IF(([2]JOE_DATA!$C$2:$C$19999=$EH17)*([2]JOE_DATA!$B$2:$B$19999="Work type")*([2]JOE_DATA!$A$2:$A$19999="EPC Construction"),0.3,0)))
+
IF(LEN($EI17)=0,0.3,SUM(IF(([2]JOE_DATA!$C$2:$C$19999=$EI17)*([2]JOE_DATA!$B$2:$B$19999="Work type")*([2]JOE_DATA!$A$2:$A$19999="EPC Construction"),0.3,0)))</f>
        <v>1</v>
      </c>
      <c r="ID17" s="3">
        <f t="array" ref="ID17">IF(LEN($EJ17)=0,0.4,SUM(IF(([2]JOE_DATA!$C$2:$C$19999=$EJ17)*([2]JOE_DATA!$B$2:$B$19999="Contract type")*([2]JOE_DATA!$A$2:$A$19999="EPC Construction"),0.4,0)))
+
IF(LEN($EK17)=0,0.3,SUM(IF(([2]JOE_DATA!$C$2:$C$19999=$EK17)*([2]JOE_DATA!$B$2:$B$19999="Contract type")*([2]JOE_DATA!$A$2:$A$19999="EPC Construction"),0.3,0)))
+
IF(LEN($EL17)=0,0.3,SUM(IF(([2]JOE_DATA!$C$2:$C$19999=$EL17)*([2]JOE_DATA!$B$2:$B$19999="Contract type")*([2]JOE_DATA!$A$2:$A$19999="EPC Construction"),0.3,0)))</f>
        <v>1</v>
      </c>
      <c r="IE17" s="3">
        <f t="array" ref="IE17">IF(LEN($EP17)=0,1,SUM(IF(([2]JOE_DATA!$C$2:$C$19999=$EP17)*([2]JOE_DATA!$B$2:$B$19999="Client type")*([2]JOE_DATA!$A$2:$A$19999="EPC Construction"),1,0)))</f>
        <v>1</v>
      </c>
      <c r="IF17" s="3">
        <f t="array" ref="IF17">IF(LEN($EN17)=0,1,SUM(IF(([2]JOE_DATA!$C$2:$C$19999=$EN17)*([2]JOE_DATA!$B$2:$B$19999="Subject matter")*([2]JOE_DATA!$A$2:$A$19999="EPC Construction"),1,0)))</f>
        <v>1</v>
      </c>
      <c r="IG17" s="3">
        <f t="array" ref="IG17">IF(LEN($ER17)=0,1,SUM(IF(([2]JOE_DATA!$C$2:$C$19999=$ER17)*([2]JOE_DATA!$B$2:$B$19999="Client scope")*([2]JOE_DATA!$A$2:$A$19999="EPC Construction"),1,0)))</f>
        <v>1</v>
      </c>
      <c r="IH17" s="3">
        <f t="array" ref="IH17">IF(LEN($ES17)=0,0.4,SUM(IF(([2]JOE_DATA!$C$2:$C$19999=$ES17)*([2]JOE_DATA!$B$2:$B$19999="Work type")*([2]JOE_DATA!$A$2:$A$19999="EPC Energy"),0.4,0)))
+
IF(LEN($ET17)=0,0.3,SUM(IF(([2]JOE_DATA!$C$2:$C$19999=$ET17)*([2]JOE_DATA!$B$2:$B$19999="Work type")*([2]JOE_DATA!$A$2:$A$19999="EPC Energy"),0.3,0)))
+
IF(LEN($EU17)=0,0.3,SUM(IF(([2]JOE_DATA!$C$2:$C$19999=$EU17)*([2]JOE_DATA!$B$2:$B$19999="Work type")*([2]JOE_DATA!$A$2:$A$19999="EPC Energy"),0.3,0)))</f>
        <v>1</v>
      </c>
      <c r="II17" s="3">
        <f t="array" ref="II17">IF(LEN($EV17)=0,1,SUM(IF(([2]JOE_DATA!$C$2:$C$19999=$EV17)*([2]JOE_DATA!$B$2:$B$19999="Work type")*([2]JOE_DATA!$A$2:$A$19999="EPC Energy"),1,0)))</f>
        <v>1</v>
      </c>
      <c r="IJ17" s="3">
        <f t="array" ref="IJ17">IF(LEN($EW17)=0,1,SUM(IF(([2]JOE_DATA!$C$2:$C$19999=$EW17)*([2]JOE_DATA!$B$2:$B$19999="Client type")*([2]JOE_DATA!$A$2:$A$19999="EPC Projects"),1,0)))</f>
        <v>1</v>
      </c>
      <c r="IK17" s="3">
        <f t="array" ref="IK17">IF(LEN($FE17)=0,0.4,SUM(IF(([2]JOE_DATA!$C$2:$C$19999=$FE17)*([2]JOE_DATA!$B$2:$B$19999="Client type")*([2]JOE_DATA!$A$2:$A$19999="Real Estate"),0.4,0)))
+
IF(LEN($FF17)=0,0.3,SUM(IF(([2]JOE_DATA!$C$2:$C$19999=$FF17)*([2]JOE_DATA!$B$2:$B$19999="Client type")*([2]JOE_DATA!$A$2:$A$19999="Real Estate"),0.3,0)))
+
IF(LEN($FG17)=0,0.3,SUM(IF(([2]JOE_DATA!$C$2:$C$19999=$FG17)*([2]JOE_DATA!$B$2:$B$19999="Client type")*([2]JOE_DATA!$A$2:$A$19999="Real Estate"),0.3,0)))</f>
        <v>1</v>
      </c>
      <c r="IL17" s="3">
        <f t="array" ref="IL17">IF(LEN($FH17)=0,0.4,SUM(IF(([2]JOE_DATA!$C$2:$C$19999=$FH17)*([2]JOE_DATA!$B$2:$B$19999="Work type")*([2]JOE_DATA!$A$2:$A$19999="Real Estate"),0.4,0)))
+
IF(LEN($FI17)=0,0.3,SUM(IF(([2]JOE_DATA!$C$2:$C$19999=$FI17)*([2]JOE_DATA!$B$2:$B$19999="Work type")*([2]JOE_DATA!$A$2:$A$19999="Real Estate"),0.3,0)))
+
IF(LEN($FJ17)=0,0.3,SUM(IF(([2]JOE_DATA!$C$2:$C$19999=$FJ17)*([2]JOE_DATA!$B$2:$B$19999="Work type")*([2]JOE_DATA!$A$2:$A$19999="Real Estate"),0.3,0)))</f>
        <v>1</v>
      </c>
      <c r="IM17" s="3">
        <f t="array" ref="IM17">IF(LEN($EX17)=0,0.4,SUM(IF(([2]JOE_DATA!$C$2:$C$19999=$EX17)*([2]JOE_DATA!$B$2:$B$19999="Work type")*([2]JOE_DATA!$A$2:$A$19999="Human Capital"),0.4,0)))
+
IF(LEN($EY17)=0,0.3,SUM(IF(([2]JOE_DATA!$C$2:$C$19999=$EY17)*([2]JOE_DATA!$B$2:$B$19999="Work type")*([2]JOE_DATA!$A$2:$A$19999="Human Capital"),0.3,0)))
+
IF(LEN($EZ17)=0,0.3,SUM(IF(([2]JOE_DATA!$C$2:$C$19999=$EZ17)*([2]JOE_DATA!$B$2:$B$19999="Work type")*([2]JOE_DATA!$A$2:$A$19999="Human Capital"),0.3,0)))</f>
        <v>1</v>
      </c>
      <c r="IN17" s="3">
        <f t="array" ref="IN17">IF(LEN($FA17)=0,0.4,SUM(IF(([2]JOE_DATA!$C$2:$C$19999=$FA17)*([2]JOE_DATA!$B$2:$B$19999="Sub-work types")*([2]JOE_DATA!$A$2:$A$19999="Human Capital"),0.4,0)))
+
IF(LEN($FB17)=0,0.3,SUM(IF(([2]JOE_DATA!$C$2:$C$19999=$FB17)*([2]JOE_DATA!$B$2:$B$19999="Sub-work types")*([2]JOE_DATA!$A$2:$A$19999="Human Capital"),0.3,0)))
+
IF(LEN($FC17)=0,0.3,SUM(IF(([2]JOE_DATA!$C$2:$C$19999=$FC17)*([2]JOE_DATA!$B$2:$B$19999="Sub-work types")*([2]JOE_DATA!$A$2:$A$19999="Human Capital"),0.3,0)))</f>
        <v>1</v>
      </c>
      <c r="IO17" s="15">
        <f t="array" ref="IO17">IF(LEN($FD17)=0,1,SUM(IF(([2]JOE_DATA!$C$2:$C$19999=$FD17)*([2]JOE_DATA!$B$2:$B$19999="Pension scheme")*([2]JOE_DATA!$A$2:$A$19999="Human Capital"),1,0)))</f>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56.25">
      <c r="A18" s="34"/>
      <c r="B18" s="35" t="s">
        <v>274</v>
      </c>
      <c r="C18" s="36" t="s">
        <v>247</v>
      </c>
      <c r="D18" s="36"/>
      <c r="E18" s="36"/>
      <c r="F18" s="36" t="s">
        <v>248</v>
      </c>
      <c r="G18" s="36"/>
      <c r="H18" s="36"/>
      <c r="I18" s="36"/>
      <c r="J18" s="36"/>
      <c r="K18" s="36"/>
      <c r="L18" s="36"/>
      <c r="M18" s="36"/>
      <c r="N18" s="36"/>
      <c r="O18" s="36" t="s">
        <v>106</v>
      </c>
      <c r="P18" s="36"/>
      <c r="Q18" s="36"/>
      <c r="R18" s="36"/>
      <c r="S18" s="36"/>
      <c r="T18" s="43">
        <v>40908</v>
      </c>
      <c r="U18" s="36" t="s">
        <v>248</v>
      </c>
      <c r="V18" s="36"/>
      <c r="W18" s="36"/>
      <c r="X18" s="36"/>
      <c r="Y18" s="36"/>
      <c r="Z18" s="36"/>
      <c r="AA18" s="35" t="s">
        <v>275</v>
      </c>
      <c r="AB18" s="36"/>
      <c r="AC18" s="36"/>
      <c r="AD18" s="36"/>
      <c r="AE18" s="36"/>
      <c r="AF18" s="36"/>
      <c r="AG18" s="36"/>
      <c r="AH18" s="39"/>
      <c r="AI18" s="36"/>
      <c r="AJ18" s="36"/>
      <c r="AK18" s="36"/>
      <c r="AL18" s="36" t="s">
        <v>250</v>
      </c>
      <c r="AM18" s="36"/>
      <c r="AN18" s="36"/>
      <c r="AO18" s="36" t="s">
        <v>251</v>
      </c>
      <c r="AP18" s="36"/>
      <c r="AQ18" s="36"/>
      <c r="AR18" s="36"/>
      <c r="AS18" s="36"/>
      <c r="AT18" s="36"/>
      <c r="AU18" s="36"/>
      <c r="AV18" s="36"/>
      <c r="AW18" s="36"/>
      <c r="AX18" s="36"/>
      <c r="AY18" s="36"/>
      <c r="AZ18" s="36"/>
      <c r="BA18" s="39"/>
      <c r="BB18" s="36"/>
      <c r="BC18" s="36"/>
      <c r="BD18" s="36"/>
      <c r="BE18" s="35"/>
      <c r="BF18" s="36"/>
      <c r="BG18" s="36"/>
      <c r="BH18" s="36"/>
      <c r="BI18" s="36"/>
      <c r="BJ18" s="36"/>
      <c r="BK18" s="36"/>
      <c r="BL18" s="41" t="s">
        <v>395</v>
      </c>
      <c r="BM18" s="36"/>
      <c r="BN18" s="36"/>
      <c r="BO18" s="36"/>
      <c r="BP18" s="36"/>
      <c r="BQ18" s="36"/>
      <c r="BR18" s="36"/>
      <c r="BS18" s="36"/>
      <c r="BT18" s="36"/>
      <c r="BU18" s="36"/>
      <c r="BV18" s="36"/>
      <c r="BW18" s="36"/>
      <c r="BX18" s="36"/>
      <c r="BY18" s="36"/>
      <c r="BZ18" s="36" t="s">
        <v>253</v>
      </c>
      <c r="CA18" s="36"/>
      <c r="CB18" s="36"/>
      <c r="CC18" s="36"/>
      <c r="CD18" s="36"/>
      <c r="CE18" s="36"/>
      <c r="CF18" s="36"/>
      <c r="CG18" s="36" t="s">
        <v>254</v>
      </c>
      <c r="CH18" s="36"/>
      <c r="CI18" s="36"/>
      <c r="CJ18" s="36"/>
      <c r="CK18" s="36"/>
      <c r="CL18" s="36"/>
      <c r="CM18" s="36"/>
      <c r="CN18" s="36"/>
      <c r="CO18" s="36"/>
      <c r="CP18" s="36"/>
      <c r="CQ18" s="36"/>
      <c r="CR18" s="36"/>
      <c r="CS18" s="39"/>
      <c r="CT18"/>
      <c r="CU18"/>
      <c r="CV18" s="42"/>
      <c r="CW18" s="42"/>
      <c r="CX18" s="42"/>
      <c r="CY18" s="42"/>
      <c r="CZ18"/>
      <c r="DA18"/>
      <c r="DB18"/>
      <c r="DC18"/>
      <c r="DD18"/>
      <c r="DE18"/>
      <c r="DF18" s="42"/>
      <c r="DG18" s="42"/>
      <c r="DH18" s="42"/>
      <c r="DI18" s="42"/>
      <c r="DJ18" s="42"/>
      <c r="DK18" s="42"/>
      <c r="DL18" s="42"/>
      <c r="DM18" s="42"/>
      <c r="DN18" s="42"/>
      <c r="DO18" s="42"/>
      <c r="DP18" s="42"/>
      <c r="DQ18" s="42"/>
      <c r="DR18" s="42"/>
      <c r="DS18" s="42"/>
      <c r="DT18" s="42"/>
      <c r="DU18" s="42"/>
      <c r="DV18" s="42"/>
      <c r="DW18" s="42"/>
      <c r="DX18" s="42"/>
      <c r="DY18" s="42"/>
      <c r="DZ18" s="42"/>
      <c r="EA18" s="42"/>
      <c r="EB18" s="42"/>
      <c r="EC18" s="42"/>
      <c r="ED18" s="42"/>
      <c r="EE18" s="42"/>
      <c r="EF18" s="42"/>
      <c r="EG18" s="42"/>
      <c r="EH18" s="42"/>
      <c r="EI18" s="42"/>
      <c r="EJ18"/>
      <c r="EK18"/>
      <c r="EL18"/>
      <c r="EM18" s="42"/>
      <c r="EN18" s="42"/>
      <c r="EO18" s="42"/>
      <c r="EP18" s="42"/>
      <c r="EQ18" s="42"/>
      <c r="ER18" s="42"/>
      <c r="ES18" s="42"/>
      <c r="ET18" s="42"/>
      <c r="EU18" s="42"/>
      <c r="EV18" s="42"/>
      <c r="EW18" s="42"/>
      <c r="EX18" s="42"/>
      <c r="EY18" s="42"/>
      <c r="EZ18" s="42"/>
      <c r="FA18" s="42"/>
      <c r="FB18" s="42"/>
      <c r="FC18" s="42"/>
      <c r="FD18" s="42"/>
      <c r="FE18" s="42"/>
      <c r="FF18" s="42"/>
      <c r="FG18" s="42"/>
      <c r="FH18" s="42" t="s">
        <v>255</v>
      </c>
      <c r="FI18" s="42"/>
      <c r="FJ18" s="42"/>
      <c r="FK18" s="42"/>
      <c r="FL18" s="42"/>
      <c r="FM18" s="42"/>
      <c r="FO18" s="3"/>
      <c r="FP18" s="3"/>
      <c r="FQ18" s="3" t="str">
        <f t="array" ref="FQ18">IF(SUM($FU18:$IP18)=74,"PASS","FAIL")</f>
        <v>PASS</v>
      </c>
      <c r="FR18" s="3">
        <f t="shared" si="5"/>
        <v>0</v>
      </c>
      <c r="FS18" s="3">
        <f t="shared" si="6"/>
        <v>1</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f t="array" ref="HF18">IF(LEN($CS18)=0,0.4,SUM(IF(([2]JOE_DATA!$C$2:$C$19999=$CS18)*([2]JOE_DATA!$B$2:$B$19999="Work type")*([2]JOE_DATA!$A$2:$A$19999="BAIF"),0.4,0)))
+
IF(LEN($CT18)=0,0.3,SUM(IF(([2]JOE_DATA!$C$2:$C$19999=$CT18)*([2]JOE_DATA!$B$2:$B$19999="Work type")*([2]JOE_DATA!$A$2:$A$19999="BAIF"),0.3,0)))
+
IF(LEN($CU18)=0,0.3,SUM(IF(([2]JOE_DATA!$C$2:$C$19999=$CU18)*([2]JOE_DATA!$B$2:$B$19999="Work type")*([2]JOE_DATA!$A$2:$A$19999="BAIF"),0.3,0)))</f>
        <v>1</v>
      </c>
      <c r="HG18" s="3">
        <f t="array" ref="HG18">IF(LEN($CQ18)=0,1,SUM(IF(([2]JOE_DATA!$C$2:$C$19999=$CQ18)*([2]JOE_DATA!$B$2:$B$19999="Client type")*([2]JOE_DATA!$A$2:$A$19999="BAIF"),1,0)))</f>
        <v>1</v>
      </c>
      <c r="HH18" s="3">
        <f t="array" ref="HH18">IF(LEN($CW18)=0,0.4,SUM(IF(([2]JOE_DATA!$C$2:$C$19999=$CW18)*([2]JOE_DATA!$B$2:$B$19999="Work type")*([2]JOE_DATA!$A$2:$A$19999="CRD"),0.4,0)))
+
IF(LEN($CX18)=0,0.3,SUM(IF(([2]JOE_DATA!$C$2:$C$19999=$CX18)*([2]JOE_DATA!$B$2:$B$19999="Work type")*([2]JOE_DATA!$A$2:$A$19999="CRD"),0.3,0)))
+
IF(LEN($CY18)=0,0.3,SUM(IF(([2]JOE_DATA!$C$2:$C$19999=$CY18)*([2]JOE_DATA!$B$2:$B$19999="Work type")*([2]JOE_DATA!$A$2:$A$19999="CRD"),0.3,0)))</f>
        <v>1</v>
      </c>
      <c r="HI18" s="3">
        <f t="array" ref="HI18">IF(LEN($CZ18)=0,0.4,SUM(IF(([2]JOE_DATA!$C$2:$C$19999=$CZ18)*([2]JOE_DATA!$B$2:$B$19999="Sub-work type")*([2]JOE_DATA!$A$2:$A$19999="CRD"),0.4,0)))
+
IF(LEN($DA18)=0,0.3,SUM(IF(([2]JOE_DATA!$C$2:$C$19999=$DA18)*([2]JOE_DATA!$B$2:$B$19999="Sub-work type")*([2]JOE_DATA!$A$2:$A$19999="CRD"),0.3,0)))
+
IF(LEN($DB18)=0,0.3,SUM(IF(([2]JOE_DATA!$C$2:$C$19999=$DB18)*([2]JOE_DATA!$B$2:$B$19999="Sub-work type")*([2]JOE_DATA!$A$2:$A$19999="CRD"),0.3,0)))</f>
        <v>1</v>
      </c>
      <c r="HJ18" s="3">
        <f t="array" ref="HJ18">IF(LEN($CV18)=0,1,SUM(IF(([2]JOE_DATA!$C$2:$C$19999=$CV18)*([2]JOE_DATA!$B$2:$B$19999="Client type")*([2]JOE_DATA!$A$2:$A$19999="CRD"),1,0)))</f>
        <v>1</v>
      </c>
      <c r="HK18" s="3">
        <f t="array" ref="HK18">IF(LEN($DC18)=0,0.4,SUM(IF(([2]JOE_DATA!$C$2:$C$19999=$DC18)*([2]JOE_DATA!$B$2:$B$19999="Work type")*([2]JOE_DATA!$A$2:$A$19999="Corporate"),0.4,0)))
+
IF(LEN($DD18)=0,0.3,SUM(IF(([2]JOE_DATA!$C$2:$C$19999=$DD18)*([2]JOE_DATA!$B$2:$B$19999="Work type")*([2]JOE_DATA!$A$2:$A$19999="Corporate"),0.3,0)))
+
IF(LEN($DE18)=0,0.3,SUM(IF(([2]JOE_DATA!$C$2:$C$19999=$DE18)*([2]JOE_DATA!$B$2:$B$19999="Work type")*([2]JOE_DATA!$A$2:$A$19999="Corporate"),0.3,0)))</f>
        <v>1</v>
      </c>
      <c r="HL18" s="3">
        <f t="array" ref="HL18">IF(LEN($DF18)=0,0.4,SUM(IF(([2]JOE_DATA!$C$2:$C$19999=$DF18)*([2]JOE_DATA!$B$2:$B$19999="Sub-work type")*([2]JOE_DATA!$A$2:$A$19999="Corporate"),0.4,0)))
+
IF(LEN($DG18)=0,0.3,SUM(IF(([2]JOE_DATA!$C$2:$C$19999=$DG18)*([2]JOE_DATA!$B$2:$B$19999="Sub-work type")*([2]JOE_DATA!$A$2:$A$19999="Corporate"),0.3,0)))
+
IF(LEN($DH18)=0,0.3,SUM(IF(([2]JOE_DATA!$C$2:$C$19999=$DH18)*([2]JOE_DATA!$B$2:$B$19999="Sub-work type")*([2]JOE_DATA!$A$2:$A$19999="Corporate"),0.3,0)))</f>
        <v>1</v>
      </c>
      <c r="HM18" s="3">
        <f t="array" ref="HM18">IF(LEN($DI18)=0,0.4,SUM(IF(([2]JOE_DATA!$C$2:$C$19999=$DI18)*([2]JOE_DATA!$B$2:$B$19999="Acting for")*([2]JOE_DATA!$A$2:$A$19999="Corporate"),0.4,0)))
+
IF(LEN($DJ18)=0,0.3,SUM(IF(([2]JOE_DATA!$C$2:$C$19999=$DJ18)*([2]JOE_DATA!$B$2:$B$19999="Acting for")*([2]JOE_DATA!$A$2:$A$19999="Corporate"),0.3,0)))
+
IF(LEN($DK18)=0,0.3,SUM(IF(([2]JOE_DATA!$C$2:$C$19999=$DK18)*([2]JOE_DATA!$B$2:$B$19999="Acting for")*([2]JOE_DATA!$A$2:$A$19999="Corporate"),0.3,0)))</f>
        <v>1</v>
      </c>
      <c r="HN18" s="3">
        <f t="array" ref="HN18">IF(LEN($DM18)=0,0.4,SUM(IF(([2]JOE_DATA!$C$2:$C$19999=$DM18)*([2]JOE_DATA!$B$2:$B$19999="Country of buyer")*([2]JOE_DATA!$A$2:$A$19999="Corporate"),0.4,0)))
+
IF(LEN($DN18)=0,0.3,SUM(IF(([2]JOE_DATA!$C$2:$C$19999=$DN18)*([2]JOE_DATA!$B$2:$B$19999="Country of buyer")*([2]JOE_DATA!$A$2:$A$19999="Corporate"),0.3,0)))
+
IF(LEN($DL18)=0,0.3,SUM(IF(([2]JOE_DATA!$C$2:$C$19999=$DL18)*([2]JOE_DATA!$B$2:$B$19999="Country of buyer")*([2]JOE_DATA!$A$2:$A$19999="Corporate"),0.3,0)))</f>
        <v>1</v>
      </c>
      <c r="HO18" s="3">
        <f t="array" ref="HO18">IF(LEN($DO18)=0,0.4,SUM(IF(([2]JOE_DATA!$C$2:$C$19999=$DO18)*([2]JOE_DATA!$B$2:$B$19999="Country of seller")*([2]JOE_DATA!$A$2:$A$19999="Corporate"),0.4,0)))
+
IF(LEN($DP18)=0,0.3,SUM(IF(([2]JOE_DATA!$C$2:$C$19999=$DP18)*([2]JOE_DATA!$B$2:$B$19999="Country of seller")*([2]JOE_DATA!$A$2:$A$19999="Corporate"),0.3,0)))
+
IF(LEN($DQ18)=0,0.3,SUM(IF(([2]JOE_DATA!$C$2:$C$19999=$DQ18)*([2]JOE_DATA!$B$2:$B$19999="Country of seller")*([2]JOE_DATA!$A$2:$A$19999="Corporate"),0.3,0)))</f>
        <v>1</v>
      </c>
      <c r="HP18" s="3">
        <f t="array" ref="HP18">IF(LEN($DR18)=0,0.4,SUM(IF(([2]JOE_DATA!$C$2:$C$19999=$DR18)*([2]JOE_DATA!$B$2:$B$19999="Country of target")*([2]JOE_DATA!$A$2:$A$19999="Corporate"),0.4,0)))
+
IF(LEN($DS18)=0,0.3,SUM(IF(([2]JOE_DATA!$C$2:$C$19999=$DS18)*([2]JOE_DATA!$B$2:$B$19999="Country of target")*([2]JOE_DATA!$A$2:$A$19999="Corporate"),0.3,0)))
+
IF(LEN($DT18)=0,0.3,SUM(IF(([2]JOE_DATA!$C$2:$C$19999=$DT18)*([2]JOE_DATA!$B$2:$B$19999="Country of target")*([2]JOE_DATA!$A$2:$A$19999="Corporate"),0.3,0)))</f>
        <v>1</v>
      </c>
      <c r="HQ18" s="3">
        <f t="array" ref="HQ18">IF(LEN($DU18)=0,1,SUM(IF(([2]JOE_DATA!$C$2:$C$19999=$DU18)*([2]JOE_DATA!$B$2:$B$19999="Value over US $5m")*([2]JOE_DATA!$A$2:$A$19999="Corporate"),1,0)))</f>
        <v>1</v>
      </c>
      <c r="HR18" s="3">
        <f t="array" ref="HR18">IF(LEN($DV18)=0,1,SUM(IF(([2]JOE_DATA!$C$2:$C$19999=$DV18)*([2]JOE_DATA!$B$2:$B$19999="Value over £500,000")*([2]JOE_DATA!$A$2:$A$19999="Corporate"),1,0)))</f>
        <v>1</v>
      </c>
      <c r="HS18" s="3">
        <f t="array" ref="HS18">IF(LEN($DW18)=0,1,SUM(IF(([2]JOE_DATA!$C$2:$C$19999=$DW18)*([2]JOE_DATA!$B$2:$B$19999="Value over Euro 5m")*([2]JOE_DATA!$A$2:$A$19999="Corporate"),1,0)))</f>
        <v>1</v>
      </c>
      <c r="HT18" s="3">
        <f t="array" ref="HT18">IF(LEN($DX18)=0,1,SUM(IF(([2]JOE_DATA!$C$2:$C$19999=$DX18)*([2]JOE_DATA!$B$2:$B$19999="Value range in euros")*([2]JOE_DATA!$A$2:$A$19999="Corporate"),1,0)))</f>
        <v>1</v>
      </c>
      <c r="HU18" s="3">
        <f t="array" ref="HU18">IF(LEN($DY18)=0,1,SUM(IF(([2]JOE_DATA!$C$2:$C$19999=$DY18)*([2]JOE_DATA!$B$2:$B$19999="Is the deal relevant for M&amp;A study")*([2]JOE_DATA!$A$2:$A$19999="Corporate"),1,0)))</f>
        <v>1</v>
      </c>
      <c r="HV18" s="3">
        <f t="array" ref="HV18">IF(LEN($DZ18)=0,1,SUM(IF(([2]JOE_DATA!$C$2:$C$19999=$DZ18)*([2]JOE_DATA!$B$2:$B$19999="Does the deal involve PE clients")*([2]JOE_DATA!$A$2:$A$19999="Corporate"),1,0)))</f>
        <v>1</v>
      </c>
      <c r="HW18" s="3">
        <f t="array" ref="HW18">IF(LEN($EA18)=0,1,SUM(IF(([2]JOE_DATA!$C$2:$C$19999=$EA18)*([2]JOE_DATA!$B$2:$B$19999="Quarter deal announced/signed")*([2]JOE_DATA!$A$2:$A$19999="Corporate"),1,0)))</f>
        <v>1</v>
      </c>
      <c r="HX18" s="3">
        <f t="array" ref="HX18">IF(LEN($EB18)=0,1,SUM(IF(([2]JOE_DATA!$C$2:$C$19999=$EB18)*([2]JOE_DATA!$B$2:$B$19999="Quarter deal completed")*([2]JOE_DATA!$A$2:$A$19999="Corporate"),1,0)))</f>
        <v>1</v>
      </c>
      <c r="HY18" s="3">
        <f t="array" ref="HY18">IF(LEN($EC18)=0,1,SUM(IF(([2]JOE_DATA!$C$2:$C$19999=$EC18)*([2]JOE_DATA!$B$2:$B$19999="Year deal announced/signed")*([2]JOE_DATA!$A$2:$A$19999="Corporate"),1,0)))</f>
        <v>1</v>
      </c>
      <c r="HZ18" s="3">
        <f t="array" ref="HZ18">IF(LEN($ED18)=0,1,SUM(IF(([2]JOE_DATA!$C$2:$C$19999=$ED18)*([2]JOE_DATA!$B$2:$B$19999="Year deal completed")*([2]JOE_DATA!$A$2:$A$19999="Corporate"),1,0)))</f>
        <v>1</v>
      </c>
      <c r="IA18" s="3">
        <v>1</v>
      </c>
      <c r="IB18" s="3">
        <f t="array" ref="IB18">IF(LEN($EF18)=0,1,SUM(IF(([2]JOE_DATA!$C$2:$C$19999=$EF18)*([2]JOE_DATA!$B$2:$B$19999="Work type")*([2]JOE_DATA!$A$2:$A$19999="Corporate Tax"),1,0)))</f>
        <v>1</v>
      </c>
      <c r="IC18" s="3">
        <f t="array" ref="IC18">IF(LEN($EG18)=0,0.4,SUM(IF(([2]JOE_DATA!$C$2:$C$19999=$EG18)*([2]JOE_DATA!$B$2:$B$19999="Work type")*([2]JOE_DATA!$A$2:$A$19999="EPC Construction"),0.4,0)))
+
IF(LEN($EH18)=0,0.3,SUM(IF(([2]JOE_DATA!$C$2:$C$19999=$EH18)*([2]JOE_DATA!$B$2:$B$19999="Work type")*([2]JOE_DATA!$A$2:$A$19999="EPC Construction"),0.3,0)))
+
IF(LEN($EI18)=0,0.3,SUM(IF(([2]JOE_DATA!$C$2:$C$19999=$EI18)*([2]JOE_DATA!$B$2:$B$19999="Work type")*([2]JOE_DATA!$A$2:$A$19999="EPC Construction"),0.3,0)))</f>
        <v>1</v>
      </c>
      <c r="ID18" s="3">
        <f t="array" ref="ID18">IF(LEN($EJ18)=0,0.4,SUM(IF(([2]JOE_DATA!$C$2:$C$19999=$EJ18)*([2]JOE_DATA!$B$2:$B$19999="Contract type")*([2]JOE_DATA!$A$2:$A$19999="EPC Construction"),0.4,0)))
+
IF(LEN($EK18)=0,0.3,SUM(IF(([2]JOE_DATA!$C$2:$C$19999=$EK18)*([2]JOE_DATA!$B$2:$B$19999="Contract type")*([2]JOE_DATA!$A$2:$A$19999="EPC Construction"),0.3,0)))
+
IF(LEN($EL18)=0,0.3,SUM(IF(([2]JOE_DATA!$C$2:$C$19999=$EL18)*([2]JOE_DATA!$B$2:$B$19999="Contract type")*([2]JOE_DATA!$A$2:$A$19999="EPC Construction"),0.3,0)))</f>
        <v>1</v>
      </c>
      <c r="IE18" s="3">
        <f t="array" ref="IE18">IF(LEN($EP18)=0,1,SUM(IF(([2]JOE_DATA!$C$2:$C$19999=$EP18)*([2]JOE_DATA!$B$2:$B$19999="Client type")*([2]JOE_DATA!$A$2:$A$19999="EPC Construction"),1,0)))</f>
        <v>1</v>
      </c>
      <c r="IF18" s="3">
        <f t="array" ref="IF18">IF(LEN($EN18)=0,1,SUM(IF(([2]JOE_DATA!$C$2:$C$19999=$EN18)*([2]JOE_DATA!$B$2:$B$19999="Subject matter")*([2]JOE_DATA!$A$2:$A$19999="EPC Construction"),1,0)))</f>
        <v>1</v>
      </c>
      <c r="IG18" s="3">
        <f t="array" ref="IG18">IF(LEN($ER18)=0,1,SUM(IF(([2]JOE_DATA!$C$2:$C$19999=$ER18)*([2]JOE_DATA!$B$2:$B$19999="Client scope")*([2]JOE_DATA!$A$2:$A$19999="EPC Construction"),1,0)))</f>
        <v>1</v>
      </c>
      <c r="IH18" s="3">
        <f t="array" ref="IH18">IF(LEN($ES18)=0,0.4,SUM(IF(([2]JOE_DATA!$C$2:$C$19999=$ES18)*([2]JOE_DATA!$B$2:$B$19999="Work type")*([2]JOE_DATA!$A$2:$A$19999="EPC Energy"),0.4,0)))
+
IF(LEN($ET18)=0,0.3,SUM(IF(([2]JOE_DATA!$C$2:$C$19999=$ET18)*([2]JOE_DATA!$B$2:$B$19999="Work type")*([2]JOE_DATA!$A$2:$A$19999="EPC Energy"),0.3,0)))
+
IF(LEN($EU18)=0,0.3,SUM(IF(([2]JOE_DATA!$C$2:$C$19999=$EU18)*([2]JOE_DATA!$B$2:$B$19999="Work type")*([2]JOE_DATA!$A$2:$A$19999="EPC Energy"),0.3,0)))</f>
        <v>1</v>
      </c>
      <c r="II18" s="3">
        <f t="array" ref="II18">IF(LEN($EV18)=0,1,SUM(IF(([2]JOE_DATA!$C$2:$C$19999=$EV18)*([2]JOE_DATA!$B$2:$B$19999="Work type")*([2]JOE_DATA!$A$2:$A$19999="EPC Energy"),1,0)))</f>
        <v>1</v>
      </c>
      <c r="IJ18" s="3">
        <f t="array" ref="IJ18">IF(LEN($EW18)=0,1,SUM(IF(([2]JOE_DATA!$C$2:$C$19999=$EW18)*([2]JOE_DATA!$B$2:$B$19999="Client type")*([2]JOE_DATA!$A$2:$A$19999="EPC Projects"),1,0)))</f>
        <v>1</v>
      </c>
      <c r="IK18" s="3">
        <f t="array" ref="IK18">IF(LEN($FE18)=0,0.4,SUM(IF(([2]JOE_DATA!$C$2:$C$19999=$FE18)*([2]JOE_DATA!$B$2:$B$19999="Client type")*([2]JOE_DATA!$A$2:$A$19999="Real Estate"),0.4,0)))
+
IF(LEN($FF18)=0,0.3,SUM(IF(([2]JOE_DATA!$C$2:$C$19999=$FF18)*([2]JOE_DATA!$B$2:$B$19999="Client type")*([2]JOE_DATA!$A$2:$A$19999="Real Estate"),0.3,0)))
+
IF(LEN($FG18)=0,0.3,SUM(IF(([2]JOE_DATA!$C$2:$C$19999=$FG18)*([2]JOE_DATA!$B$2:$B$19999="Client type")*([2]JOE_DATA!$A$2:$A$19999="Real Estate"),0.3,0)))</f>
        <v>1</v>
      </c>
      <c r="IL18" s="3">
        <f t="array" ref="IL18">IF(LEN($FH18)=0,0.4,SUM(IF(([2]JOE_DATA!$C$2:$C$19999=$FH18)*([2]JOE_DATA!$B$2:$B$19999="Work type")*([2]JOE_DATA!$A$2:$A$19999="Real Estate"),0.4,0)))
+
IF(LEN($FI18)=0,0.3,SUM(IF(([2]JOE_DATA!$C$2:$C$19999=$FI18)*([2]JOE_DATA!$B$2:$B$19999="Work type")*([2]JOE_DATA!$A$2:$A$19999="Real Estate"),0.3,0)))
+
IF(LEN($FJ18)=0,0.3,SUM(IF(([2]JOE_DATA!$C$2:$C$19999=$FJ18)*([2]JOE_DATA!$B$2:$B$19999="Work type")*([2]JOE_DATA!$A$2:$A$19999="Real Estate"),0.3,0)))</f>
        <v>1</v>
      </c>
      <c r="IM18" s="3">
        <f t="array" ref="IM18">IF(LEN($EX18)=0,0.4,SUM(IF(([2]JOE_DATA!$C$2:$C$19999=$EX18)*([2]JOE_DATA!$B$2:$B$19999="Work type")*([2]JOE_DATA!$A$2:$A$19999="Human Capital"),0.4,0)))
+
IF(LEN($EY18)=0,0.3,SUM(IF(([2]JOE_DATA!$C$2:$C$19999=$EY18)*([2]JOE_DATA!$B$2:$B$19999="Work type")*([2]JOE_DATA!$A$2:$A$19999="Human Capital"),0.3,0)))
+
IF(LEN($EZ18)=0,0.3,SUM(IF(([2]JOE_DATA!$C$2:$C$19999=$EZ18)*([2]JOE_DATA!$B$2:$B$19999="Work type")*([2]JOE_DATA!$A$2:$A$19999="Human Capital"),0.3,0)))</f>
        <v>1</v>
      </c>
      <c r="IN18" s="3">
        <f t="array" ref="IN18">IF(LEN($FA18)=0,0.4,SUM(IF(([2]JOE_DATA!$C$2:$C$19999=$FA18)*([2]JOE_DATA!$B$2:$B$19999="Sub-work types")*([2]JOE_DATA!$A$2:$A$19999="Human Capital"),0.4,0)))
+
IF(LEN($FB18)=0,0.3,SUM(IF(([2]JOE_DATA!$C$2:$C$19999=$FB18)*([2]JOE_DATA!$B$2:$B$19999="Sub-work types")*([2]JOE_DATA!$A$2:$A$19999="Human Capital"),0.3,0)))
+
IF(LEN($FC18)=0,0.3,SUM(IF(([2]JOE_DATA!$C$2:$C$19999=$FC18)*([2]JOE_DATA!$B$2:$B$19999="Sub-work types")*([2]JOE_DATA!$A$2:$A$19999="Human Capital"),0.3,0)))</f>
        <v>1</v>
      </c>
      <c r="IO18" s="15">
        <f t="array" ref="IO18">IF(LEN($FD18)=0,1,SUM(IF(([2]JOE_DATA!$C$2:$C$19999=$FD18)*([2]JOE_DATA!$B$2:$B$19999="Pension scheme")*([2]JOE_DATA!$A$2:$A$19999="Human Capital"),1,0)))</f>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38.25">
      <c r="A19" s="34"/>
      <c r="B19" s="35" t="s">
        <v>274</v>
      </c>
      <c r="C19" s="36" t="s">
        <v>247</v>
      </c>
      <c r="D19" s="36"/>
      <c r="E19" s="36"/>
      <c r="F19" s="36" t="s">
        <v>248</v>
      </c>
      <c r="G19" s="36"/>
      <c r="H19" s="36"/>
      <c r="I19" s="36"/>
      <c r="J19" s="36"/>
      <c r="K19" s="36"/>
      <c r="L19" s="36"/>
      <c r="M19" s="36"/>
      <c r="N19" s="36"/>
      <c r="O19" s="36" t="s">
        <v>106</v>
      </c>
      <c r="P19" s="36"/>
      <c r="Q19" s="36"/>
      <c r="R19" s="36"/>
      <c r="S19" s="36"/>
      <c r="T19" s="43">
        <v>40908</v>
      </c>
      <c r="U19" s="36" t="s">
        <v>248</v>
      </c>
      <c r="V19" s="36"/>
      <c r="W19" s="36"/>
      <c r="X19" s="36"/>
      <c r="Y19" s="36"/>
      <c r="Z19" s="36"/>
      <c r="AA19" s="35" t="s">
        <v>276</v>
      </c>
      <c r="AB19" s="36"/>
      <c r="AC19" s="36"/>
      <c r="AD19" s="36"/>
      <c r="AE19" s="36"/>
      <c r="AF19" s="36"/>
      <c r="AG19" s="36"/>
      <c r="AH19" s="39"/>
      <c r="AI19" s="36"/>
      <c r="AJ19" s="36"/>
      <c r="AK19" s="36"/>
      <c r="AL19" s="36" t="s">
        <v>250</v>
      </c>
      <c r="AM19" s="36"/>
      <c r="AN19" s="36"/>
      <c r="AO19" s="36" t="s">
        <v>251</v>
      </c>
      <c r="AP19" s="36"/>
      <c r="AQ19" s="36"/>
      <c r="AR19" s="36"/>
      <c r="AS19" s="36"/>
      <c r="AT19" s="36"/>
      <c r="AU19" s="36"/>
      <c r="AV19" s="36"/>
      <c r="AW19" s="36"/>
      <c r="AX19" s="36"/>
      <c r="AY19" s="36"/>
      <c r="AZ19" s="36"/>
      <c r="BA19" s="39"/>
      <c r="BB19" s="36"/>
      <c r="BC19" s="36"/>
      <c r="BD19" s="36"/>
      <c r="BE19" s="35"/>
      <c r="BF19" s="36"/>
      <c r="BG19" s="36"/>
      <c r="BH19" s="36"/>
      <c r="BI19" s="36"/>
      <c r="BJ19" s="36"/>
      <c r="BK19" s="36"/>
      <c r="BL19" s="41" t="s">
        <v>395</v>
      </c>
      <c r="BM19" s="36"/>
      <c r="BN19" s="36"/>
      <c r="BO19" s="36"/>
      <c r="BP19" s="36"/>
      <c r="BQ19" s="36"/>
      <c r="BR19" s="36"/>
      <c r="BS19" s="36"/>
      <c r="BT19" s="36"/>
      <c r="BU19" s="36"/>
      <c r="BV19" s="36"/>
      <c r="BW19" s="36"/>
      <c r="BX19" s="36"/>
      <c r="BY19" s="36"/>
      <c r="BZ19" s="36" t="s">
        <v>253</v>
      </c>
      <c r="CA19" s="36"/>
      <c r="CB19" s="36"/>
      <c r="CC19" s="36"/>
      <c r="CD19" s="36"/>
      <c r="CE19" s="36"/>
      <c r="CF19" s="36"/>
      <c r="CG19" s="36" t="s">
        <v>254</v>
      </c>
      <c r="CH19" s="36"/>
      <c r="CI19" s="36"/>
      <c r="CJ19" s="36"/>
      <c r="CK19" s="36"/>
      <c r="CL19" s="36"/>
      <c r="CM19" s="36"/>
      <c r="CN19" s="36"/>
      <c r="CO19" s="36"/>
      <c r="CP19" s="36"/>
      <c r="CQ19" s="36"/>
      <c r="CR19" s="36"/>
      <c r="CS19" s="39"/>
      <c r="CT19"/>
      <c r="CU19"/>
      <c r="CV19" s="42"/>
      <c r="CW19" s="42"/>
      <c r="CX19" s="42"/>
      <c r="CY19" s="42"/>
      <c r="CZ19"/>
      <c r="DA19"/>
      <c r="DB19"/>
      <c r="DC19"/>
      <c r="DD19"/>
      <c r="DE19"/>
      <c r="DF19" s="42"/>
      <c r="DG19" s="42"/>
      <c r="DH19" s="42"/>
      <c r="DI19" s="42"/>
      <c r="DJ19" s="42"/>
      <c r="DK19" s="42"/>
      <c r="DL19" s="42"/>
      <c r="DM19" s="42"/>
      <c r="DN19" s="42"/>
      <c r="DO19" s="42"/>
      <c r="DP19" s="42"/>
      <c r="DQ19" s="42"/>
      <c r="DR19" s="42"/>
      <c r="DS19" s="42"/>
      <c r="DT19" s="42"/>
      <c r="DU19" s="42"/>
      <c r="DV19" s="42"/>
      <c r="DW19" s="42"/>
      <c r="DX19" s="42"/>
      <c r="DY19" s="42"/>
      <c r="DZ19" s="42"/>
      <c r="EA19" s="42"/>
      <c r="EB19" s="42"/>
      <c r="EC19" s="42"/>
      <c r="ED19" s="42"/>
      <c r="EE19" s="42"/>
      <c r="EF19" s="42"/>
      <c r="EG19" s="42"/>
      <c r="EH19" s="42"/>
      <c r="EI19" s="42"/>
      <c r="EJ19"/>
      <c r="EK19"/>
      <c r="EL19"/>
      <c r="EM19" s="42"/>
      <c r="EN19" s="42"/>
      <c r="EO19" s="42"/>
      <c r="EP19" s="42"/>
      <c r="EQ19" s="42"/>
      <c r="ER19" s="42"/>
      <c r="ES19" s="42"/>
      <c r="ET19" s="42"/>
      <c r="EU19" s="42"/>
      <c r="EV19" s="42"/>
      <c r="EW19" s="42"/>
      <c r="EX19" s="42"/>
      <c r="EY19" s="42"/>
      <c r="EZ19" s="42"/>
      <c r="FA19" s="42"/>
      <c r="FB19" s="42"/>
      <c r="FC19" s="42"/>
      <c r="FD19" s="42"/>
      <c r="FE19" s="42"/>
      <c r="FF19" s="42"/>
      <c r="FG19" s="42"/>
      <c r="FH19" s="42" t="s">
        <v>255</v>
      </c>
      <c r="FI19" s="42"/>
      <c r="FJ19" s="42"/>
      <c r="FK19" s="42"/>
      <c r="FL19" s="42"/>
      <c r="FM19" s="42"/>
      <c r="FO19" s="3"/>
      <c r="FP19" s="3"/>
      <c r="FQ19" s="3" t="str">
        <f t="array" ref="FQ19">IF(SUM($FU19:$IP19)=74,"PASS","FAIL")</f>
        <v>PASS</v>
      </c>
      <c r="FR19" s="3">
        <f t="shared" si="5"/>
        <v>0</v>
      </c>
      <c r="FS19" s="3">
        <f t="shared" si="6"/>
        <v>1</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1</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f t="array" ref="HF19">IF(LEN($CS19)=0,0.4,SUM(IF(([2]JOE_DATA!$C$2:$C$19999=$CS19)*([2]JOE_DATA!$B$2:$B$19999="Work type")*([2]JOE_DATA!$A$2:$A$19999="BAIF"),0.4,0)))
+
IF(LEN($CT19)=0,0.3,SUM(IF(([2]JOE_DATA!$C$2:$C$19999=$CT19)*([2]JOE_DATA!$B$2:$B$19999="Work type")*([2]JOE_DATA!$A$2:$A$19999="BAIF"),0.3,0)))
+
IF(LEN($CU19)=0,0.3,SUM(IF(([2]JOE_DATA!$C$2:$C$19999=$CU19)*([2]JOE_DATA!$B$2:$B$19999="Work type")*([2]JOE_DATA!$A$2:$A$19999="BAIF"),0.3,0)))</f>
        <v>1</v>
      </c>
      <c r="HG19" s="3">
        <f t="array" ref="HG19">IF(LEN($CQ19)=0,1,SUM(IF(([2]JOE_DATA!$C$2:$C$19999=$CQ19)*([2]JOE_DATA!$B$2:$B$19999="Client type")*([2]JOE_DATA!$A$2:$A$19999="BAIF"),1,0)))</f>
        <v>1</v>
      </c>
      <c r="HH19" s="3">
        <f t="array" ref="HH19">IF(LEN($CW19)=0,0.4,SUM(IF(([2]JOE_DATA!$C$2:$C$19999=$CW19)*([2]JOE_DATA!$B$2:$B$19999="Work type")*([2]JOE_DATA!$A$2:$A$19999="CRD"),0.4,0)))
+
IF(LEN($CX19)=0,0.3,SUM(IF(([2]JOE_DATA!$C$2:$C$19999=$CX19)*([2]JOE_DATA!$B$2:$B$19999="Work type")*([2]JOE_DATA!$A$2:$A$19999="CRD"),0.3,0)))
+
IF(LEN($CY19)=0,0.3,SUM(IF(([2]JOE_DATA!$C$2:$C$19999=$CY19)*([2]JOE_DATA!$B$2:$B$19999="Work type")*([2]JOE_DATA!$A$2:$A$19999="CRD"),0.3,0)))</f>
        <v>1</v>
      </c>
      <c r="HI19" s="3">
        <f t="array" ref="HI19">IF(LEN($CZ19)=0,0.4,SUM(IF(([2]JOE_DATA!$C$2:$C$19999=$CZ19)*([2]JOE_DATA!$B$2:$B$19999="Sub-work type")*([2]JOE_DATA!$A$2:$A$19999="CRD"),0.4,0)))
+
IF(LEN($DA19)=0,0.3,SUM(IF(([2]JOE_DATA!$C$2:$C$19999=$DA19)*([2]JOE_DATA!$B$2:$B$19999="Sub-work type")*([2]JOE_DATA!$A$2:$A$19999="CRD"),0.3,0)))
+
IF(LEN($DB19)=0,0.3,SUM(IF(([2]JOE_DATA!$C$2:$C$19999=$DB19)*([2]JOE_DATA!$B$2:$B$19999="Sub-work type")*([2]JOE_DATA!$A$2:$A$19999="CRD"),0.3,0)))</f>
        <v>1</v>
      </c>
      <c r="HJ19" s="3">
        <f t="array" ref="HJ19">IF(LEN($CV19)=0,1,SUM(IF(([2]JOE_DATA!$C$2:$C$19999=$CV19)*([2]JOE_DATA!$B$2:$B$19999="Client type")*([2]JOE_DATA!$A$2:$A$19999="CRD"),1,0)))</f>
        <v>1</v>
      </c>
      <c r="HK19" s="3">
        <f t="array" ref="HK19">IF(LEN($DC19)=0,0.4,SUM(IF(([2]JOE_DATA!$C$2:$C$19999=$DC19)*([2]JOE_DATA!$B$2:$B$19999="Work type")*([2]JOE_DATA!$A$2:$A$19999="Corporate"),0.4,0)))
+
IF(LEN($DD19)=0,0.3,SUM(IF(([2]JOE_DATA!$C$2:$C$19999=$DD19)*([2]JOE_DATA!$B$2:$B$19999="Work type")*([2]JOE_DATA!$A$2:$A$19999="Corporate"),0.3,0)))
+
IF(LEN($DE19)=0,0.3,SUM(IF(([2]JOE_DATA!$C$2:$C$19999=$DE19)*([2]JOE_DATA!$B$2:$B$19999="Work type")*([2]JOE_DATA!$A$2:$A$19999="Corporate"),0.3,0)))</f>
        <v>1</v>
      </c>
      <c r="HL19" s="3">
        <f t="array" ref="HL19">IF(LEN($DF19)=0,0.4,SUM(IF(([2]JOE_DATA!$C$2:$C$19999=$DF19)*([2]JOE_DATA!$B$2:$B$19999="Sub-work type")*([2]JOE_DATA!$A$2:$A$19999="Corporate"),0.4,0)))
+
IF(LEN($DG19)=0,0.3,SUM(IF(([2]JOE_DATA!$C$2:$C$19999=$DG19)*([2]JOE_DATA!$B$2:$B$19999="Sub-work type")*([2]JOE_DATA!$A$2:$A$19999="Corporate"),0.3,0)))
+
IF(LEN($DH19)=0,0.3,SUM(IF(([2]JOE_DATA!$C$2:$C$19999=$DH19)*([2]JOE_DATA!$B$2:$B$19999="Sub-work type")*([2]JOE_DATA!$A$2:$A$19999="Corporate"),0.3,0)))</f>
        <v>1</v>
      </c>
      <c r="HM19" s="3">
        <f t="array" ref="HM19">IF(LEN($DI19)=0,0.4,SUM(IF(([2]JOE_DATA!$C$2:$C$19999=$DI19)*([2]JOE_DATA!$B$2:$B$19999="Acting for")*([2]JOE_DATA!$A$2:$A$19999="Corporate"),0.4,0)))
+
IF(LEN($DJ19)=0,0.3,SUM(IF(([2]JOE_DATA!$C$2:$C$19999=$DJ19)*([2]JOE_DATA!$B$2:$B$19999="Acting for")*([2]JOE_DATA!$A$2:$A$19999="Corporate"),0.3,0)))
+
IF(LEN($DK19)=0,0.3,SUM(IF(([2]JOE_DATA!$C$2:$C$19999=$DK19)*([2]JOE_DATA!$B$2:$B$19999="Acting for")*([2]JOE_DATA!$A$2:$A$19999="Corporate"),0.3,0)))</f>
        <v>1</v>
      </c>
      <c r="HN19" s="3">
        <f t="array" ref="HN19">IF(LEN($DM19)=0,0.4,SUM(IF(([2]JOE_DATA!$C$2:$C$19999=$DM19)*([2]JOE_DATA!$B$2:$B$19999="Country of buyer")*([2]JOE_DATA!$A$2:$A$19999="Corporate"),0.4,0)))
+
IF(LEN($DN19)=0,0.3,SUM(IF(([2]JOE_DATA!$C$2:$C$19999=$DN19)*([2]JOE_DATA!$B$2:$B$19999="Country of buyer")*([2]JOE_DATA!$A$2:$A$19999="Corporate"),0.3,0)))
+
IF(LEN($DL19)=0,0.3,SUM(IF(([2]JOE_DATA!$C$2:$C$19999=$DL19)*([2]JOE_DATA!$B$2:$B$19999="Country of buyer")*([2]JOE_DATA!$A$2:$A$19999="Corporate"),0.3,0)))</f>
        <v>1</v>
      </c>
      <c r="HO19" s="3">
        <f t="array" ref="HO19">IF(LEN($DO19)=0,0.4,SUM(IF(([2]JOE_DATA!$C$2:$C$19999=$DO19)*([2]JOE_DATA!$B$2:$B$19999="Country of seller")*([2]JOE_DATA!$A$2:$A$19999="Corporate"),0.4,0)))
+
IF(LEN($DP19)=0,0.3,SUM(IF(([2]JOE_DATA!$C$2:$C$19999=$DP19)*([2]JOE_DATA!$B$2:$B$19999="Country of seller")*([2]JOE_DATA!$A$2:$A$19999="Corporate"),0.3,0)))
+
IF(LEN($DQ19)=0,0.3,SUM(IF(([2]JOE_DATA!$C$2:$C$19999=$DQ19)*([2]JOE_DATA!$B$2:$B$19999="Country of seller")*([2]JOE_DATA!$A$2:$A$19999="Corporate"),0.3,0)))</f>
        <v>1</v>
      </c>
      <c r="HP19" s="3">
        <f t="array" ref="HP19">IF(LEN($DR19)=0,0.4,SUM(IF(([2]JOE_DATA!$C$2:$C$19999=$DR19)*([2]JOE_DATA!$B$2:$B$19999="Country of target")*([2]JOE_DATA!$A$2:$A$19999="Corporate"),0.4,0)))
+
IF(LEN($DS19)=0,0.3,SUM(IF(([2]JOE_DATA!$C$2:$C$19999=$DS19)*([2]JOE_DATA!$B$2:$B$19999="Country of target")*([2]JOE_DATA!$A$2:$A$19999="Corporate"),0.3,0)))
+
IF(LEN($DT19)=0,0.3,SUM(IF(([2]JOE_DATA!$C$2:$C$19999=$DT19)*([2]JOE_DATA!$B$2:$B$19999="Country of target")*([2]JOE_DATA!$A$2:$A$19999="Corporate"),0.3,0)))</f>
        <v>1</v>
      </c>
      <c r="HQ19" s="3">
        <f t="array" ref="HQ19">IF(LEN($DU19)=0,1,SUM(IF(([2]JOE_DATA!$C$2:$C$19999=$DU19)*([2]JOE_DATA!$B$2:$B$19999="Value over US $5m")*([2]JOE_DATA!$A$2:$A$19999="Corporate"),1,0)))</f>
        <v>1</v>
      </c>
      <c r="HR19" s="3">
        <f t="array" ref="HR19">IF(LEN($DV19)=0,1,SUM(IF(([2]JOE_DATA!$C$2:$C$19999=$DV19)*([2]JOE_DATA!$B$2:$B$19999="Value over £500,000")*([2]JOE_DATA!$A$2:$A$19999="Corporate"),1,0)))</f>
        <v>1</v>
      </c>
      <c r="HS19" s="3">
        <f t="array" ref="HS19">IF(LEN($DW19)=0,1,SUM(IF(([2]JOE_DATA!$C$2:$C$19999=$DW19)*([2]JOE_DATA!$B$2:$B$19999="Value over Euro 5m")*([2]JOE_DATA!$A$2:$A$19999="Corporate"),1,0)))</f>
        <v>1</v>
      </c>
      <c r="HT19" s="3">
        <f t="array" ref="HT19">IF(LEN($DX19)=0,1,SUM(IF(([2]JOE_DATA!$C$2:$C$19999=$DX19)*([2]JOE_DATA!$B$2:$B$19999="Value range in euros")*([2]JOE_DATA!$A$2:$A$19999="Corporate"),1,0)))</f>
        <v>1</v>
      </c>
      <c r="HU19" s="3">
        <f t="array" ref="HU19">IF(LEN($DY19)=0,1,SUM(IF(([2]JOE_DATA!$C$2:$C$19999=$DY19)*([2]JOE_DATA!$B$2:$B$19999="Is the deal relevant for M&amp;A study")*([2]JOE_DATA!$A$2:$A$19999="Corporate"),1,0)))</f>
        <v>1</v>
      </c>
      <c r="HV19" s="3">
        <f t="array" ref="HV19">IF(LEN($DZ19)=0,1,SUM(IF(([2]JOE_DATA!$C$2:$C$19999=$DZ19)*([2]JOE_DATA!$B$2:$B$19999="Does the deal involve PE clients")*([2]JOE_DATA!$A$2:$A$19999="Corporate"),1,0)))</f>
        <v>1</v>
      </c>
      <c r="HW19" s="3">
        <f t="array" ref="HW19">IF(LEN($EA19)=0,1,SUM(IF(([2]JOE_DATA!$C$2:$C$19999=$EA19)*([2]JOE_DATA!$B$2:$B$19999="Quarter deal announced/signed")*([2]JOE_DATA!$A$2:$A$19999="Corporate"),1,0)))</f>
        <v>1</v>
      </c>
      <c r="HX19" s="3">
        <f t="array" ref="HX19">IF(LEN($EB19)=0,1,SUM(IF(([2]JOE_DATA!$C$2:$C$19999=$EB19)*([2]JOE_DATA!$B$2:$B$19999="Quarter deal completed")*([2]JOE_DATA!$A$2:$A$19999="Corporate"),1,0)))</f>
        <v>1</v>
      </c>
      <c r="HY19" s="3">
        <f t="array" ref="HY19">IF(LEN($EC19)=0,1,SUM(IF(([2]JOE_DATA!$C$2:$C$19999=$EC19)*([2]JOE_DATA!$B$2:$B$19999="Year deal announced/signed")*([2]JOE_DATA!$A$2:$A$19999="Corporate"),1,0)))</f>
        <v>1</v>
      </c>
      <c r="HZ19" s="3">
        <f t="array" ref="HZ19">IF(LEN($ED19)=0,1,SUM(IF(([2]JOE_DATA!$C$2:$C$19999=$ED19)*([2]JOE_DATA!$B$2:$B$19999="Year deal completed")*([2]JOE_DATA!$A$2:$A$19999="Corporate"),1,0)))</f>
        <v>1</v>
      </c>
      <c r="IA19" s="3">
        <v>1</v>
      </c>
      <c r="IB19" s="3">
        <f t="array" ref="IB19">IF(LEN($EF19)=0,1,SUM(IF(([2]JOE_DATA!$C$2:$C$19999=$EF19)*([2]JOE_DATA!$B$2:$B$19999="Work type")*([2]JOE_DATA!$A$2:$A$19999="Corporate Tax"),1,0)))</f>
        <v>1</v>
      </c>
      <c r="IC19" s="3">
        <f t="array" ref="IC19">IF(LEN($EG19)=0,0.4,SUM(IF(([2]JOE_DATA!$C$2:$C$19999=$EG19)*([2]JOE_DATA!$B$2:$B$19999="Work type")*([2]JOE_DATA!$A$2:$A$19999="EPC Construction"),0.4,0)))
+
IF(LEN($EH19)=0,0.3,SUM(IF(([2]JOE_DATA!$C$2:$C$19999=$EH19)*([2]JOE_DATA!$B$2:$B$19999="Work type")*([2]JOE_DATA!$A$2:$A$19999="EPC Construction"),0.3,0)))
+
IF(LEN($EI19)=0,0.3,SUM(IF(([2]JOE_DATA!$C$2:$C$19999=$EI19)*([2]JOE_DATA!$B$2:$B$19999="Work type")*([2]JOE_DATA!$A$2:$A$19999="EPC Construction"),0.3,0)))</f>
        <v>1</v>
      </c>
      <c r="ID19" s="3">
        <f t="array" ref="ID19">IF(LEN($EJ19)=0,0.4,SUM(IF(([2]JOE_DATA!$C$2:$C$19999=$EJ19)*([2]JOE_DATA!$B$2:$B$19999="Contract type")*([2]JOE_DATA!$A$2:$A$19999="EPC Construction"),0.4,0)))
+
IF(LEN($EK19)=0,0.3,SUM(IF(([2]JOE_DATA!$C$2:$C$19999=$EK19)*([2]JOE_DATA!$B$2:$B$19999="Contract type")*([2]JOE_DATA!$A$2:$A$19999="EPC Construction"),0.3,0)))
+
IF(LEN($EL19)=0,0.3,SUM(IF(([2]JOE_DATA!$C$2:$C$19999=$EL19)*([2]JOE_DATA!$B$2:$B$19999="Contract type")*([2]JOE_DATA!$A$2:$A$19999="EPC Construction"),0.3,0)))</f>
        <v>1</v>
      </c>
      <c r="IE19" s="3">
        <f t="array" ref="IE19">IF(LEN($EP19)=0,1,SUM(IF(([2]JOE_DATA!$C$2:$C$19999=$EP19)*([2]JOE_DATA!$B$2:$B$19999="Client type")*([2]JOE_DATA!$A$2:$A$19999="EPC Construction"),1,0)))</f>
        <v>1</v>
      </c>
      <c r="IF19" s="3">
        <f t="array" ref="IF19">IF(LEN($EN19)=0,1,SUM(IF(([2]JOE_DATA!$C$2:$C$19999=$EN19)*([2]JOE_DATA!$B$2:$B$19999="Subject matter")*([2]JOE_DATA!$A$2:$A$19999="EPC Construction"),1,0)))</f>
        <v>1</v>
      </c>
      <c r="IG19" s="3">
        <f t="array" ref="IG19">IF(LEN($ER19)=0,1,SUM(IF(([2]JOE_DATA!$C$2:$C$19999=$ER19)*([2]JOE_DATA!$B$2:$B$19999="Client scope")*([2]JOE_DATA!$A$2:$A$19999="EPC Construction"),1,0)))</f>
        <v>1</v>
      </c>
      <c r="IH19" s="3">
        <f t="array" ref="IH19">IF(LEN($ES19)=0,0.4,SUM(IF(([2]JOE_DATA!$C$2:$C$19999=$ES19)*([2]JOE_DATA!$B$2:$B$19999="Work type")*([2]JOE_DATA!$A$2:$A$19999="EPC Energy"),0.4,0)))
+
IF(LEN($ET19)=0,0.3,SUM(IF(([2]JOE_DATA!$C$2:$C$19999=$ET19)*([2]JOE_DATA!$B$2:$B$19999="Work type")*([2]JOE_DATA!$A$2:$A$19999="EPC Energy"),0.3,0)))
+
IF(LEN($EU19)=0,0.3,SUM(IF(([2]JOE_DATA!$C$2:$C$19999=$EU19)*([2]JOE_DATA!$B$2:$B$19999="Work type")*([2]JOE_DATA!$A$2:$A$19999="EPC Energy"),0.3,0)))</f>
        <v>1</v>
      </c>
      <c r="II19" s="3">
        <f t="array" ref="II19">IF(LEN($EV19)=0,1,SUM(IF(([2]JOE_DATA!$C$2:$C$19999=$EV19)*([2]JOE_DATA!$B$2:$B$19999="Work type")*([2]JOE_DATA!$A$2:$A$19999="EPC Energy"),1,0)))</f>
        <v>1</v>
      </c>
      <c r="IJ19" s="3">
        <f t="array" ref="IJ19">IF(LEN($EW19)=0,1,SUM(IF(([2]JOE_DATA!$C$2:$C$19999=$EW19)*([2]JOE_DATA!$B$2:$B$19999="Client type")*([2]JOE_DATA!$A$2:$A$19999="EPC Projects"),1,0)))</f>
        <v>1</v>
      </c>
      <c r="IK19" s="3">
        <f t="array" ref="IK19">IF(LEN($FE19)=0,0.4,SUM(IF(([2]JOE_DATA!$C$2:$C$19999=$FE19)*([2]JOE_DATA!$B$2:$B$19999="Client type")*([2]JOE_DATA!$A$2:$A$19999="Real Estate"),0.4,0)))
+
IF(LEN($FF19)=0,0.3,SUM(IF(([2]JOE_DATA!$C$2:$C$19999=$FF19)*([2]JOE_DATA!$B$2:$B$19999="Client type")*([2]JOE_DATA!$A$2:$A$19999="Real Estate"),0.3,0)))
+
IF(LEN($FG19)=0,0.3,SUM(IF(([2]JOE_DATA!$C$2:$C$19999=$FG19)*([2]JOE_DATA!$B$2:$B$19999="Client type")*([2]JOE_DATA!$A$2:$A$19999="Real Estate"),0.3,0)))</f>
        <v>1</v>
      </c>
      <c r="IL19" s="3">
        <f t="array" ref="IL19">IF(LEN($FH19)=0,0.4,SUM(IF(([2]JOE_DATA!$C$2:$C$19999=$FH19)*([2]JOE_DATA!$B$2:$B$19999="Work type")*([2]JOE_DATA!$A$2:$A$19999="Real Estate"),0.4,0)))
+
IF(LEN($FI19)=0,0.3,SUM(IF(([2]JOE_DATA!$C$2:$C$19999=$FI19)*([2]JOE_DATA!$B$2:$B$19999="Work type")*([2]JOE_DATA!$A$2:$A$19999="Real Estate"),0.3,0)))
+
IF(LEN($FJ19)=0,0.3,SUM(IF(([2]JOE_DATA!$C$2:$C$19999=$FJ19)*([2]JOE_DATA!$B$2:$B$19999="Work type")*([2]JOE_DATA!$A$2:$A$19999="Real Estate"),0.3,0)))</f>
        <v>1</v>
      </c>
      <c r="IM19" s="3">
        <f t="array" ref="IM19">IF(LEN($EX19)=0,0.4,SUM(IF(([2]JOE_DATA!$C$2:$C$19999=$EX19)*([2]JOE_DATA!$B$2:$B$19999="Work type")*([2]JOE_DATA!$A$2:$A$19999="Human Capital"),0.4,0)))
+
IF(LEN($EY19)=0,0.3,SUM(IF(([2]JOE_DATA!$C$2:$C$19999=$EY19)*([2]JOE_DATA!$B$2:$B$19999="Work type")*([2]JOE_DATA!$A$2:$A$19999="Human Capital"),0.3,0)))
+
IF(LEN($EZ19)=0,0.3,SUM(IF(([2]JOE_DATA!$C$2:$C$19999=$EZ19)*([2]JOE_DATA!$B$2:$B$19999="Work type")*([2]JOE_DATA!$A$2:$A$19999="Human Capital"),0.3,0)))</f>
        <v>1</v>
      </c>
      <c r="IN19" s="3">
        <f t="array" ref="IN19">IF(LEN($FA19)=0,0.4,SUM(IF(([2]JOE_DATA!$C$2:$C$19999=$FA19)*([2]JOE_DATA!$B$2:$B$19999="Sub-work types")*([2]JOE_DATA!$A$2:$A$19999="Human Capital"),0.4,0)))
+
IF(LEN($FB19)=0,0.3,SUM(IF(([2]JOE_DATA!$C$2:$C$19999=$FB19)*([2]JOE_DATA!$B$2:$B$19999="Sub-work types")*([2]JOE_DATA!$A$2:$A$19999="Human Capital"),0.3,0)))
+
IF(LEN($FC19)=0,0.3,SUM(IF(([2]JOE_DATA!$C$2:$C$19999=$FC19)*([2]JOE_DATA!$B$2:$B$19999="Sub-work types")*([2]JOE_DATA!$A$2:$A$19999="Human Capital"),0.3,0)))</f>
        <v>1</v>
      </c>
      <c r="IO19" s="15">
        <f t="array" ref="IO19">IF(LEN($FD19)=0,1,SUM(IF(([2]JOE_DATA!$C$2:$C$19999=$FD19)*([2]JOE_DATA!$B$2:$B$19999="Pension scheme")*([2]JOE_DATA!$A$2:$A$19999="Human Capital"),1,0)))</f>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45">
      <c r="A20" s="34"/>
      <c r="B20" s="35" t="s">
        <v>274</v>
      </c>
      <c r="C20" s="36" t="s">
        <v>247</v>
      </c>
      <c r="D20" s="36"/>
      <c r="E20" s="36"/>
      <c r="F20" s="36" t="s">
        <v>248</v>
      </c>
      <c r="G20" s="36"/>
      <c r="H20" s="36"/>
      <c r="I20" s="36"/>
      <c r="J20" s="36"/>
      <c r="K20" s="36"/>
      <c r="L20" s="36"/>
      <c r="M20" s="36"/>
      <c r="N20" s="36"/>
      <c r="O20" s="36" t="s">
        <v>106</v>
      </c>
      <c r="P20" s="36"/>
      <c r="Q20" s="36"/>
      <c r="R20" s="36"/>
      <c r="S20" s="36"/>
      <c r="T20" s="43">
        <v>40543</v>
      </c>
      <c r="U20" s="36" t="s">
        <v>248</v>
      </c>
      <c r="V20" s="36"/>
      <c r="W20" s="36"/>
      <c r="X20" s="36"/>
      <c r="Y20" s="36"/>
      <c r="Z20" s="36"/>
      <c r="AA20" s="35" t="s">
        <v>277</v>
      </c>
      <c r="AB20" s="36"/>
      <c r="AC20" s="36"/>
      <c r="AD20" s="36"/>
      <c r="AE20" s="36"/>
      <c r="AF20" s="36"/>
      <c r="AG20" s="36"/>
      <c r="AH20" s="39"/>
      <c r="AI20" s="36"/>
      <c r="AJ20" s="36"/>
      <c r="AK20" s="36"/>
      <c r="AL20" s="36" t="s">
        <v>250</v>
      </c>
      <c r="AM20" s="36"/>
      <c r="AN20" s="36"/>
      <c r="AO20" s="36" t="s">
        <v>251</v>
      </c>
      <c r="AP20" s="36"/>
      <c r="AQ20" s="36"/>
      <c r="AR20" s="36"/>
      <c r="AS20" s="36"/>
      <c r="AT20" s="36"/>
      <c r="AU20" s="36"/>
      <c r="AV20" s="36"/>
      <c r="AW20" s="36"/>
      <c r="AX20" s="36"/>
      <c r="AY20" s="36"/>
      <c r="AZ20" s="36"/>
      <c r="BA20" s="39"/>
      <c r="BB20" s="36"/>
      <c r="BC20" s="36"/>
      <c r="BD20" s="36"/>
      <c r="BE20" s="35"/>
      <c r="BF20" s="36"/>
      <c r="BG20" s="36"/>
      <c r="BH20" s="36"/>
      <c r="BI20" s="36"/>
      <c r="BJ20" s="36"/>
      <c r="BK20" s="36"/>
      <c r="BL20" s="41" t="s">
        <v>395</v>
      </c>
      <c r="BM20" s="36"/>
      <c r="BN20" s="36"/>
      <c r="BO20" s="36"/>
      <c r="BP20" s="36"/>
      <c r="BQ20" s="36"/>
      <c r="BR20" s="36"/>
      <c r="BS20" s="36"/>
      <c r="BT20" s="36"/>
      <c r="BU20" s="36"/>
      <c r="BV20" s="36"/>
      <c r="BW20" s="36"/>
      <c r="BX20" s="36"/>
      <c r="BY20" s="36"/>
      <c r="BZ20" s="36" t="s">
        <v>253</v>
      </c>
      <c r="CA20" s="36"/>
      <c r="CB20" s="36"/>
      <c r="CC20" s="36"/>
      <c r="CD20" s="36"/>
      <c r="CE20" s="36"/>
      <c r="CF20" s="36"/>
      <c r="CG20" s="36" t="s">
        <v>254</v>
      </c>
      <c r="CH20" s="36"/>
      <c r="CI20" s="36"/>
      <c r="CJ20" s="36"/>
      <c r="CK20" s="36"/>
      <c r="CL20" s="36"/>
      <c r="CM20" s="36"/>
      <c r="CN20" s="36"/>
      <c r="CO20" s="36"/>
      <c r="CP20" s="36"/>
      <c r="CQ20" s="36"/>
      <c r="CR20" s="36"/>
      <c r="CS20" s="39"/>
      <c r="CT20"/>
      <c r="CU20"/>
      <c r="CV20" s="42"/>
      <c r="CW20" s="42"/>
      <c r="CX20" s="42"/>
      <c r="CY20" s="42"/>
      <c r="CZ20"/>
      <c r="DA20"/>
      <c r="DB20"/>
      <c r="DC20"/>
      <c r="DD20"/>
      <c r="DE20"/>
      <c r="DF20" s="42"/>
      <c r="DG20" s="42"/>
      <c r="DH20" s="42"/>
      <c r="DI20" s="42"/>
      <c r="DJ20" s="42"/>
      <c r="DK20" s="42"/>
      <c r="DL20" s="42"/>
      <c r="DM20" s="42"/>
      <c r="DN20" s="42"/>
      <c r="DO20" s="42"/>
      <c r="DP20" s="42"/>
      <c r="DQ20" s="42"/>
      <c r="DR20" s="42"/>
      <c r="DS20" s="42"/>
      <c r="DT20" s="42"/>
      <c r="DU20" s="42"/>
      <c r="DV20" s="42"/>
      <c r="DW20" s="42"/>
      <c r="DX20" s="42"/>
      <c r="DY20" s="42"/>
      <c r="DZ20" s="42"/>
      <c r="EA20" s="42"/>
      <c r="EB20" s="42"/>
      <c r="EC20" s="42"/>
      <c r="ED20" s="42"/>
      <c r="EE20" s="42"/>
      <c r="EF20" s="42"/>
      <c r="EG20" s="42"/>
      <c r="EH20" s="42"/>
      <c r="EI20" s="42"/>
      <c r="EJ20"/>
      <c r="EK20"/>
      <c r="EL20"/>
      <c r="EM20" s="42"/>
      <c r="EN20" s="42"/>
      <c r="EO20" s="42"/>
      <c r="EP20" s="42"/>
      <c r="EQ20" s="42"/>
      <c r="ER20" s="42"/>
      <c r="ES20" s="42"/>
      <c r="ET20" s="42"/>
      <c r="EU20" s="42"/>
      <c r="EV20" s="42"/>
      <c r="EW20" s="42"/>
      <c r="EX20" s="42"/>
      <c r="EY20" s="42"/>
      <c r="EZ20" s="42"/>
      <c r="FA20" s="42"/>
      <c r="FB20" s="42"/>
      <c r="FC20" s="42"/>
      <c r="FD20" s="42"/>
      <c r="FE20" s="42"/>
      <c r="FF20" s="42"/>
      <c r="FG20" s="42"/>
      <c r="FH20" s="42" t="s">
        <v>255</v>
      </c>
      <c r="FI20" s="42"/>
      <c r="FJ20" s="42"/>
      <c r="FK20" s="42"/>
      <c r="FL20" s="42"/>
      <c r="FM20" s="42"/>
      <c r="FO20" s="3"/>
      <c r="FP20" s="3"/>
      <c r="FQ20" s="3" t="str">
        <f t="array" ref="FQ20">IF(SUM($FU20:$IP20)=74,"PASS","FAIL")</f>
        <v>PASS</v>
      </c>
      <c r="FR20" s="3">
        <f t="shared" si="5"/>
        <v>0</v>
      </c>
      <c r="FS20" s="3">
        <f t="shared" si="6"/>
        <v>1</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f t="array" ref="HF20">IF(LEN($CS20)=0,0.4,SUM(IF(([2]JOE_DATA!$C$2:$C$19999=$CS20)*([2]JOE_DATA!$B$2:$B$19999="Work type")*([2]JOE_DATA!$A$2:$A$19999="BAIF"),0.4,0)))
+
IF(LEN($CT20)=0,0.3,SUM(IF(([2]JOE_DATA!$C$2:$C$19999=$CT20)*([2]JOE_DATA!$B$2:$B$19999="Work type")*([2]JOE_DATA!$A$2:$A$19999="BAIF"),0.3,0)))
+
IF(LEN($CU20)=0,0.3,SUM(IF(([2]JOE_DATA!$C$2:$C$19999=$CU20)*([2]JOE_DATA!$B$2:$B$19999="Work type")*([2]JOE_DATA!$A$2:$A$19999="BAIF"),0.3,0)))</f>
        <v>1</v>
      </c>
      <c r="HG20" s="3">
        <f t="array" ref="HG20">IF(LEN($CQ20)=0,1,SUM(IF(([2]JOE_DATA!$C$2:$C$19999=$CQ20)*([2]JOE_DATA!$B$2:$B$19999="Client type")*([2]JOE_DATA!$A$2:$A$19999="BAIF"),1,0)))</f>
        <v>1</v>
      </c>
      <c r="HH20" s="3">
        <f t="array" ref="HH20">IF(LEN($CW20)=0,0.4,SUM(IF(([2]JOE_DATA!$C$2:$C$19999=$CW20)*([2]JOE_DATA!$B$2:$B$19999="Work type")*([2]JOE_DATA!$A$2:$A$19999="CRD"),0.4,0)))
+
IF(LEN($CX20)=0,0.3,SUM(IF(([2]JOE_DATA!$C$2:$C$19999=$CX20)*([2]JOE_DATA!$B$2:$B$19999="Work type")*([2]JOE_DATA!$A$2:$A$19999="CRD"),0.3,0)))
+
IF(LEN($CY20)=0,0.3,SUM(IF(([2]JOE_DATA!$C$2:$C$19999=$CY20)*([2]JOE_DATA!$B$2:$B$19999="Work type")*([2]JOE_DATA!$A$2:$A$19999="CRD"),0.3,0)))</f>
        <v>1</v>
      </c>
      <c r="HI20" s="3">
        <f t="array" ref="HI20">IF(LEN($CZ20)=0,0.4,SUM(IF(([2]JOE_DATA!$C$2:$C$19999=$CZ20)*([2]JOE_DATA!$B$2:$B$19999="Sub-work type")*([2]JOE_DATA!$A$2:$A$19999="CRD"),0.4,0)))
+
IF(LEN($DA20)=0,0.3,SUM(IF(([2]JOE_DATA!$C$2:$C$19999=$DA20)*([2]JOE_DATA!$B$2:$B$19999="Sub-work type")*([2]JOE_DATA!$A$2:$A$19999="CRD"),0.3,0)))
+
IF(LEN($DB20)=0,0.3,SUM(IF(([2]JOE_DATA!$C$2:$C$19999=$DB20)*([2]JOE_DATA!$B$2:$B$19999="Sub-work type")*([2]JOE_DATA!$A$2:$A$19999="CRD"),0.3,0)))</f>
        <v>1</v>
      </c>
      <c r="HJ20" s="3">
        <f t="array" ref="HJ20">IF(LEN($CV20)=0,1,SUM(IF(([2]JOE_DATA!$C$2:$C$19999=$CV20)*([2]JOE_DATA!$B$2:$B$19999="Client type")*([2]JOE_DATA!$A$2:$A$19999="CRD"),1,0)))</f>
        <v>1</v>
      </c>
      <c r="HK20" s="3">
        <f t="array" ref="HK20">IF(LEN($DC20)=0,0.4,SUM(IF(([2]JOE_DATA!$C$2:$C$19999=$DC20)*([2]JOE_DATA!$B$2:$B$19999="Work type")*([2]JOE_DATA!$A$2:$A$19999="Corporate"),0.4,0)))
+
IF(LEN($DD20)=0,0.3,SUM(IF(([2]JOE_DATA!$C$2:$C$19999=$DD20)*([2]JOE_DATA!$B$2:$B$19999="Work type")*([2]JOE_DATA!$A$2:$A$19999="Corporate"),0.3,0)))
+
IF(LEN($DE20)=0,0.3,SUM(IF(([2]JOE_DATA!$C$2:$C$19999=$DE20)*([2]JOE_DATA!$B$2:$B$19999="Work type")*([2]JOE_DATA!$A$2:$A$19999="Corporate"),0.3,0)))</f>
        <v>1</v>
      </c>
      <c r="HL20" s="3">
        <f t="array" ref="HL20">IF(LEN($DF20)=0,0.4,SUM(IF(([2]JOE_DATA!$C$2:$C$19999=$DF20)*([2]JOE_DATA!$B$2:$B$19999="Sub-work type")*([2]JOE_DATA!$A$2:$A$19999="Corporate"),0.4,0)))
+
IF(LEN($DG20)=0,0.3,SUM(IF(([2]JOE_DATA!$C$2:$C$19999=$DG20)*([2]JOE_DATA!$B$2:$B$19999="Sub-work type")*([2]JOE_DATA!$A$2:$A$19999="Corporate"),0.3,0)))
+
IF(LEN($DH20)=0,0.3,SUM(IF(([2]JOE_DATA!$C$2:$C$19999=$DH20)*([2]JOE_DATA!$B$2:$B$19999="Sub-work type")*([2]JOE_DATA!$A$2:$A$19999="Corporate"),0.3,0)))</f>
        <v>1</v>
      </c>
      <c r="HM20" s="3">
        <f t="array" ref="HM20">IF(LEN($DI20)=0,0.4,SUM(IF(([2]JOE_DATA!$C$2:$C$19999=$DI20)*([2]JOE_DATA!$B$2:$B$19999="Acting for")*([2]JOE_DATA!$A$2:$A$19999="Corporate"),0.4,0)))
+
IF(LEN($DJ20)=0,0.3,SUM(IF(([2]JOE_DATA!$C$2:$C$19999=$DJ20)*([2]JOE_DATA!$B$2:$B$19999="Acting for")*([2]JOE_DATA!$A$2:$A$19999="Corporate"),0.3,0)))
+
IF(LEN($DK20)=0,0.3,SUM(IF(([2]JOE_DATA!$C$2:$C$19999=$DK20)*([2]JOE_DATA!$B$2:$B$19999="Acting for")*([2]JOE_DATA!$A$2:$A$19999="Corporate"),0.3,0)))</f>
        <v>1</v>
      </c>
      <c r="HN20" s="3">
        <f t="array" ref="HN20">IF(LEN($DM20)=0,0.4,SUM(IF(([2]JOE_DATA!$C$2:$C$19999=$DM20)*([2]JOE_DATA!$B$2:$B$19999="Country of buyer")*([2]JOE_DATA!$A$2:$A$19999="Corporate"),0.4,0)))
+
IF(LEN($DN20)=0,0.3,SUM(IF(([2]JOE_DATA!$C$2:$C$19999=$DN20)*([2]JOE_DATA!$B$2:$B$19999="Country of buyer")*([2]JOE_DATA!$A$2:$A$19999="Corporate"),0.3,0)))
+
IF(LEN($DL20)=0,0.3,SUM(IF(([2]JOE_DATA!$C$2:$C$19999=$DL20)*([2]JOE_DATA!$B$2:$B$19999="Country of buyer")*([2]JOE_DATA!$A$2:$A$19999="Corporate"),0.3,0)))</f>
        <v>1</v>
      </c>
      <c r="HO20" s="3">
        <f t="array" ref="HO20">IF(LEN($DO20)=0,0.4,SUM(IF(([2]JOE_DATA!$C$2:$C$19999=$DO20)*([2]JOE_DATA!$B$2:$B$19999="Country of seller")*([2]JOE_DATA!$A$2:$A$19999="Corporate"),0.4,0)))
+
IF(LEN($DP20)=0,0.3,SUM(IF(([2]JOE_DATA!$C$2:$C$19999=$DP20)*([2]JOE_DATA!$B$2:$B$19999="Country of seller")*([2]JOE_DATA!$A$2:$A$19999="Corporate"),0.3,0)))
+
IF(LEN($DQ20)=0,0.3,SUM(IF(([2]JOE_DATA!$C$2:$C$19999=$DQ20)*([2]JOE_DATA!$B$2:$B$19999="Country of seller")*([2]JOE_DATA!$A$2:$A$19999="Corporate"),0.3,0)))</f>
        <v>1</v>
      </c>
      <c r="HP20" s="3">
        <f t="array" ref="HP20">IF(LEN($DR20)=0,0.4,SUM(IF(([2]JOE_DATA!$C$2:$C$19999=$DR20)*([2]JOE_DATA!$B$2:$B$19999="Country of target")*([2]JOE_DATA!$A$2:$A$19999="Corporate"),0.4,0)))
+
IF(LEN($DS20)=0,0.3,SUM(IF(([2]JOE_DATA!$C$2:$C$19999=$DS20)*([2]JOE_DATA!$B$2:$B$19999="Country of target")*([2]JOE_DATA!$A$2:$A$19999="Corporate"),0.3,0)))
+
IF(LEN($DT20)=0,0.3,SUM(IF(([2]JOE_DATA!$C$2:$C$19999=$DT20)*([2]JOE_DATA!$B$2:$B$19999="Country of target")*([2]JOE_DATA!$A$2:$A$19999="Corporate"),0.3,0)))</f>
        <v>1</v>
      </c>
      <c r="HQ20" s="3">
        <f t="array" ref="HQ20">IF(LEN($DU20)=0,1,SUM(IF(([2]JOE_DATA!$C$2:$C$19999=$DU20)*([2]JOE_DATA!$B$2:$B$19999="Value over US $5m")*([2]JOE_DATA!$A$2:$A$19999="Corporate"),1,0)))</f>
        <v>1</v>
      </c>
      <c r="HR20" s="3">
        <f t="array" ref="HR20">IF(LEN($DV20)=0,1,SUM(IF(([2]JOE_DATA!$C$2:$C$19999=$DV20)*([2]JOE_DATA!$B$2:$B$19999="Value over £500,000")*([2]JOE_DATA!$A$2:$A$19999="Corporate"),1,0)))</f>
        <v>1</v>
      </c>
      <c r="HS20" s="3">
        <f t="array" ref="HS20">IF(LEN($DW20)=0,1,SUM(IF(([2]JOE_DATA!$C$2:$C$19999=$DW20)*([2]JOE_DATA!$B$2:$B$19999="Value over Euro 5m")*([2]JOE_DATA!$A$2:$A$19999="Corporate"),1,0)))</f>
        <v>1</v>
      </c>
      <c r="HT20" s="3">
        <f t="array" ref="HT20">IF(LEN($DX20)=0,1,SUM(IF(([2]JOE_DATA!$C$2:$C$19999=$DX20)*([2]JOE_DATA!$B$2:$B$19999="Value range in euros")*([2]JOE_DATA!$A$2:$A$19999="Corporate"),1,0)))</f>
        <v>1</v>
      </c>
      <c r="HU20" s="3">
        <f t="array" ref="HU20">IF(LEN($DY20)=0,1,SUM(IF(([2]JOE_DATA!$C$2:$C$19999=$DY20)*([2]JOE_DATA!$B$2:$B$19999="Is the deal relevant for M&amp;A study")*([2]JOE_DATA!$A$2:$A$19999="Corporate"),1,0)))</f>
        <v>1</v>
      </c>
      <c r="HV20" s="3">
        <f t="array" ref="HV20">IF(LEN($DZ20)=0,1,SUM(IF(([2]JOE_DATA!$C$2:$C$19999=$DZ20)*([2]JOE_DATA!$B$2:$B$19999="Does the deal involve PE clients")*([2]JOE_DATA!$A$2:$A$19999="Corporate"),1,0)))</f>
        <v>1</v>
      </c>
      <c r="HW20" s="3">
        <f t="array" ref="HW20">IF(LEN($EA20)=0,1,SUM(IF(([2]JOE_DATA!$C$2:$C$19999=$EA20)*([2]JOE_DATA!$B$2:$B$19999="Quarter deal announced/signed")*([2]JOE_DATA!$A$2:$A$19999="Corporate"),1,0)))</f>
        <v>1</v>
      </c>
      <c r="HX20" s="3">
        <f t="array" ref="HX20">IF(LEN($EB20)=0,1,SUM(IF(([2]JOE_DATA!$C$2:$C$19999=$EB20)*([2]JOE_DATA!$B$2:$B$19999="Quarter deal completed")*([2]JOE_DATA!$A$2:$A$19999="Corporate"),1,0)))</f>
        <v>1</v>
      </c>
      <c r="HY20" s="3">
        <f t="array" ref="HY20">IF(LEN($EC20)=0,1,SUM(IF(([2]JOE_DATA!$C$2:$C$19999=$EC20)*([2]JOE_DATA!$B$2:$B$19999="Year deal announced/signed")*([2]JOE_DATA!$A$2:$A$19999="Corporate"),1,0)))</f>
        <v>1</v>
      </c>
      <c r="HZ20" s="3">
        <f t="array" ref="HZ20">IF(LEN($ED20)=0,1,SUM(IF(([2]JOE_DATA!$C$2:$C$19999=$ED20)*([2]JOE_DATA!$B$2:$B$19999="Year deal completed")*([2]JOE_DATA!$A$2:$A$19999="Corporate"),1,0)))</f>
        <v>1</v>
      </c>
      <c r="IA20" s="3">
        <v>1</v>
      </c>
      <c r="IB20" s="3">
        <f t="array" ref="IB20">IF(LEN($EF20)=0,1,SUM(IF(([2]JOE_DATA!$C$2:$C$19999=$EF20)*([2]JOE_DATA!$B$2:$B$19999="Work type")*([2]JOE_DATA!$A$2:$A$19999="Corporate Tax"),1,0)))</f>
        <v>1</v>
      </c>
      <c r="IC20" s="3">
        <f t="array" ref="IC20">IF(LEN($EG20)=0,0.4,SUM(IF(([2]JOE_DATA!$C$2:$C$19999=$EG20)*([2]JOE_DATA!$B$2:$B$19999="Work type")*([2]JOE_DATA!$A$2:$A$19999="EPC Construction"),0.4,0)))
+
IF(LEN($EH20)=0,0.3,SUM(IF(([2]JOE_DATA!$C$2:$C$19999=$EH20)*([2]JOE_DATA!$B$2:$B$19999="Work type")*([2]JOE_DATA!$A$2:$A$19999="EPC Construction"),0.3,0)))
+
IF(LEN($EI20)=0,0.3,SUM(IF(([2]JOE_DATA!$C$2:$C$19999=$EI20)*([2]JOE_DATA!$B$2:$B$19999="Work type")*([2]JOE_DATA!$A$2:$A$19999="EPC Construction"),0.3,0)))</f>
        <v>1</v>
      </c>
      <c r="ID20" s="3">
        <f t="array" ref="ID20">IF(LEN($EJ20)=0,0.4,SUM(IF(([2]JOE_DATA!$C$2:$C$19999=$EJ20)*([2]JOE_DATA!$B$2:$B$19999="Contract type")*([2]JOE_DATA!$A$2:$A$19999="EPC Construction"),0.4,0)))
+
IF(LEN($EK20)=0,0.3,SUM(IF(([2]JOE_DATA!$C$2:$C$19999=$EK20)*([2]JOE_DATA!$B$2:$B$19999="Contract type")*([2]JOE_DATA!$A$2:$A$19999="EPC Construction"),0.3,0)))
+
IF(LEN($EL20)=0,0.3,SUM(IF(([2]JOE_DATA!$C$2:$C$19999=$EL20)*([2]JOE_DATA!$B$2:$B$19999="Contract type")*([2]JOE_DATA!$A$2:$A$19999="EPC Construction"),0.3,0)))</f>
        <v>1</v>
      </c>
      <c r="IE20" s="3">
        <f t="array" ref="IE20">IF(LEN($EP20)=0,1,SUM(IF(([2]JOE_DATA!$C$2:$C$19999=$EP20)*([2]JOE_DATA!$B$2:$B$19999="Client type")*([2]JOE_DATA!$A$2:$A$19999="EPC Construction"),1,0)))</f>
        <v>1</v>
      </c>
      <c r="IF20" s="3">
        <f t="array" ref="IF20">IF(LEN($EN20)=0,1,SUM(IF(([2]JOE_DATA!$C$2:$C$19999=$EN20)*([2]JOE_DATA!$B$2:$B$19999="Subject matter")*([2]JOE_DATA!$A$2:$A$19999="EPC Construction"),1,0)))</f>
        <v>1</v>
      </c>
      <c r="IG20" s="3">
        <f t="array" ref="IG20">IF(LEN($ER20)=0,1,SUM(IF(([2]JOE_DATA!$C$2:$C$19999=$ER20)*([2]JOE_DATA!$B$2:$B$19999="Client scope")*([2]JOE_DATA!$A$2:$A$19999="EPC Construction"),1,0)))</f>
        <v>1</v>
      </c>
      <c r="IH20" s="3">
        <f t="array" ref="IH20">IF(LEN($ES20)=0,0.4,SUM(IF(([2]JOE_DATA!$C$2:$C$19999=$ES20)*([2]JOE_DATA!$B$2:$B$19999="Work type")*([2]JOE_DATA!$A$2:$A$19999="EPC Energy"),0.4,0)))
+
IF(LEN($ET20)=0,0.3,SUM(IF(([2]JOE_DATA!$C$2:$C$19999=$ET20)*([2]JOE_DATA!$B$2:$B$19999="Work type")*([2]JOE_DATA!$A$2:$A$19999="EPC Energy"),0.3,0)))
+
IF(LEN($EU20)=0,0.3,SUM(IF(([2]JOE_DATA!$C$2:$C$19999=$EU20)*([2]JOE_DATA!$B$2:$B$19999="Work type")*([2]JOE_DATA!$A$2:$A$19999="EPC Energy"),0.3,0)))</f>
        <v>1</v>
      </c>
      <c r="II20" s="3">
        <f t="array" ref="II20">IF(LEN($EV20)=0,1,SUM(IF(([2]JOE_DATA!$C$2:$C$19999=$EV20)*([2]JOE_DATA!$B$2:$B$19999="Work type")*([2]JOE_DATA!$A$2:$A$19999="EPC Energy"),1,0)))</f>
        <v>1</v>
      </c>
      <c r="IJ20" s="3">
        <f t="array" ref="IJ20">IF(LEN($EW20)=0,1,SUM(IF(([2]JOE_DATA!$C$2:$C$19999=$EW20)*([2]JOE_DATA!$B$2:$B$19999="Client type")*([2]JOE_DATA!$A$2:$A$19999="EPC Projects"),1,0)))</f>
        <v>1</v>
      </c>
      <c r="IK20" s="3">
        <f t="array" ref="IK20">IF(LEN($FE20)=0,0.4,SUM(IF(([2]JOE_DATA!$C$2:$C$19999=$FE20)*([2]JOE_DATA!$B$2:$B$19999="Client type")*([2]JOE_DATA!$A$2:$A$19999="Real Estate"),0.4,0)))
+
IF(LEN($FF20)=0,0.3,SUM(IF(([2]JOE_DATA!$C$2:$C$19999=$FF20)*([2]JOE_DATA!$B$2:$B$19999="Client type")*([2]JOE_DATA!$A$2:$A$19999="Real Estate"),0.3,0)))
+
IF(LEN($FG20)=0,0.3,SUM(IF(([2]JOE_DATA!$C$2:$C$19999=$FG20)*([2]JOE_DATA!$B$2:$B$19999="Client type")*([2]JOE_DATA!$A$2:$A$19999="Real Estate"),0.3,0)))</f>
        <v>1</v>
      </c>
      <c r="IL20" s="3">
        <f t="array" ref="IL20">IF(LEN($FH20)=0,0.4,SUM(IF(([2]JOE_DATA!$C$2:$C$19999=$FH20)*([2]JOE_DATA!$B$2:$B$19999="Work type")*([2]JOE_DATA!$A$2:$A$19999="Real Estate"),0.4,0)))
+
IF(LEN($FI20)=0,0.3,SUM(IF(([2]JOE_DATA!$C$2:$C$19999=$FI20)*([2]JOE_DATA!$B$2:$B$19999="Work type")*([2]JOE_DATA!$A$2:$A$19999="Real Estate"),0.3,0)))
+
IF(LEN($FJ20)=0,0.3,SUM(IF(([2]JOE_DATA!$C$2:$C$19999=$FJ20)*([2]JOE_DATA!$B$2:$B$19999="Work type")*([2]JOE_DATA!$A$2:$A$19999="Real Estate"),0.3,0)))</f>
        <v>1</v>
      </c>
      <c r="IM20" s="3">
        <f t="array" ref="IM20">IF(LEN($EX20)=0,0.4,SUM(IF(([2]JOE_DATA!$C$2:$C$19999=$EX20)*([2]JOE_DATA!$B$2:$B$19999="Work type")*([2]JOE_DATA!$A$2:$A$19999="Human Capital"),0.4,0)))
+
IF(LEN($EY20)=0,0.3,SUM(IF(([2]JOE_DATA!$C$2:$C$19999=$EY20)*([2]JOE_DATA!$B$2:$B$19999="Work type")*([2]JOE_DATA!$A$2:$A$19999="Human Capital"),0.3,0)))
+
IF(LEN($EZ20)=0,0.3,SUM(IF(([2]JOE_DATA!$C$2:$C$19999=$EZ20)*([2]JOE_DATA!$B$2:$B$19999="Work type")*([2]JOE_DATA!$A$2:$A$19999="Human Capital"),0.3,0)))</f>
        <v>1</v>
      </c>
      <c r="IN20" s="3">
        <f t="array" ref="IN20">IF(LEN($FA20)=0,0.4,SUM(IF(([2]JOE_DATA!$C$2:$C$19999=$FA20)*([2]JOE_DATA!$B$2:$B$19999="Sub-work types")*([2]JOE_DATA!$A$2:$A$19999="Human Capital"),0.4,0)))
+
IF(LEN($FB20)=0,0.3,SUM(IF(([2]JOE_DATA!$C$2:$C$19999=$FB20)*([2]JOE_DATA!$B$2:$B$19999="Sub-work types")*([2]JOE_DATA!$A$2:$A$19999="Human Capital"),0.3,0)))
+
IF(LEN($FC20)=0,0.3,SUM(IF(([2]JOE_DATA!$C$2:$C$19999=$FC20)*([2]JOE_DATA!$B$2:$B$19999="Sub-work types")*([2]JOE_DATA!$A$2:$A$19999="Human Capital"),0.3,0)))</f>
        <v>1</v>
      </c>
      <c r="IO20" s="15">
        <f t="array" ref="IO20">IF(LEN($FD20)=0,1,SUM(IF(([2]JOE_DATA!$C$2:$C$19999=$FD20)*([2]JOE_DATA!$B$2:$B$19999="Pension scheme")*([2]JOE_DATA!$A$2:$A$19999="Human Capital"),1,0)))</f>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38.25">
      <c r="A21" s="34"/>
      <c r="B21" s="35" t="s">
        <v>274</v>
      </c>
      <c r="C21" s="36" t="s">
        <v>247</v>
      </c>
      <c r="D21" s="36"/>
      <c r="E21" s="36"/>
      <c r="F21" s="36" t="s">
        <v>248</v>
      </c>
      <c r="G21" s="36"/>
      <c r="H21" s="36"/>
      <c r="I21" s="36"/>
      <c r="J21" s="36"/>
      <c r="K21" s="36"/>
      <c r="L21" s="36"/>
      <c r="M21" s="36"/>
      <c r="N21" s="36"/>
      <c r="O21" s="36" t="s">
        <v>106</v>
      </c>
      <c r="P21" s="36"/>
      <c r="Q21" s="36"/>
      <c r="R21" s="36"/>
      <c r="S21" s="36"/>
      <c r="T21" s="43">
        <v>40543</v>
      </c>
      <c r="U21" s="36" t="s">
        <v>248</v>
      </c>
      <c r="V21" s="36"/>
      <c r="W21" s="36"/>
      <c r="X21" s="36"/>
      <c r="Y21" s="36"/>
      <c r="Z21" s="36"/>
      <c r="AA21" s="35" t="s">
        <v>278</v>
      </c>
      <c r="AB21" s="36"/>
      <c r="AC21" s="36"/>
      <c r="AD21" s="36"/>
      <c r="AE21" s="36"/>
      <c r="AF21" s="36"/>
      <c r="AG21" s="36"/>
      <c r="AH21" s="39"/>
      <c r="AI21" s="36"/>
      <c r="AJ21" s="36"/>
      <c r="AK21" s="36"/>
      <c r="AL21" s="36" t="s">
        <v>250</v>
      </c>
      <c r="AM21" s="36"/>
      <c r="AN21" s="36"/>
      <c r="AO21" s="36" t="s">
        <v>251</v>
      </c>
      <c r="AP21" s="36"/>
      <c r="AQ21" s="36"/>
      <c r="AR21" s="36"/>
      <c r="AS21" s="36"/>
      <c r="AT21" s="36"/>
      <c r="AU21" s="36"/>
      <c r="AV21" s="36"/>
      <c r="AW21" s="36"/>
      <c r="AX21" s="36"/>
      <c r="AY21" s="36"/>
      <c r="AZ21" s="36"/>
      <c r="BA21" s="39"/>
      <c r="BB21" s="36"/>
      <c r="BC21" s="36"/>
      <c r="BD21" s="36"/>
      <c r="BE21" s="35"/>
      <c r="BF21" s="36"/>
      <c r="BG21" s="36"/>
      <c r="BH21" s="36"/>
      <c r="BI21" s="36"/>
      <c r="BJ21" s="36"/>
      <c r="BK21" s="36"/>
      <c r="BL21" s="41" t="s">
        <v>395</v>
      </c>
      <c r="BM21" s="36"/>
      <c r="BN21" s="36"/>
      <c r="BO21" s="36"/>
      <c r="BP21" s="36"/>
      <c r="BQ21" s="36"/>
      <c r="BR21" s="36"/>
      <c r="BS21" s="36"/>
      <c r="BT21" s="36"/>
      <c r="BU21" s="36"/>
      <c r="BV21" s="36"/>
      <c r="BW21" s="36"/>
      <c r="BX21" s="36"/>
      <c r="BY21" s="36"/>
      <c r="BZ21" s="36" t="s">
        <v>253</v>
      </c>
      <c r="CA21" s="36"/>
      <c r="CB21" s="36"/>
      <c r="CC21" s="36"/>
      <c r="CD21" s="36"/>
      <c r="CE21" s="36"/>
      <c r="CF21" s="36"/>
      <c r="CG21" s="36" t="s">
        <v>254</v>
      </c>
      <c r="CH21" s="36"/>
      <c r="CI21" s="36"/>
      <c r="CJ21" s="36"/>
      <c r="CK21" s="36"/>
      <c r="CL21" s="36"/>
      <c r="CM21" s="36"/>
      <c r="CN21" s="36"/>
      <c r="CO21" s="36"/>
      <c r="CP21" s="36"/>
      <c r="CQ21" s="36"/>
      <c r="CR21" s="36"/>
      <c r="CS21" s="39"/>
      <c r="CT21"/>
      <c r="CU21"/>
      <c r="CV21" s="42"/>
      <c r="CW21" s="42"/>
      <c r="CX21" s="42"/>
      <c r="CY21" s="42"/>
      <c r="CZ21"/>
      <c r="DA21"/>
      <c r="DB21"/>
      <c r="DC21"/>
      <c r="DD21"/>
      <c r="DE21"/>
      <c r="DF21" s="42"/>
      <c r="DG21" s="42"/>
      <c r="DH21" s="42"/>
      <c r="DI21" s="42"/>
      <c r="DJ21" s="42"/>
      <c r="DK21" s="42"/>
      <c r="DL21" s="42"/>
      <c r="DM21" s="42"/>
      <c r="DN21" s="42"/>
      <c r="DO21" s="42"/>
      <c r="DP21" s="42"/>
      <c r="DQ21" s="42"/>
      <c r="DR21" s="42"/>
      <c r="DS21" s="42"/>
      <c r="DT21" s="42"/>
      <c r="DU21" s="42"/>
      <c r="DV21" s="42"/>
      <c r="DW21" s="42"/>
      <c r="DX21" s="42"/>
      <c r="DY21" s="42"/>
      <c r="DZ21" s="42"/>
      <c r="EA21" s="42"/>
      <c r="EB21" s="42"/>
      <c r="EC21" s="42"/>
      <c r="ED21" s="42"/>
      <c r="EE21" s="42"/>
      <c r="EF21" s="42"/>
      <c r="EG21" s="42"/>
      <c r="EH21" s="42"/>
      <c r="EI21" s="42"/>
      <c r="EJ21"/>
      <c r="EK21"/>
      <c r="EL21"/>
      <c r="EM21" s="42"/>
      <c r="EN21" s="42"/>
      <c r="EO21" s="42"/>
      <c r="EP21" s="42"/>
      <c r="EQ21" s="42"/>
      <c r="ER21" s="42"/>
      <c r="ES21" s="42"/>
      <c r="ET21" s="42"/>
      <c r="EU21" s="42"/>
      <c r="EV21" s="42"/>
      <c r="EW21" s="42"/>
      <c r="EX21" s="42"/>
      <c r="EY21" s="42"/>
      <c r="EZ21" s="42"/>
      <c r="FA21" s="42"/>
      <c r="FB21" s="42"/>
      <c r="FC21" s="42"/>
      <c r="FD21" s="42"/>
      <c r="FE21" s="42"/>
      <c r="FF21" s="42"/>
      <c r="FG21" s="42"/>
      <c r="FH21" s="42" t="s">
        <v>255</v>
      </c>
      <c r="FI21" s="42"/>
      <c r="FJ21" s="42"/>
      <c r="FK21" s="42"/>
      <c r="FL21" s="42"/>
      <c r="FM21" s="42"/>
      <c r="FO21" s="3"/>
      <c r="FP21" s="3"/>
      <c r="FQ21" s="3" t="str">
        <f t="array" ref="FQ21">IF(SUM($FU21:$IP21)=74,"PASS","FAIL")</f>
        <v>PASS</v>
      </c>
      <c r="FR21" s="3">
        <f t="shared" si="5"/>
        <v>0</v>
      </c>
      <c r="FS21" s="3">
        <f t="shared" si="6"/>
        <v>1</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1</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f t="array" ref="HF21">IF(LEN($CS21)=0,0.4,SUM(IF(([2]JOE_DATA!$C$2:$C$19999=$CS21)*([2]JOE_DATA!$B$2:$B$19999="Work type")*([2]JOE_DATA!$A$2:$A$19999="BAIF"),0.4,0)))
+
IF(LEN($CT21)=0,0.3,SUM(IF(([2]JOE_DATA!$C$2:$C$19999=$CT21)*([2]JOE_DATA!$B$2:$B$19999="Work type")*([2]JOE_DATA!$A$2:$A$19999="BAIF"),0.3,0)))
+
IF(LEN($CU21)=0,0.3,SUM(IF(([2]JOE_DATA!$C$2:$C$19999=$CU21)*([2]JOE_DATA!$B$2:$B$19999="Work type")*([2]JOE_DATA!$A$2:$A$19999="BAIF"),0.3,0)))</f>
        <v>1</v>
      </c>
      <c r="HG21" s="3">
        <f t="array" ref="HG21">IF(LEN($CQ21)=0,1,SUM(IF(([2]JOE_DATA!$C$2:$C$19999=$CQ21)*([2]JOE_DATA!$B$2:$B$19999="Client type")*([2]JOE_DATA!$A$2:$A$19999="BAIF"),1,0)))</f>
        <v>1</v>
      </c>
      <c r="HH21" s="3">
        <f t="array" ref="HH21">IF(LEN($CW21)=0,0.4,SUM(IF(([2]JOE_DATA!$C$2:$C$19999=$CW21)*([2]JOE_DATA!$B$2:$B$19999="Work type")*([2]JOE_DATA!$A$2:$A$19999="CRD"),0.4,0)))
+
IF(LEN($CX21)=0,0.3,SUM(IF(([2]JOE_DATA!$C$2:$C$19999=$CX21)*([2]JOE_DATA!$B$2:$B$19999="Work type")*([2]JOE_DATA!$A$2:$A$19999="CRD"),0.3,0)))
+
IF(LEN($CY21)=0,0.3,SUM(IF(([2]JOE_DATA!$C$2:$C$19999=$CY21)*([2]JOE_DATA!$B$2:$B$19999="Work type")*([2]JOE_DATA!$A$2:$A$19999="CRD"),0.3,0)))</f>
        <v>1</v>
      </c>
      <c r="HI21" s="3">
        <f t="array" ref="HI21">IF(LEN($CZ21)=0,0.4,SUM(IF(([2]JOE_DATA!$C$2:$C$19999=$CZ21)*([2]JOE_DATA!$B$2:$B$19999="Sub-work type")*([2]JOE_DATA!$A$2:$A$19999="CRD"),0.4,0)))
+
IF(LEN($DA21)=0,0.3,SUM(IF(([2]JOE_DATA!$C$2:$C$19999=$DA21)*([2]JOE_DATA!$B$2:$B$19999="Sub-work type")*([2]JOE_DATA!$A$2:$A$19999="CRD"),0.3,0)))
+
IF(LEN($DB21)=0,0.3,SUM(IF(([2]JOE_DATA!$C$2:$C$19999=$DB21)*([2]JOE_DATA!$B$2:$B$19999="Sub-work type")*([2]JOE_DATA!$A$2:$A$19999="CRD"),0.3,0)))</f>
        <v>1</v>
      </c>
      <c r="HJ21" s="3">
        <f t="array" ref="HJ21">IF(LEN($CV21)=0,1,SUM(IF(([2]JOE_DATA!$C$2:$C$19999=$CV21)*([2]JOE_DATA!$B$2:$B$19999="Client type")*([2]JOE_DATA!$A$2:$A$19999="CRD"),1,0)))</f>
        <v>1</v>
      </c>
      <c r="HK21" s="3">
        <f t="array" ref="HK21">IF(LEN($DC21)=0,0.4,SUM(IF(([2]JOE_DATA!$C$2:$C$19999=$DC21)*([2]JOE_DATA!$B$2:$B$19999="Work type")*([2]JOE_DATA!$A$2:$A$19999="Corporate"),0.4,0)))
+
IF(LEN($DD21)=0,0.3,SUM(IF(([2]JOE_DATA!$C$2:$C$19999=$DD21)*([2]JOE_DATA!$B$2:$B$19999="Work type")*([2]JOE_DATA!$A$2:$A$19999="Corporate"),0.3,0)))
+
IF(LEN($DE21)=0,0.3,SUM(IF(([2]JOE_DATA!$C$2:$C$19999=$DE21)*([2]JOE_DATA!$B$2:$B$19999="Work type")*([2]JOE_DATA!$A$2:$A$19999="Corporate"),0.3,0)))</f>
        <v>1</v>
      </c>
      <c r="HL21" s="3">
        <f t="array" ref="HL21">IF(LEN($DF21)=0,0.4,SUM(IF(([2]JOE_DATA!$C$2:$C$19999=$DF21)*([2]JOE_DATA!$B$2:$B$19999="Sub-work type")*([2]JOE_DATA!$A$2:$A$19999="Corporate"),0.4,0)))
+
IF(LEN($DG21)=0,0.3,SUM(IF(([2]JOE_DATA!$C$2:$C$19999=$DG21)*([2]JOE_DATA!$B$2:$B$19999="Sub-work type")*([2]JOE_DATA!$A$2:$A$19999="Corporate"),0.3,0)))
+
IF(LEN($DH21)=0,0.3,SUM(IF(([2]JOE_DATA!$C$2:$C$19999=$DH21)*([2]JOE_DATA!$B$2:$B$19999="Sub-work type")*([2]JOE_DATA!$A$2:$A$19999="Corporate"),0.3,0)))</f>
        <v>1</v>
      </c>
      <c r="HM21" s="3">
        <f t="array" ref="HM21">IF(LEN($DI21)=0,0.4,SUM(IF(([2]JOE_DATA!$C$2:$C$19999=$DI21)*([2]JOE_DATA!$B$2:$B$19999="Acting for")*([2]JOE_DATA!$A$2:$A$19999="Corporate"),0.4,0)))
+
IF(LEN($DJ21)=0,0.3,SUM(IF(([2]JOE_DATA!$C$2:$C$19999=$DJ21)*([2]JOE_DATA!$B$2:$B$19999="Acting for")*([2]JOE_DATA!$A$2:$A$19999="Corporate"),0.3,0)))
+
IF(LEN($DK21)=0,0.3,SUM(IF(([2]JOE_DATA!$C$2:$C$19999=$DK21)*([2]JOE_DATA!$B$2:$B$19999="Acting for")*([2]JOE_DATA!$A$2:$A$19999="Corporate"),0.3,0)))</f>
        <v>1</v>
      </c>
      <c r="HN21" s="3">
        <f t="array" ref="HN21">IF(LEN($DM21)=0,0.4,SUM(IF(([2]JOE_DATA!$C$2:$C$19999=$DM21)*([2]JOE_DATA!$B$2:$B$19999="Country of buyer")*([2]JOE_DATA!$A$2:$A$19999="Corporate"),0.4,0)))
+
IF(LEN($DN21)=0,0.3,SUM(IF(([2]JOE_DATA!$C$2:$C$19999=$DN21)*([2]JOE_DATA!$B$2:$B$19999="Country of buyer")*([2]JOE_DATA!$A$2:$A$19999="Corporate"),0.3,0)))
+
IF(LEN($DL21)=0,0.3,SUM(IF(([2]JOE_DATA!$C$2:$C$19999=$DL21)*([2]JOE_DATA!$B$2:$B$19999="Country of buyer")*([2]JOE_DATA!$A$2:$A$19999="Corporate"),0.3,0)))</f>
        <v>1</v>
      </c>
      <c r="HO21" s="3">
        <f t="array" ref="HO21">IF(LEN($DO21)=0,0.4,SUM(IF(([2]JOE_DATA!$C$2:$C$19999=$DO21)*([2]JOE_DATA!$B$2:$B$19999="Country of seller")*([2]JOE_DATA!$A$2:$A$19999="Corporate"),0.4,0)))
+
IF(LEN($DP21)=0,0.3,SUM(IF(([2]JOE_DATA!$C$2:$C$19999=$DP21)*([2]JOE_DATA!$B$2:$B$19999="Country of seller")*([2]JOE_DATA!$A$2:$A$19999="Corporate"),0.3,0)))
+
IF(LEN($DQ21)=0,0.3,SUM(IF(([2]JOE_DATA!$C$2:$C$19999=$DQ21)*([2]JOE_DATA!$B$2:$B$19999="Country of seller")*([2]JOE_DATA!$A$2:$A$19999="Corporate"),0.3,0)))</f>
        <v>1</v>
      </c>
      <c r="HP21" s="3">
        <f t="array" ref="HP21">IF(LEN($DR21)=0,0.4,SUM(IF(([2]JOE_DATA!$C$2:$C$19999=$DR21)*([2]JOE_DATA!$B$2:$B$19999="Country of target")*([2]JOE_DATA!$A$2:$A$19999="Corporate"),0.4,0)))
+
IF(LEN($DS21)=0,0.3,SUM(IF(([2]JOE_DATA!$C$2:$C$19999=$DS21)*([2]JOE_DATA!$B$2:$B$19999="Country of target")*([2]JOE_DATA!$A$2:$A$19999="Corporate"),0.3,0)))
+
IF(LEN($DT21)=0,0.3,SUM(IF(([2]JOE_DATA!$C$2:$C$19999=$DT21)*([2]JOE_DATA!$B$2:$B$19999="Country of target")*([2]JOE_DATA!$A$2:$A$19999="Corporate"),0.3,0)))</f>
        <v>1</v>
      </c>
      <c r="HQ21" s="3">
        <f t="array" ref="HQ21">IF(LEN($DU21)=0,1,SUM(IF(([2]JOE_DATA!$C$2:$C$19999=$DU21)*([2]JOE_DATA!$B$2:$B$19999="Value over US $5m")*([2]JOE_DATA!$A$2:$A$19999="Corporate"),1,0)))</f>
        <v>1</v>
      </c>
      <c r="HR21" s="3">
        <f t="array" ref="HR21">IF(LEN($DV21)=0,1,SUM(IF(([2]JOE_DATA!$C$2:$C$19999=$DV21)*([2]JOE_DATA!$B$2:$B$19999="Value over £500,000")*([2]JOE_DATA!$A$2:$A$19999="Corporate"),1,0)))</f>
        <v>1</v>
      </c>
      <c r="HS21" s="3">
        <f t="array" ref="HS21">IF(LEN($DW21)=0,1,SUM(IF(([2]JOE_DATA!$C$2:$C$19999=$DW21)*([2]JOE_DATA!$B$2:$B$19999="Value over Euro 5m")*([2]JOE_DATA!$A$2:$A$19999="Corporate"),1,0)))</f>
        <v>1</v>
      </c>
      <c r="HT21" s="3">
        <f t="array" ref="HT21">IF(LEN($DX21)=0,1,SUM(IF(([2]JOE_DATA!$C$2:$C$19999=$DX21)*([2]JOE_DATA!$B$2:$B$19999="Value range in euros")*([2]JOE_DATA!$A$2:$A$19999="Corporate"),1,0)))</f>
        <v>1</v>
      </c>
      <c r="HU21" s="3">
        <f t="array" ref="HU21">IF(LEN($DY21)=0,1,SUM(IF(([2]JOE_DATA!$C$2:$C$19999=$DY21)*([2]JOE_DATA!$B$2:$B$19999="Is the deal relevant for M&amp;A study")*([2]JOE_DATA!$A$2:$A$19999="Corporate"),1,0)))</f>
        <v>1</v>
      </c>
      <c r="HV21" s="3">
        <f t="array" ref="HV21">IF(LEN($DZ21)=0,1,SUM(IF(([2]JOE_DATA!$C$2:$C$19999=$DZ21)*([2]JOE_DATA!$B$2:$B$19999="Does the deal involve PE clients")*([2]JOE_DATA!$A$2:$A$19999="Corporate"),1,0)))</f>
        <v>1</v>
      </c>
      <c r="HW21" s="3">
        <f t="array" ref="HW21">IF(LEN($EA21)=0,1,SUM(IF(([2]JOE_DATA!$C$2:$C$19999=$EA21)*([2]JOE_DATA!$B$2:$B$19999="Quarter deal announced/signed")*([2]JOE_DATA!$A$2:$A$19999="Corporate"),1,0)))</f>
        <v>1</v>
      </c>
      <c r="HX21" s="3">
        <f t="array" ref="HX21">IF(LEN($EB21)=0,1,SUM(IF(([2]JOE_DATA!$C$2:$C$19999=$EB21)*([2]JOE_DATA!$B$2:$B$19999="Quarter deal completed")*([2]JOE_DATA!$A$2:$A$19999="Corporate"),1,0)))</f>
        <v>1</v>
      </c>
      <c r="HY21" s="3">
        <f t="array" ref="HY21">IF(LEN($EC21)=0,1,SUM(IF(([2]JOE_DATA!$C$2:$C$19999=$EC21)*([2]JOE_DATA!$B$2:$B$19999="Year deal announced/signed")*([2]JOE_DATA!$A$2:$A$19999="Corporate"),1,0)))</f>
        <v>1</v>
      </c>
      <c r="HZ21" s="3">
        <f t="array" ref="HZ21">IF(LEN($ED21)=0,1,SUM(IF(([2]JOE_DATA!$C$2:$C$19999=$ED21)*([2]JOE_DATA!$B$2:$B$19999="Year deal completed")*([2]JOE_DATA!$A$2:$A$19999="Corporate"),1,0)))</f>
        <v>1</v>
      </c>
      <c r="IA21" s="3">
        <v>1</v>
      </c>
      <c r="IB21" s="3">
        <f t="array" ref="IB21">IF(LEN($EF21)=0,1,SUM(IF(([2]JOE_DATA!$C$2:$C$19999=$EF21)*([2]JOE_DATA!$B$2:$B$19999="Work type")*([2]JOE_DATA!$A$2:$A$19999="Corporate Tax"),1,0)))</f>
        <v>1</v>
      </c>
      <c r="IC21" s="3">
        <f t="array" ref="IC21">IF(LEN($EG21)=0,0.4,SUM(IF(([2]JOE_DATA!$C$2:$C$19999=$EG21)*([2]JOE_DATA!$B$2:$B$19999="Work type")*([2]JOE_DATA!$A$2:$A$19999="EPC Construction"),0.4,0)))
+
IF(LEN($EH21)=0,0.3,SUM(IF(([2]JOE_DATA!$C$2:$C$19999=$EH21)*([2]JOE_DATA!$B$2:$B$19999="Work type")*([2]JOE_DATA!$A$2:$A$19999="EPC Construction"),0.3,0)))
+
IF(LEN($EI21)=0,0.3,SUM(IF(([2]JOE_DATA!$C$2:$C$19999=$EI21)*([2]JOE_DATA!$B$2:$B$19999="Work type")*([2]JOE_DATA!$A$2:$A$19999="EPC Construction"),0.3,0)))</f>
        <v>1</v>
      </c>
      <c r="ID21" s="3">
        <f t="array" ref="ID21">IF(LEN($EJ21)=0,0.4,SUM(IF(([2]JOE_DATA!$C$2:$C$19999=$EJ21)*([2]JOE_DATA!$B$2:$B$19999="Contract type")*([2]JOE_DATA!$A$2:$A$19999="EPC Construction"),0.4,0)))
+
IF(LEN($EK21)=0,0.3,SUM(IF(([2]JOE_DATA!$C$2:$C$19999=$EK21)*([2]JOE_DATA!$B$2:$B$19999="Contract type")*([2]JOE_DATA!$A$2:$A$19999="EPC Construction"),0.3,0)))
+
IF(LEN($EL21)=0,0.3,SUM(IF(([2]JOE_DATA!$C$2:$C$19999=$EL21)*([2]JOE_DATA!$B$2:$B$19999="Contract type")*([2]JOE_DATA!$A$2:$A$19999="EPC Construction"),0.3,0)))</f>
        <v>1</v>
      </c>
      <c r="IE21" s="3">
        <f t="array" ref="IE21">IF(LEN($EP21)=0,1,SUM(IF(([2]JOE_DATA!$C$2:$C$19999=$EP21)*([2]JOE_DATA!$B$2:$B$19999="Client type")*([2]JOE_DATA!$A$2:$A$19999="EPC Construction"),1,0)))</f>
        <v>1</v>
      </c>
      <c r="IF21" s="3">
        <f t="array" ref="IF21">IF(LEN($EN21)=0,1,SUM(IF(([2]JOE_DATA!$C$2:$C$19999=$EN21)*([2]JOE_DATA!$B$2:$B$19999="Subject matter")*([2]JOE_DATA!$A$2:$A$19999="EPC Construction"),1,0)))</f>
        <v>1</v>
      </c>
      <c r="IG21" s="3">
        <f t="array" ref="IG21">IF(LEN($ER21)=0,1,SUM(IF(([2]JOE_DATA!$C$2:$C$19999=$ER21)*([2]JOE_DATA!$B$2:$B$19999="Client scope")*([2]JOE_DATA!$A$2:$A$19999="EPC Construction"),1,0)))</f>
        <v>1</v>
      </c>
      <c r="IH21" s="3">
        <f t="array" ref="IH21">IF(LEN($ES21)=0,0.4,SUM(IF(([2]JOE_DATA!$C$2:$C$19999=$ES21)*([2]JOE_DATA!$B$2:$B$19999="Work type")*([2]JOE_DATA!$A$2:$A$19999="EPC Energy"),0.4,0)))
+
IF(LEN($ET21)=0,0.3,SUM(IF(([2]JOE_DATA!$C$2:$C$19999=$ET21)*([2]JOE_DATA!$B$2:$B$19999="Work type")*([2]JOE_DATA!$A$2:$A$19999="EPC Energy"),0.3,0)))
+
IF(LEN($EU21)=0,0.3,SUM(IF(([2]JOE_DATA!$C$2:$C$19999=$EU21)*([2]JOE_DATA!$B$2:$B$19999="Work type")*([2]JOE_DATA!$A$2:$A$19999="EPC Energy"),0.3,0)))</f>
        <v>1</v>
      </c>
      <c r="II21" s="3">
        <f t="array" ref="II21">IF(LEN($EV21)=0,1,SUM(IF(([2]JOE_DATA!$C$2:$C$19999=$EV21)*([2]JOE_DATA!$B$2:$B$19999="Work type")*([2]JOE_DATA!$A$2:$A$19999="EPC Energy"),1,0)))</f>
        <v>1</v>
      </c>
      <c r="IJ21" s="3">
        <f t="array" ref="IJ21">IF(LEN($EW21)=0,1,SUM(IF(([2]JOE_DATA!$C$2:$C$19999=$EW21)*([2]JOE_DATA!$B$2:$B$19999="Client type")*([2]JOE_DATA!$A$2:$A$19999="EPC Projects"),1,0)))</f>
        <v>1</v>
      </c>
      <c r="IK21" s="3">
        <f t="array" ref="IK21">IF(LEN($FE21)=0,0.4,SUM(IF(([2]JOE_DATA!$C$2:$C$19999=$FE21)*([2]JOE_DATA!$B$2:$B$19999="Client type")*([2]JOE_DATA!$A$2:$A$19999="Real Estate"),0.4,0)))
+
IF(LEN($FF21)=0,0.3,SUM(IF(([2]JOE_DATA!$C$2:$C$19999=$FF21)*([2]JOE_DATA!$B$2:$B$19999="Client type")*([2]JOE_DATA!$A$2:$A$19999="Real Estate"),0.3,0)))
+
IF(LEN($FG21)=0,0.3,SUM(IF(([2]JOE_DATA!$C$2:$C$19999=$FG21)*([2]JOE_DATA!$B$2:$B$19999="Client type")*([2]JOE_DATA!$A$2:$A$19999="Real Estate"),0.3,0)))</f>
        <v>1</v>
      </c>
      <c r="IL21" s="3">
        <f t="array" ref="IL21">IF(LEN($FH21)=0,0.4,SUM(IF(([2]JOE_DATA!$C$2:$C$19999=$FH21)*([2]JOE_DATA!$B$2:$B$19999="Work type")*([2]JOE_DATA!$A$2:$A$19999="Real Estate"),0.4,0)))
+
IF(LEN($FI21)=0,0.3,SUM(IF(([2]JOE_DATA!$C$2:$C$19999=$FI21)*([2]JOE_DATA!$B$2:$B$19999="Work type")*([2]JOE_DATA!$A$2:$A$19999="Real Estate"),0.3,0)))
+
IF(LEN($FJ21)=0,0.3,SUM(IF(([2]JOE_DATA!$C$2:$C$19999=$FJ21)*([2]JOE_DATA!$B$2:$B$19999="Work type")*([2]JOE_DATA!$A$2:$A$19999="Real Estate"),0.3,0)))</f>
        <v>1</v>
      </c>
      <c r="IM21" s="3">
        <f t="array" ref="IM21">IF(LEN($EX21)=0,0.4,SUM(IF(([2]JOE_DATA!$C$2:$C$19999=$EX21)*([2]JOE_DATA!$B$2:$B$19999="Work type")*([2]JOE_DATA!$A$2:$A$19999="Human Capital"),0.4,0)))
+
IF(LEN($EY21)=0,0.3,SUM(IF(([2]JOE_DATA!$C$2:$C$19999=$EY21)*([2]JOE_DATA!$B$2:$B$19999="Work type")*([2]JOE_DATA!$A$2:$A$19999="Human Capital"),0.3,0)))
+
IF(LEN($EZ21)=0,0.3,SUM(IF(([2]JOE_DATA!$C$2:$C$19999=$EZ21)*([2]JOE_DATA!$B$2:$B$19999="Work type")*([2]JOE_DATA!$A$2:$A$19999="Human Capital"),0.3,0)))</f>
        <v>1</v>
      </c>
      <c r="IN21" s="3">
        <f t="array" ref="IN21">IF(LEN($FA21)=0,0.4,SUM(IF(([2]JOE_DATA!$C$2:$C$19999=$FA21)*([2]JOE_DATA!$B$2:$B$19999="Sub-work types")*([2]JOE_DATA!$A$2:$A$19999="Human Capital"),0.4,0)))
+
IF(LEN($FB21)=0,0.3,SUM(IF(([2]JOE_DATA!$C$2:$C$19999=$FB21)*([2]JOE_DATA!$B$2:$B$19999="Sub-work types")*([2]JOE_DATA!$A$2:$A$19999="Human Capital"),0.3,0)))
+
IF(LEN($FC21)=0,0.3,SUM(IF(([2]JOE_DATA!$C$2:$C$19999=$FC21)*([2]JOE_DATA!$B$2:$B$19999="Sub-work types")*([2]JOE_DATA!$A$2:$A$19999="Human Capital"),0.3,0)))</f>
        <v>1</v>
      </c>
      <c r="IO21" s="15">
        <f t="array" ref="IO21">IF(LEN($FD21)=0,1,SUM(IF(([2]JOE_DATA!$C$2:$C$19999=$FD21)*([2]JOE_DATA!$B$2:$B$19999="Pension scheme")*([2]JOE_DATA!$A$2:$A$19999="Human Capital"),1,0)))</f>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45">
      <c r="A22" s="34"/>
      <c r="B22" s="35" t="s">
        <v>279</v>
      </c>
      <c r="C22" s="36" t="s">
        <v>247</v>
      </c>
      <c r="D22" s="36"/>
      <c r="E22" s="36"/>
      <c r="F22" s="36" t="s">
        <v>248</v>
      </c>
      <c r="G22" s="36"/>
      <c r="H22" s="36"/>
      <c r="I22" s="36"/>
      <c r="J22" s="36"/>
      <c r="K22" s="36"/>
      <c r="L22" s="36"/>
      <c r="M22" s="36"/>
      <c r="N22" s="36"/>
      <c r="O22" s="36" t="s">
        <v>106</v>
      </c>
      <c r="P22" s="36"/>
      <c r="Q22" s="36"/>
      <c r="R22" s="36"/>
      <c r="S22" s="36"/>
      <c r="T22" s="43">
        <v>40543</v>
      </c>
      <c r="U22" s="36" t="s">
        <v>248</v>
      </c>
      <c r="V22" s="36"/>
      <c r="W22" s="36"/>
      <c r="X22" s="36"/>
      <c r="Y22" s="36"/>
      <c r="Z22" s="36"/>
      <c r="AA22" s="47" t="s">
        <v>280</v>
      </c>
      <c r="AB22" s="36"/>
      <c r="AC22" s="36"/>
      <c r="AD22" s="36"/>
      <c r="AE22" s="36"/>
      <c r="AF22" s="36"/>
      <c r="AG22" s="36"/>
      <c r="AH22" s="39"/>
      <c r="AI22" s="36"/>
      <c r="AJ22" s="36"/>
      <c r="AK22" s="36"/>
      <c r="AL22" s="36" t="s">
        <v>250</v>
      </c>
      <c r="AM22" s="36"/>
      <c r="AN22" s="36"/>
      <c r="AO22" s="36" t="s">
        <v>251</v>
      </c>
      <c r="AP22" s="36"/>
      <c r="AQ22" s="36"/>
      <c r="AR22" s="36"/>
      <c r="AS22" s="36"/>
      <c r="AT22" s="36"/>
      <c r="AU22" s="36"/>
      <c r="AV22" s="36"/>
      <c r="AW22" s="36"/>
      <c r="AX22" s="36"/>
      <c r="AY22" s="36"/>
      <c r="AZ22" s="36"/>
      <c r="BA22" s="39"/>
      <c r="BB22" s="36"/>
      <c r="BC22" s="36"/>
      <c r="BD22" s="36"/>
      <c r="BE22" s="35"/>
      <c r="BF22" s="36"/>
      <c r="BG22" s="36"/>
      <c r="BH22" s="36"/>
      <c r="BI22" s="36"/>
      <c r="BJ22" s="36"/>
      <c r="BK22" s="36"/>
      <c r="BL22" s="36" t="s">
        <v>262</v>
      </c>
      <c r="BM22" s="36"/>
      <c r="BN22" s="36"/>
      <c r="BO22"/>
      <c r="BP22" s="36"/>
      <c r="BQ22" s="36"/>
      <c r="BR22" s="36"/>
      <c r="BS22" s="36"/>
      <c r="BT22" s="36"/>
      <c r="BU22" s="36"/>
      <c r="BV22" s="36"/>
      <c r="BW22" s="36"/>
      <c r="BX22" s="36"/>
      <c r="BY22" s="36"/>
      <c r="BZ22" s="36" t="s">
        <v>253</v>
      </c>
      <c r="CA22" s="36"/>
      <c r="CB22" s="36"/>
      <c r="CC22" s="36"/>
      <c r="CD22" s="36"/>
      <c r="CE22" s="36"/>
      <c r="CF22" s="36"/>
      <c r="CG22" s="36" t="s">
        <v>254</v>
      </c>
      <c r="CH22" s="36"/>
      <c r="CI22" s="36"/>
      <c r="CJ22" s="36"/>
      <c r="CK22" s="36"/>
      <c r="CL22" s="36"/>
      <c r="CM22" s="36"/>
      <c r="CN22" s="36"/>
      <c r="CO22" s="36"/>
      <c r="CP22" s="36"/>
      <c r="CQ22" s="36"/>
      <c r="CR22" s="36"/>
      <c r="CS22" s="39"/>
      <c r="CT22"/>
      <c r="CU22"/>
      <c r="CV22" s="42"/>
      <c r="CW22" s="42"/>
      <c r="CX22" s="42"/>
      <c r="CY22" s="42"/>
      <c r="CZ22"/>
      <c r="DA22"/>
      <c r="DB22"/>
      <c r="DC22"/>
      <c r="DD22"/>
      <c r="DE22"/>
      <c r="DF22" s="42"/>
      <c r="DG22" s="42"/>
      <c r="DH22" s="42"/>
      <c r="DI22" s="42"/>
      <c r="DJ22" s="42"/>
      <c r="DK22" s="42"/>
      <c r="DL22" s="42"/>
      <c r="DM22" s="42"/>
      <c r="DN22" s="42"/>
      <c r="DO22" s="42"/>
      <c r="DP22" s="42"/>
      <c r="DQ22" s="42"/>
      <c r="DR22" s="42"/>
      <c r="DS22" s="42"/>
      <c r="DT22" s="42"/>
      <c r="DU22" s="42"/>
      <c r="DV22" s="42"/>
      <c r="DW22" s="42"/>
      <c r="DX22" s="42"/>
      <c r="DY22" s="42"/>
      <c r="DZ22" s="42"/>
      <c r="EA22" s="42"/>
      <c r="EB22" s="42"/>
      <c r="EC22" s="42"/>
      <c r="ED22" s="42"/>
      <c r="EE22" s="42"/>
      <c r="EF22" s="42"/>
      <c r="EG22" s="42"/>
      <c r="EH22" s="42"/>
      <c r="EI22" s="42"/>
      <c r="EJ22"/>
      <c r="EK22"/>
      <c r="EL22"/>
      <c r="EM22" s="42"/>
      <c r="EN22" s="42"/>
      <c r="EO22" s="42"/>
      <c r="EP22" s="42"/>
      <c r="EQ22" s="42"/>
      <c r="ER22" s="42"/>
      <c r="ES22" s="42"/>
      <c r="ET22" s="42"/>
      <c r="EU22" s="42"/>
      <c r="EV22" s="42"/>
      <c r="EW22" s="42"/>
      <c r="EX22" s="42"/>
      <c r="EY22" s="42"/>
      <c r="EZ22" s="42"/>
      <c r="FA22" s="42"/>
      <c r="FB22" s="42"/>
      <c r="FC22" s="42"/>
      <c r="FD22" s="42"/>
      <c r="FE22" s="42"/>
      <c r="FF22" s="42"/>
      <c r="FG22" s="42"/>
      <c r="FH22" s="42" t="s">
        <v>255</v>
      </c>
      <c r="FI22" s="42"/>
      <c r="FJ22" s="42"/>
      <c r="FK22" s="42"/>
      <c r="FL22" s="42"/>
      <c r="FM22" s="42"/>
      <c r="FO22" s="3"/>
      <c r="FP22" s="3"/>
      <c r="FQ22" s="3" t="str">
        <f t="array" ref="FQ22">IF(SUM($FU22:$IP22)=74,"PASS","FAIL")</f>
        <v>PASS</v>
      </c>
      <c r="FR22" s="3">
        <f t="shared" si="5"/>
        <v>0</v>
      </c>
      <c r="FS22" s="3">
        <f t="shared" si="6"/>
        <v>1</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f t="array" ref="HF22">IF(LEN($CS22)=0,0.4,SUM(IF(([2]JOE_DATA!$C$2:$C$19999=$CS22)*([2]JOE_DATA!$B$2:$B$19999="Work type")*([2]JOE_DATA!$A$2:$A$19999="BAIF"),0.4,0)))
+
IF(LEN($CT22)=0,0.3,SUM(IF(([2]JOE_DATA!$C$2:$C$19999=$CT22)*([2]JOE_DATA!$B$2:$B$19999="Work type")*([2]JOE_DATA!$A$2:$A$19999="BAIF"),0.3,0)))
+
IF(LEN($CU22)=0,0.3,SUM(IF(([2]JOE_DATA!$C$2:$C$19999=$CU22)*([2]JOE_DATA!$B$2:$B$19999="Work type")*([2]JOE_DATA!$A$2:$A$19999="BAIF"),0.3,0)))</f>
        <v>1</v>
      </c>
      <c r="HG22" s="3">
        <f t="array" ref="HG22">IF(LEN($CQ22)=0,1,SUM(IF(([2]JOE_DATA!$C$2:$C$19999=$CQ22)*([2]JOE_DATA!$B$2:$B$19999="Client type")*([2]JOE_DATA!$A$2:$A$19999="BAIF"),1,0)))</f>
        <v>1</v>
      </c>
      <c r="HH22" s="3">
        <f t="array" ref="HH22">IF(LEN($CW22)=0,0.4,SUM(IF(([2]JOE_DATA!$C$2:$C$19999=$CW22)*([2]JOE_DATA!$B$2:$B$19999="Work type")*([2]JOE_DATA!$A$2:$A$19999="CRD"),0.4,0)))
+
IF(LEN($CX22)=0,0.3,SUM(IF(([2]JOE_DATA!$C$2:$C$19999=$CX22)*([2]JOE_DATA!$B$2:$B$19999="Work type")*([2]JOE_DATA!$A$2:$A$19999="CRD"),0.3,0)))
+
IF(LEN($CY22)=0,0.3,SUM(IF(([2]JOE_DATA!$C$2:$C$19999=$CY22)*([2]JOE_DATA!$B$2:$B$19999="Work type")*([2]JOE_DATA!$A$2:$A$19999="CRD"),0.3,0)))</f>
        <v>1</v>
      </c>
      <c r="HI22" s="3">
        <f t="array" ref="HI22">IF(LEN($CZ22)=0,0.4,SUM(IF(([2]JOE_DATA!$C$2:$C$19999=$CZ22)*([2]JOE_DATA!$B$2:$B$19999="Sub-work type")*([2]JOE_DATA!$A$2:$A$19999="CRD"),0.4,0)))
+
IF(LEN($DA22)=0,0.3,SUM(IF(([2]JOE_DATA!$C$2:$C$19999=$DA22)*([2]JOE_DATA!$B$2:$B$19999="Sub-work type")*([2]JOE_DATA!$A$2:$A$19999="CRD"),0.3,0)))
+
IF(LEN($DB22)=0,0.3,SUM(IF(([2]JOE_DATA!$C$2:$C$19999=$DB22)*([2]JOE_DATA!$B$2:$B$19999="Sub-work type")*([2]JOE_DATA!$A$2:$A$19999="CRD"),0.3,0)))</f>
        <v>1</v>
      </c>
      <c r="HJ22" s="3">
        <f t="array" ref="HJ22">IF(LEN($CV22)=0,1,SUM(IF(([2]JOE_DATA!$C$2:$C$19999=$CV22)*([2]JOE_DATA!$B$2:$B$19999="Client type")*([2]JOE_DATA!$A$2:$A$19999="CRD"),1,0)))</f>
        <v>1</v>
      </c>
      <c r="HK22" s="3">
        <f t="array" ref="HK22">IF(LEN($DC22)=0,0.4,SUM(IF(([2]JOE_DATA!$C$2:$C$19999=$DC22)*([2]JOE_DATA!$B$2:$B$19999="Work type")*([2]JOE_DATA!$A$2:$A$19999="Corporate"),0.4,0)))
+
IF(LEN($DD22)=0,0.3,SUM(IF(([2]JOE_DATA!$C$2:$C$19999=$DD22)*([2]JOE_DATA!$B$2:$B$19999="Work type")*([2]JOE_DATA!$A$2:$A$19999="Corporate"),0.3,0)))
+
IF(LEN($DE22)=0,0.3,SUM(IF(([2]JOE_DATA!$C$2:$C$19999=$DE22)*([2]JOE_DATA!$B$2:$B$19999="Work type")*([2]JOE_DATA!$A$2:$A$19999="Corporate"),0.3,0)))</f>
        <v>1</v>
      </c>
      <c r="HL22" s="3">
        <f t="array" ref="HL22">IF(LEN($DF22)=0,0.4,SUM(IF(([2]JOE_DATA!$C$2:$C$19999=$DF22)*([2]JOE_DATA!$B$2:$B$19999="Sub-work type")*([2]JOE_DATA!$A$2:$A$19999="Corporate"),0.4,0)))
+
IF(LEN($DG22)=0,0.3,SUM(IF(([2]JOE_DATA!$C$2:$C$19999=$DG22)*([2]JOE_DATA!$B$2:$B$19999="Sub-work type")*([2]JOE_DATA!$A$2:$A$19999="Corporate"),0.3,0)))
+
IF(LEN($DH22)=0,0.3,SUM(IF(([2]JOE_DATA!$C$2:$C$19999=$DH22)*([2]JOE_DATA!$B$2:$B$19999="Sub-work type")*([2]JOE_DATA!$A$2:$A$19999="Corporate"),0.3,0)))</f>
        <v>1</v>
      </c>
      <c r="HM22" s="3">
        <f t="array" ref="HM22">IF(LEN($DI22)=0,0.4,SUM(IF(([2]JOE_DATA!$C$2:$C$19999=$DI22)*([2]JOE_DATA!$B$2:$B$19999="Acting for")*([2]JOE_DATA!$A$2:$A$19999="Corporate"),0.4,0)))
+
IF(LEN($DJ22)=0,0.3,SUM(IF(([2]JOE_DATA!$C$2:$C$19999=$DJ22)*([2]JOE_DATA!$B$2:$B$19999="Acting for")*([2]JOE_DATA!$A$2:$A$19999="Corporate"),0.3,0)))
+
IF(LEN($DK22)=0,0.3,SUM(IF(([2]JOE_DATA!$C$2:$C$19999=$DK22)*([2]JOE_DATA!$B$2:$B$19999="Acting for")*([2]JOE_DATA!$A$2:$A$19999="Corporate"),0.3,0)))</f>
        <v>1</v>
      </c>
      <c r="HN22" s="3">
        <f t="array" ref="HN22">IF(LEN($DM22)=0,0.4,SUM(IF(([2]JOE_DATA!$C$2:$C$19999=$DM22)*([2]JOE_DATA!$B$2:$B$19999="Country of buyer")*([2]JOE_DATA!$A$2:$A$19999="Corporate"),0.4,0)))
+
IF(LEN($DN22)=0,0.3,SUM(IF(([2]JOE_DATA!$C$2:$C$19999=$DN22)*([2]JOE_DATA!$B$2:$B$19999="Country of buyer")*([2]JOE_DATA!$A$2:$A$19999="Corporate"),0.3,0)))
+
IF(LEN($DL22)=0,0.3,SUM(IF(([2]JOE_DATA!$C$2:$C$19999=$DL22)*([2]JOE_DATA!$B$2:$B$19999="Country of buyer")*([2]JOE_DATA!$A$2:$A$19999="Corporate"),0.3,0)))</f>
        <v>1</v>
      </c>
      <c r="HO22" s="3">
        <f t="array" ref="HO22">IF(LEN($DO22)=0,0.4,SUM(IF(([2]JOE_DATA!$C$2:$C$19999=$DO22)*([2]JOE_DATA!$B$2:$B$19999="Country of seller")*([2]JOE_DATA!$A$2:$A$19999="Corporate"),0.4,0)))
+
IF(LEN($DP22)=0,0.3,SUM(IF(([2]JOE_DATA!$C$2:$C$19999=$DP22)*([2]JOE_DATA!$B$2:$B$19999="Country of seller")*([2]JOE_DATA!$A$2:$A$19999="Corporate"),0.3,0)))
+
IF(LEN($DQ22)=0,0.3,SUM(IF(([2]JOE_DATA!$C$2:$C$19999=$DQ22)*([2]JOE_DATA!$B$2:$B$19999="Country of seller")*([2]JOE_DATA!$A$2:$A$19999="Corporate"),0.3,0)))</f>
        <v>1</v>
      </c>
      <c r="HP22" s="3">
        <f t="array" ref="HP22">IF(LEN($DR22)=0,0.4,SUM(IF(([2]JOE_DATA!$C$2:$C$19999=$DR22)*([2]JOE_DATA!$B$2:$B$19999="Country of target")*([2]JOE_DATA!$A$2:$A$19999="Corporate"),0.4,0)))
+
IF(LEN($DS22)=0,0.3,SUM(IF(([2]JOE_DATA!$C$2:$C$19999=$DS22)*([2]JOE_DATA!$B$2:$B$19999="Country of target")*([2]JOE_DATA!$A$2:$A$19999="Corporate"),0.3,0)))
+
IF(LEN($DT22)=0,0.3,SUM(IF(([2]JOE_DATA!$C$2:$C$19999=$DT22)*([2]JOE_DATA!$B$2:$B$19999="Country of target")*([2]JOE_DATA!$A$2:$A$19999="Corporate"),0.3,0)))</f>
        <v>1</v>
      </c>
      <c r="HQ22" s="3">
        <f t="array" ref="HQ22">IF(LEN($DU22)=0,1,SUM(IF(([2]JOE_DATA!$C$2:$C$19999=$DU22)*([2]JOE_DATA!$B$2:$B$19999="Value over US $5m")*([2]JOE_DATA!$A$2:$A$19999="Corporate"),1,0)))</f>
        <v>1</v>
      </c>
      <c r="HR22" s="3">
        <f t="array" ref="HR22">IF(LEN($DV22)=0,1,SUM(IF(([2]JOE_DATA!$C$2:$C$19999=$DV22)*([2]JOE_DATA!$B$2:$B$19999="Value over £500,000")*([2]JOE_DATA!$A$2:$A$19999="Corporate"),1,0)))</f>
        <v>1</v>
      </c>
      <c r="HS22" s="3">
        <f t="array" ref="HS22">IF(LEN($DW22)=0,1,SUM(IF(([2]JOE_DATA!$C$2:$C$19999=$DW22)*([2]JOE_DATA!$B$2:$B$19999="Value over Euro 5m")*([2]JOE_DATA!$A$2:$A$19999="Corporate"),1,0)))</f>
        <v>1</v>
      </c>
      <c r="HT22" s="3">
        <f t="array" ref="HT22">IF(LEN($DX22)=0,1,SUM(IF(([2]JOE_DATA!$C$2:$C$19999=$DX22)*([2]JOE_DATA!$B$2:$B$19999="Value range in euros")*([2]JOE_DATA!$A$2:$A$19999="Corporate"),1,0)))</f>
        <v>1</v>
      </c>
      <c r="HU22" s="3">
        <f t="array" ref="HU22">IF(LEN($DY22)=0,1,SUM(IF(([2]JOE_DATA!$C$2:$C$19999=$DY22)*([2]JOE_DATA!$B$2:$B$19999="Is the deal relevant for M&amp;A study")*([2]JOE_DATA!$A$2:$A$19999="Corporate"),1,0)))</f>
        <v>1</v>
      </c>
      <c r="HV22" s="3">
        <f t="array" ref="HV22">IF(LEN($DZ22)=0,1,SUM(IF(([2]JOE_DATA!$C$2:$C$19999=$DZ22)*([2]JOE_DATA!$B$2:$B$19999="Does the deal involve PE clients")*([2]JOE_DATA!$A$2:$A$19999="Corporate"),1,0)))</f>
        <v>1</v>
      </c>
      <c r="HW22" s="3">
        <f t="array" ref="HW22">IF(LEN($EA22)=0,1,SUM(IF(([2]JOE_DATA!$C$2:$C$19999=$EA22)*([2]JOE_DATA!$B$2:$B$19999="Quarter deal announced/signed")*([2]JOE_DATA!$A$2:$A$19999="Corporate"),1,0)))</f>
        <v>1</v>
      </c>
      <c r="HX22" s="3">
        <f t="array" ref="HX22">IF(LEN($EB22)=0,1,SUM(IF(([2]JOE_DATA!$C$2:$C$19999=$EB22)*([2]JOE_DATA!$B$2:$B$19999="Quarter deal completed")*([2]JOE_DATA!$A$2:$A$19999="Corporate"),1,0)))</f>
        <v>1</v>
      </c>
      <c r="HY22" s="3">
        <f t="array" ref="HY22">IF(LEN($EC22)=0,1,SUM(IF(([2]JOE_DATA!$C$2:$C$19999=$EC22)*([2]JOE_DATA!$B$2:$B$19999="Year deal announced/signed")*([2]JOE_DATA!$A$2:$A$19999="Corporate"),1,0)))</f>
        <v>1</v>
      </c>
      <c r="HZ22" s="3">
        <f t="array" ref="HZ22">IF(LEN($ED22)=0,1,SUM(IF(([2]JOE_DATA!$C$2:$C$19999=$ED22)*([2]JOE_DATA!$B$2:$B$19999="Year deal completed")*([2]JOE_DATA!$A$2:$A$19999="Corporate"),1,0)))</f>
        <v>1</v>
      </c>
      <c r="IA22" s="3">
        <v>1</v>
      </c>
      <c r="IB22" s="3">
        <f t="array" ref="IB22">IF(LEN($EF22)=0,1,SUM(IF(([2]JOE_DATA!$C$2:$C$19999=$EF22)*([2]JOE_DATA!$B$2:$B$19999="Work type")*([2]JOE_DATA!$A$2:$A$19999="Corporate Tax"),1,0)))</f>
        <v>1</v>
      </c>
      <c r="IC22" s="3">
        <f t="array" ref="IC22">IF(LEN($EG22)=0,0.4,SUM(IF(([2]JOE_DATA!$C$2:$C$19999=$EG22)*([2]JOE_DATA!$B$2:$B$19999="Work type")*([2]JOE_DATA!$A$2:$A$19999="EPC Construction"),0.4,0)))
+
IF(LEN($EH22)=0,0.3,SUM(IF(([2]JOE_DATA!$C$2:$C$19999=$EH22)*([2]JOE_DATA!$B$2:$B$19999="Work type")*([2]JOE_DATA!$A$2:$A$19999="EPC Construction"),0.3,0)))
+
IF(LEN($EI22)=0,0.3,SUM(IF(([2]JOE_DATA!$C$2:$C$19999=$EI22)*([2]JOE_DATA!$B$2:$B$19999="Work type")*([2]JOE_DATA!$A$2:$A$19999="EPC Construction"),0.3,0)))</f>
        <v>1</v>
      </c>
      <c r="ID22" s="3">
        <f t="array" ref="ID22">IF(LEN($EJ22)=0,0.4,SUM(IF(([2]JOE_DATA!$C$2:$C$19999=$EJ22)*([2]JOE_DATA!$B$2:$B$19999="Contract type")*([2]JOE_DATA!$A$2:$A$19999="EPC Construction"),0.4,0)))
+
IF(LEN($EK22)=0,0.3,SUM(IF(([2]JOE_DATA!$C$2:$C$19999=$EK22)*([2]JOE_DATA!$B$2:$B$19999="Contract type")*([2]JOE_DATA!$A$2:$A$19999="EPC Construction"),0.3,0)))
+
IF(LEN($EL22)=0,0.3,SUM(IF(([2]JOE_DATA!$C$2:$C$19999=$EL22)*([2]JOE_DATA!$B$2:$B$19999="Contract type")*([2]JOE_DATA!$A$2:$A$19999="EPC Construction"),0.3,0)))</f>
        <v>1</v>
      </c>
      <c r="IE22" s="3">
        <f t="array" ref="IE22">IF(LEN($EP22)=0,1,SUM(IF(([2]JOE_DATA!$C$2:$C$19999=$EP22)*([2]JOE_DATA!$B$2:$B$19999="Client type")*([2]JOE_DATA!$A$2:$A$19999="EPC Construction"),1,0)))</f>
        <v>1</v>
      </c>
      <c r="IF22" s="3">
        <f t="array" ref="IF22">IF(LEN($EN22)=0,1,SUM(IF(([2]JOE_DATA!$C$2:$C$19999=$EN22)*([2]JOE_DATA!$B$2:$B$19999="Subject matter")*([2]JOE_DATA!$A$2:$A$19999="EPC Construction"),1,0)))</f>
        <v>1</v>
      </c>
      <c r="IG22" s="3">
        <f t="array" ref="IG22">IF(LEN($ER22)=0,1,SUM(IF(([2]JOE_DATA!$C$2:$C$19999=$ER22)*([2]JOE_DATA!$B$2:$B$19999="Client scope")*([2]JOE_DATA!$A$2:$A$19999="EPC Construction"),1,0)))</f>
        <v>1</v>
      </c>
      <c r="IH22" s="3">
        <f t="array" ref="IH22">IF(LEN($ES22)=0,0.4,SUM(IF(([2]JOE_DATA!$C$2:$C$19999=$ES22)*([2]JOE_DATA!$B$2:$B$19999="Work type")*([2]JOE_DATA!$A$2:$A$19999="EPC Energy"),0.4,0)))
+
IF(LEN($ET22)=0,0.3,SUM(IF(([2]JOE_DATA!$C$2:$C$19999=$ET22)*([2]JOE_DATA!$B$2:$B$19999="Work type")*([2]JOE_DATA!$A$2:$A$19999="EPC Energy"),0.3,0)))
+
IF(LEN($EU22)=0,0.3,SUM(IF(([2]JOE_DATA!$C$2:$C$19999=$EU22)*([2]JOE_DATA!$B$2:$B$19999="Work type")*([2]JOE_DATA!$A$2:$A$19999="EPC Energy"),0.3,0)))</f>
        <v>1</v>
      </c>
      <c r="II22" s="3">
        <f t="array" ref="II22">IF(LEN($EV22)=0,1,SUM(IF(([2]JOE_DATA!$C$2:$C$19999=$EV22)*([2]JOE_DATA!$B$2:$B$19999="Work type")*([2]JOE_DATA!$A$2:$A$19999="EPC Energy"),1,0)))</f>
        <v>1</v>
      </c>
      <c r="IJ22" s="3">
        <f t="array" ref="IJ22">IF(LEN($EW22)=0,1,SUM(IF(([2]JOE_DATA!$C$2:$C$19999=$EW22)*([2]JOE_DATA!$B$2:$B$19999="Client type")*([2]JOE_DATA!$A$2:$A$19999="EPC Projects"),1,0)))</f>
        <v>1</v>
      </c>
      <c r="IK22" s="3">
        <f t="array" ref="IK22">IF(LEN($FE22)=0,0.4,SUM(IF(([2]JOE_DATA!$C$2:$C$19999=$FE22)*([2]JOE_DATA!$B$2:$B$19999="Client type")*([2]JOE_DATA!$A$2:$A$19999="Real Estate"),0.4,0)))
+
IF(LEN($FF22)=0,0.3,SUM(IF(([2]JOE_DATA!$C$2:$C$19999=$FF22)*([2]JOE_DATA!$B$2:$B$19999="Client type")*([2]JOE_DATA!$A$2:$A$19999="Real Estate"),0.3,0)))
+
IF(LEN($FG22)=0,0.3,SUM(IF(([2]JOE_DATA!$C$2:$C$19999=$FG22)*([2]JOE_DATA!$B$2:$B$19999="Client type")*([2]JOE_DATA!$A$2:$A$19999="Real Estate"),0.3,0)))</f>
        <v>1</v>
      </c>
      <c r="IL22" s="3">
        <f t="array" ref="IL22">IF(LEN($FH22)=0,0.4,SUM(IF(([2]JOE_DATA!$C$2:$C$19999=$FH22)*([2]JOE_DATA!$B$2:$B$19999="Work type")*([2]JOE_DATA!$A$2:$A$19999="Real Estate"),0.4,0)))
+
IF(LEN($FI22)=0,0.3,SUM(IF(([2]JOE_DATA!$C$2:$C$19999=$FI22)*([2]JOE_DATA!$B$2:$B$19999="Work type")*([2]JOE_DATA!$A$2:$A$19999="Real Estate"),0.3,0)))
+
IF(LEN($FJ22)=0,0.3,SUM(IF(([2]JOE_DATA!$C$2:$C$19999=$FJ22)*([2]JOE_DATA!$B$2:$B$19999="Work type")*([2]JOE_DATA!$A$2:$A$19999="Real Estate"),0.3,0)))</f>
        <v>1</v>
      </c>
      <c r="IM22" s="3">
        <f t="array" ref="IM22">IF(LEN($EX22)=0,0.4,SUM(IF(([2]JOE_DATA!$C$2:$C$19999=$EX22)*([2]JOE_DATA!$B$2:$B$19999="Work type")*([2]JOE_DATA!$A$2:$A$19999="Human Capital"),0.4,0)))
+
IF(LEN($EY22)=0,0.3,SUM(IF(([2]JOE_DATA!$C$2:$C$19999=$EY22)*([2]JOE_DATA!$B$2:$B$19999="Work type")*([2]JOE_DATA!$A$2:$A$19999="Human Capital"),0.3,0)))
+
IF(LEN($EZ22)=0,0.3,SUM(IF(([2]JOE_DATA!$C$2:$C$19999=$EZ22)*([2]JOE_DATA!$B$2:$B$19999="Work type")*([2]JOE_DATA!$A$2:$A$19999="Human Capital"),0.3,0)))</f>
        <v>1</v>
      </c>
      <c r="IN22" s="3">
        <f t="array" ref="IN22">IF(LEN($FA22)=0,0.4,SUM(IF(([2]JOE_DATA!$C$2:$C$19999=$FA22)*([2]JOE_DATA!$B$2:$B$19999="Sub-work types")*([2]JOE_DATA!$A$2:$A$19999="Human Capital"),0.4,0)))
+
IF(LEN($FB22)=0,0.3,SUM(IF(([2]JOE_DATA!$C$2:$C$19999=$FB22)*([2]JOE_DATA!$B$2:$B$19999="Sub-work types")*([2]JOE_DATA!$A$2:$A$19999="Human Capital"),0.3,0)))
+
IF(LEN($FC22)=0,0.3,SUM(IF(([2]JOE_DATA!$C$2:$C$19999=$FC22)*([2]JOE_DATA!$B$2:$B$19999="Sub-work types")*([2]JOE_DATA!$A$2:$A$19999="Human Capital"),0.3,0)))</f>
        <v>1</v>
      </c>
      <c r="IO22" s="15">
        <f t="array" ref="IO22">IF(LEN($FD22)=0,1,SUM(IF(([2]JOE_DATA!$C$2:$C$19999=$FD22)*([2]JOE_DATA!$B$2:$B$19999="Pension scheme")*([2]JOE_DATA!$A$2:$A$19999="Human Capital"),1,0)))</f>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45">
      <c r="A23" s="34"/>
      <c r="B23" s="35" t="s">
        <v>279</v>
      </c>
      <c r="C23" s="36" t="s">
        <v>247</v>
      </c>
      <c r="D23" s="36"/>
      <c r="E23" s="36"/>
      <c r="F23" s="36" t="s">
        <v>248</v>
      </c>
      <c r="G23" s="36"/>
      <c r="H23" s="36"/>
      <c r="I23" s="36"/>
      <c r="J23" s="36"/>
      <c r="K23" s="36"/>
      <c r="L23" s="36"/>
      <c r="M23" s="36"/>
      <c r="N23" s="36"/>
      <c r="O23" s="36" t="s">
        <v>106</v>
      </c>
      <c r="P23" s="36"/>
      <c r="Q23" s="36"/>
      <c r="R23" s="36"/>
      <c r="S23" s="36"/>
      <c r="T23" s="43">
        <v>40908</v>
      </c>
      <c r="U23" s="36" t="s">
        <v>248</v>
      </c>
      <c r="V23" s="36"/>
      <c r="W23" s="36"/>
      <c r="X23" s="36"/>
      <c r="Y23" s="36"/>
      <c r="Z23" s="36"/>
      <c r="AA23" s="47" t="s">
        <v>281</v>
      </c>
      <c r="AB23" s="36"/>
      <c r="AC23" s="36"/>
      <c r="AD23" s="36"/>
      <c r="AE23" s="36"/>
      <c r="AF23" s="36"/>
      <c r="AG23" s="36"/>
      <c r="AH23" s="39"/>
      <c r="AI23" s="36"/>
      <c r="AJ23" s="36"/>
      <c r="AK23" s="36"/>
      <c r="AL23" s="36" t="s">
        <v>250</v>
      </c>
      <c r="AM23" s="36"/>
      <c r="AN23" s="36"/>
      <c r="AO23" s="36" t="s">
        <v>251</v>
      </c>
      <c r="AP23" s="36"/>
      <c r="AQ23" s="36"/>
      <c r="AR23" s="36"/>
      <c r="AS23" s="36"/>
      <c r="AT23" s="36"/>
      <c r="AU23" s="36"/>
      <c r="AV23" s="36"/>
      <c r="AW23" s="36"/>
      <c r="AX23" s="36"/>
      <c r="AY23" s="36"/>
      <c r="AZ23" s="36"/>
      <c r="BA23" s="39"/>
      <c r="BB23" s="36"/>
      <c r="BC23" s="36"/>
      <c r="BD23" s="36"/>
      <c r="BE23" s="35"/>
      <c r="BF23" s="36"/>
      <c r="BG23" s="36"/>
      <c r="BH23" s="36"/>
      <c r="BI23" s="36"/>
      <c r="BJ23" s="36"/>
      <c r="BK23" s="36"/>
      <c r="BL23" s="36" t="s">
        <v>262</v>
      </c>
      <c r="BM23" s="36"/>
      <c r="BN23" s="36"/>
      <c r="BO23" s="36"/>
      <c r="BP23" s="36"/>
      <c r="BQ23" s="36"/>
      <c r="BR23" s="36"/>
      <c r="BS23" s="36"/>
      <c r="BT23" s="36"/>
      <c r="BU23" s="36"/>
      <c r="BV23" s="36"/>
      <c r="BW23" s="36"/>
      <c r="BX23" s="36"/>
      <c r="BY23" s="36"/>
      <c r="BZ23" s="36" t="s">
        <v>253</v>
      </c>
      <c r="CA23" s="36"/>
      <c r="CB23" s="36"/>
      <c r="CC23" s="36"/>
      <c r="CD23" s="36"/>
      <c r="CE23" s="36"/>
      <c r="CF23" s="36"/>
      <c r="CG23" s="36" t="s">
        <v>254</v>
      </c>
      <c r="CH23" s="36"/>
      <c r="CI23" s="36"/>
      <c r="CJ23" s="36"/>
      <c r="CK23" s="36"/>
      <c r="CL23" s="36"/>
      <c r="CM23" s="36"/>
      <c r="CN23" s="36"/>
      <c r="CO23" s="36"/>
      <c r="CP23" s="36"/>
      <c r="CQ23" s="36"/>
      <c r="CR23" s="36"/>
      <c r="CS23" s="39"/>
      <c r="CT23"/>
      <c r="CU23"/>
      <c r="CV23" s="42"/>
      <c r="CW23" s="42"/>
      <c r="CX23" s="42"/>
      <c r="CY23" s="42"/>
      <c r="CZ23"/>
      <c r="DA23"/>
      <c r="DB23"/>
      <c r="DC23"/>
      <c r="DD23"/>
      <c r="DE23"/>
      <c r="DF23" s="42"/>
      <c r="DG23" s="42"/>
      <c r="DH23" s="42"/>
      <c r="DI23" s="42"/>
      <c r="DJ23" s="42"/>
      <c r="DK23" s="42"/>
      <c r="DL23" s="42"/>
      <c r="DM23" s="42"/>
      <c r="DN23" s="42"/>
      <c r="DO23" s="42"/>
      <c r="DP23" s="42"/>
      <c r="DQ23" s="42"/>
      <c r="DR23" s="42"/>
      <c r="DS23" s="42"/>
      <c r="DT23" s="42"/>
      <c r="DU23" s="42"/>
      <c r="DV23" s="42"/>
      <c r="DW23" s="42"/>
      <c r="DX23" s="42"/>
      <c r="DY23" s="42"/>
      <c r="DZ23" s="42"/>
      <c r="EA23" s="42"/>
      <c r="EB23" s="42"/>
      <c r="EC23" s="42"/>
      <c r="ED23" s="42"/>
      <c r="EE23" s="42"/>
      <c r="EF23" s="42"/>
      <c r="EG23" s="42"/>
      <c r="EH23" s="42"/>
      <c r="EI23" s="42"/>
      <c r="EJ23"/>
      <c r="EK23"/>
      <c r="EL23"/>
      <c r="EM23" s="42"/>
      <c r="EN23" s="42"/>
      <c r="EO23" s="42"/>
      <c r="EP23" s="42"/>
      <c r="EQ23" s="42"/>
      <c r="ER23" s="42"/>
      <c r="ES23" s="42"/>
      <c r="ET23" s="42"/>
      <c r="EU23" s="42"/>
      <c r="EV23" s="42"/>
      <c r="EW23" s="42"/>
      <c r="EX23" s="42"/>
      <c r="EY23" s="42"/>
      <c r="EZ23" s="42"/>
      <c r="FA23" s="42"/>
      <c r="FB23" s="42"/>
      <c r="FC23" s="42"/>
      <c r="FD23" s="42"/>
      <c r="FE23" s="42"/>
      <c r="FF23" s="42"/>
      <c r="FG23" s="42"/>
      <c r="FH23" s="42" t="s">
        <v>255</v>
      </c>
      <c r="FI23" s="42"/>
      <c r="FJ23" s="42"/>
      <c r="FK23" s="42"/>
      <c r="FL23" s="42"/>
      <c r="FM23" s="42"/>
      <c r="FO23" s="3"/>
      <c r="FP23" s="3"/>
      <c r="FQ23" s="3" t="str">
        <f t="array" ref="FQ23">IF(SUM($FU23:$IP23)=74,"PASS","FAIL")</f>
        <v>PASS</v>
      </c>
      <c r="FR23" s="3">
        <f t="shared" si="5"/>
        <v>0</v>
      </c>
      <c r="FS23" s="3">
        <f t="shared" si="6"/>
        <v>1</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f t="array" ref="HF23">IF(LEN($CS23)=0,0.4,SUM(IF(([2]JOE_DATA!$C$2:$C$19999=$CS23)*([2]JOE_DATA!$B$2:$B$19999="Work type")*([2]JOE_DATA!$A$2:$A$19999="BAIF"),0.4,0)))
+
IF(LEN($CT23)=0,0.3,SUM(IF(([2]JOE_DATA!$C$2:$C$19999=$CT23)*([2]JOE_DATA!$B$2:$B$19999="Work type")*([2]JOE_DATA!$A$2:$A$19999="BAIF"),0.3,0)))
+
IF(LEN($CU23)=0,0.3,SUM(IF(([2]JOE_DATA!$C$2:$C$19999=$CU23)*([2]JOE_DATA!$B$2:$B$19999="Work type")*([2]JOE_DATA!$A$2:$A$19999="BAIF"),0.3,0)))</f>
        <v>1</v>
      </c>
      <c r="HG23" s="3">
        <f t="array" ref="HG23">IF(LEN($CQ23)=0,1,SUM(IF(([2]JOE_DATA!$C$2:$C$19999=$CQ23)*([2]JOE_DATA!$B$2:$B$19999="Client type")*([2]JOE_DATA!$A$2:$A$19999="BAIF"),1,0)))</f>
        <v>1</v>
      </c>
      <c r="HH23" s="3">
        <f t="array" ref="HH23">IF(LEN($CW23)=0,0.4,SUM(IF(([2]JOE_DATA!$C$2:$C$19999=$CW23)*([2]JOE_DATA!$B$2:$B$19999="Work type")*([2]JOE_DATA!$A$2:$A$19999="CRD"),0.4,0)))
+
IF(LEN($CX23)=0,0.3,SUM(IF(([2]JOE_DATA!$C$2:$C$19999=$CX23)*([2]JOE_DATA!$B$2:$B$19999="Work type")*([2]JOE_DATA!$A$2:$A$19999="CRD"),0.3,0)))
+
IF(LEN($CY23)=0,0.3,SUM(IF(([2]JOE_DATA!$C$2:$C$19999=$CY23)*([2]JOE_DATA!$B$2:$B$19999="Work type")*([2]JOE_DATA!$A$2:$A$19999="CRD"),0.3,0)))</f>
        <v>1</v>
      </c>
      <c r="HI23" s="3">
        <f t="array" ref="HI23">IF(LEN($CZ23)=0,0.4,SUM(IF(([2]JOE_DATA!$C$2:$C$19999=$CZ23)*([2]JOE_DATA!$B$2:$B$19999="Sub-work type")*([2]JOE_DATA!$A$2:$A$19999="CRD"),0.4,0)))
+
IF(LEN($DA23)=0,0.3,SUM(IF(([2]JOE_DATA!$C$2:$C$19999=$DA23)*([2]JOE_DATA!$B$2:$B$19999="Sub-work type")*([2]JOE_DATA!$A$2:$A$19999="CRD"),0.3,0)))
+
IF(LEN($DB23)=0,0.3,SUM(IF(([2]JOE_DATA!$C$2:$C$19999=$DB23)*([2]JOE_DATA!$B$2:$B$19999="Sub-work type")*([2]JOE_DATA!$A$2:$A$19999="CRD"),0.3,0)))</f>
        <v>1</v>
      </c>
      <c r="HJ23" s="3">
        <f t="array" ref="HJ23">IF(LEN($CV23)=0,1,SUM(IF(([2]JOE_DATA!$C$2:$C$19999=$CV23)*([2]JOE_DATA!$B$2:$B$19999="Client type")*([2]JOE_DATA!$A$2:$A$19999="CRD"),1,0)))</f>
        <v>1</v>
      </c>
      <c r="HK23" s="3">
        <f t="array" ref="HK23">IF(LEN($DC23)=0,0.4,SUM(IF(([2]JOE_DATA!$C$2:$C$19999=$DC23)*([2]JOE_DATA!$B$2:$B$19999="Work type")*([2]JOE_DATA!$A$2:$A$19999="Corporate"),0.4,0)))
+
IF(LEN($DD23)=0,0.3,SUM(IF(([2]JOE_DATA!$C$2:$C$19999=$DD23)*([2]JOE_DATA!$B$2:$B$19999="Work type")*([2]JOE_DATA!$A$2:$A$19999="Corporate"),0.3,0)))
+
IF(LEN($DE23)=0,0.3,SUM(IF(([2]JOE_DATA!$C$2:$C$19999=$DE23)*([2]JOE_DATA!$B$2:$B$19999="Work type")*([2]JOE_DATA!$A$2:$A$19999="Corporate"),0.3,0)))</f>
        <v>1</v>
      </c>
      <c r="HL23" s="3">
        <f t="array" ref="HL23">IF(LEN($DF23)=0,0.4,SUM(IF(([2]JOE_DATA!$C$2:$C$19999=$DF23)*([2]JOE_DATA!$B$2:$B$19999="Sub-work type")*([2]JOE_DATA!$A$2:$A$19999="Corporate"),0.4,0)))
+
IF(LEN($DG23)=0,0.3,SUM(IF(([2]JOE_DATA!$C$2:$C$19999=$DG23)*([2]JOE_DATA!$B$2:$B$19999="Sub-work type")*([2]JOE_DATA!$A$2:$A$19999="Corporate"),0.3,0)))
+
IF(LEN($DH23)=0,0.3,SUM(IF(([2]JOE_DATA!$C$2:$C$19999=$DH23)*([2]JOE_DATA!$B$2:$B$19999="Sub-work type")*([2]JOE_DATA!$A$2:$A$19999="Corporate"),0.3,0)))</f>
        <v>1</v>
      </c>
      <c r="HM23" s="3">
        <f t="array" ref="HM23">IF(LEN($DI23)=0,0.4,SUM(IF(([2]JOE_DATA!$C$2:$C$19999=$DI23)*([2]JOE_DATA!$B$2:$B$19999="Acting for")*([2]JOE_DATA!$A$2:$A$19999="Corporate"),0.4,0)))
+
IF(LEN($DJ23)=0,0.3,SUM(IF(([2]JOE_DATA!$C$2:$C$19999=$DJ23)*([2]JOE_DATA!$B$2:$B$19999="Acting for")*([2]JOE_DATA!$A$2:$A$19999="Corporate"),0.3,0)))
+
IF(LEN($DK23)=0,0.3,SUM(IF(([2]JOE_DATA!$C$2:$C$19999=$DK23)*([2]JOE_DATA!$B$2:$B$19999="Acting for")*([2]JOE_DATA!$A$2:$A$19999="Corporate"),0.3,0)))</f>
        <v>1</v>
      </c>
      <c r="HN23" s="3">
        <f t="array" ref="HN23">IF(LEN($DM23)=0,0.4,SUM(IF(([2]JOE_DATA!$C$2:$C$19999=$DM23)*([2]JOE_DATA!$B$2:$B$19999="Country of buyer")*([2]JOE_DATA!$A$2:$A$19999="Corporate"),0.4,0)))
+
IF(LEN($DN23)=0,0.3,SUM(IF(([2]JOE_DATA!$C$2:$C$19999=$DN23)*([2]JOE_DATA!$B$2:$B$19999="Country of buyer")*([2]JOE_DATA!$A$2:$A$19999="Corporate"),0.3,0)))
+
IF(LEN($DL23)=0,0.3,SUM(IF(([2]JOE_DATA!$C$2:$C$19999=$DL23)*([2]JOE_DATA!$B$2:$B$19999="Country of buyer")*([2]JOE_DATA!$A$2:$A$19999="Corporate"),0.3,0)))</f>
        <v>1</v>
      </c>
      <c r="HO23" s="3">
        <f t="array" ref="HO23">IF(LEN($DO23)=0,0.4,SUM(IF(([2]JOE_DATA!$C$2:$C$19999=$DO23)*([2]JOE_DATA!$B$2:$B$19999="Country of seller")*([2]JOE_DATA!$A$2:$A$19999="Corporate"),0.4,0)))
+
IF(LEN($DP23)=0,0.3,SUM(IF(([2]JOE_DATA!$C$2:$C$19999=$DP23)*([2]JOE_DATA!$B$2:$B$19999="Country of seller")*([2]JOE_DATA!$A$2:$A$19999="Corporate"),0.3,0)))
+
IF(LEN($DQ23)=0,0.3,SUM(IF(([2]JOE_DATA!$C$2:$C$19999=$DQ23)*([2]JOE_DATA!$B$2:$B$19999="Country of seller")*([2]JOE_DATA!$A$2:$A$19999="Corporate"),0.3,0)))</f>
        <v>1</v>
      </c>
      <c r="HP23" s="3">
        <f t="array" ref="HP23">IF(LEN($DR23)=0,0.4,SUM(IF(([2]JOE_DATA!$C$2:$C$19999=$DR23)*([2]JOE_DATA!$B$2:$B$19999="Country of target")*([2]JOE_DATA!$A$2:$A$19999="Corporate"),0.4,0)))
+
IF(LEN($DS23)=0,0.3,SUM(IF(([2]JOE_DATA!$C$2:$C$19999=$DS23)*([2]JOE_DATA!$B$2:$B$19999="Country of target")*([2]JOE_DATA!$A$2:$A$19999="Corporate"),0.3,0)))
+
IF(LEN($DT23)=0,0.3,SUM(IF(([2]JOE_DATA!$C$2:$C$19999=$DT23)*([2]JOE_DATA!$B$2:$B$19999="Country of target")*([2]JOE_DATA!$A$2:$A$19999="Corporate"),0.3,0)))</f>
        <v>1</v>
      </c>
      <c r="HQ23" s="3">
        <f t="array" ref="HQ23">IF(LEN($DU23)=0,1,SUM(IF(([2]JOE_DATA!$C$2:$C$19999=$DU23)*([2]JOE_DATA!$B$2:$B$19999="Value over US $5m")*([2]JOE_DATA!$A$2:$A$19999="Corporate"),1,0)))</f>
        <v>1</v>
      </c>
      <c r="HR23" s="3">
        <f t="array" ref="HR23">IF(LEN($DV23)=0,1,SUM(IF(([2]JOE_DATA!$C$2:$C$19999=$DV23)*([2]JOE_DATA!$B$2:$B$19999="Value over £500,000")*([2]JOE_DATA!$A$2:$A$19999="Corporate"),1,0)))</f>
        <v>1</v>
      </c>
      <c r="HS23" s="3">
        <f t="array" ref="HS23">IF(LEN($DW23)=0,1,SUM(IF(([2]JOE_DATA!$C$2:$C$19999=$DW23)*([2]JOE_DATA!$B$2:$B$19999="Value over Euro 5m")*([2]JOE_DATA!$A$2:$A$19999="Corporate"),1,0)))</f>
        <v>1</v>
      </c>
      <c r="HT23" s="3">
        <f t="array" ref="HT23">IF(LEN($DX23)=0,1,SUM(IF(([2]JOE_DATA!$C$2:$C$19999=$DX23)*([2]JOE_DATA!$B$2:$B$19999="Value range in euros")*([2]JOE_DATA!$A$2:$A$19999="Corporate"),1,0)))</f>
        <v>1</v>
      </c>
      <c r="HU23" s="3">
        <f t="array" ref="HU23">IF(LEN($DY23)=0,1,SUM(IF(([2]JOE_DATA!$C$2:$C$19999=$DY23)*([2]JOE_DATA!$B$2:$B$19999="Is the deal relevant for M&amp;A study")*([2]JOE_DATA!$A$2:$A$19999="Corporate"),1,0)))</f>
        <v>1</v>
      </c>
      <c r="HV23" s="3">
        <f t="array" ref="HV23">IF(LEN($DZ23)=0,1,SUM(IF(([2]JOE_DATA!$C$2:$C$19999=$DZ23)*([2]JOE_DATA!$B$2:$B$19999="Does the deal involve PE clients")*([2]JOE_DATA!$A$2:$A$19999="Corporate"),1,0)))</f>
        <v>1</v>
      </c>
      <c r="HW23" s="3">
        <f t="array" ref="HW23">IF(LEN($EA23)=0,1,SUM(IF(([2]JOE_DATA!$C$2:$C$19999=$EA23)*([2]JOE_DATA!$B$2:$B$19999="Quarter deal announced/signed")*([2]JOE_DATA!$A$2:$A$19999="Corporate"),1,0)))</f>
        <v>1</v>
      </c>
      <c r="HX23" s="3">
        <f t="array" ref="HX23">IF(LEN($EB23)=0,1,SUM(IF(([2]JOE_DATA!$C$2:$C$19999=$EB23)*([2]JOE_DATA!$B$2:$B$19999="Quarter deal completed")*([2]JOE_DATA!$A$2:$A$19999="Corporate"),1,0)))</f>
        <v>1</v>
      </c>
      <c r="HY23" s="3">
        <f t="array" ref="HY23">IF(LEN($EC23)=0,1,SUM(IF(([2]JOE_DATA!$C$2:$C$19999=$EC23)*([2]JOE_DATA!$B$2:$B$19999="Year deal announced/signed")*([2]JOE_DATA!$A$2:$A$19999="Corporate"),1,0)))</f>
        <v>1</v>
      </c>
      <c r="HZ23" s="3">
        <f t="array" ref="HZ23">IF(LEN($ED23)=0,1,SUM(IF(([2]JOE_DATA!$C$2:$C$19999=$ED23)*([2]JOE_DATA!$B$2:$B$19999="Year deal completed")*([2]JOE_DATA!$A$2:$A$19999="Corporate"),1,0)))</f>
        <v>1</v>
      </c>
      <c r="IA23" s="3">
        <v>1</v>
      </c>
      <c r="IB23" s="3">
        <f t="array" ref="IB23">IF(LEN($EF23)=0,1,SUM(IF(([2]JOE_DATA!$C$2:$C$19999=$EF23)*([2]JOE_DATA!$B$2:$B$19999="Work type")*([2]JOE_DATA!$A$2:$A$19999="Corporate Tax"),1,0)))</f>
        <v>1</v>
      </c>
      <c r="IC23" s="3">
        <f t="array" ref="IC23">IF(LEN($EG23)=0,0.4,SUM(IF(([2]JOE_DATA!$C$2:$C$19999=$EG23)*([2]JOE_DATA!$B$2:$B$19999="Work type")*([2]JOE_DATA!$A$2:$A$19999="EPC Construction"),0.4,0)))
+
IF(LEN($EH23)=0,0.3,SUM(IF(([2]JOE_DATA!$C$2:$C$19999=$EH23)*([2]JOE_DATA!$B$2:$B$19999="Work type")*([2]JOE_DATA!$A$2:$A$19999="EPC Construction"),0.3,0)))
+
IF(LEN($EI23)=0,0.3,SUM(IF(([2]JOE_DATA!$C$2:$C$19999=$EI23)*([2]JOE_DATA!$B$2:$B$19999="Work type")*([2]JOE_DATA!$A$2:$A$19999="EPC Construction"),0.3,0)))</f>
        <v>1</v>
      </c>
      <c r="ID23" s="3">
        <f t="array" ref="ID23">IF(LEN($EJ23)=0,0.4,SUM(IF(([2]JOE_DATA!$C$2:$C$19999=$EJ23)*([2]JOE_DATA!$B$2:$B$19999="Contract type")*([2]JOE_DATA!$A$2:$A$19999="EPC Construction"),0.4,0)))
+
IF(LEN($EK23)=0,0.3,SUM(IF(([2]JOE_DATA!$C$2:$C$19999=$EK23)*([2]JOE_DATA!$B$2:$B$19999="Contract type")*([2]JOE_DATA!$A$2:$A$19999="EPC Construction"),0.3,0)))
+
IF(LEN($EL23)=0,0.3,SUM(IF(([2]JOE_DATA!$C$2:$C$19999=$EL23)*([2]JOE_DATA!$B$2:$B$19999="Contract type")*([2]JOE_DATA!$A$2:$A$19999="EPC Construction"),0.3,0)))</f>
        <v>1</v>
      </c>
      <c r="IE23" s="3">
        <f t="array" ref="IE23">IF(LEN($EP23)=0,1,SUM(IF(([2]JOE_DATA!$C$2:$C$19999=$EP23)*([2]JOE_DATA!$B$2:$B$19999="Client type")*([2]JOE_DATA!$A$2:$A$19999="EPC Construction"),1,0)))</f>
        <v>1</v>
      </c>
      <c r="IF23" s="3">
        <f t="array" ref="IF23">IF(LEN($EN23)=0,1,SUM(IF(([2]JOE_DATA!$C$2:$C$19999=$EN23)*([2]JOE_DATA!$B$2:$B$19999="Subject matter")*([2]JOE_DATA!$A$2:$A$19999="EPC Construction"),1,0)))</f>
        <v>1</v>
      </c>
      <c r="IG23" s="3">
        <f t="array" ref="IG23">IF(LEN($ER23)=0,1,SUM(IF(([2]JOE_DATA!$C$2:$C$19999=$ER23)*([2]JOE_DATA!$B$2:$B$19999="Client scope")*([2]JOE_DATA!$A$2:$A$19999="EPC Construction"),1,0)))</f>
        <v>1</v>
      </c>
      <c r="IH23" s="3">
        <f t="array" ref="IH23">IF(LEN($ES23)=0,0.4,SUM(IF(([2]JOE_DATA!$C$2:$C$19999=$ES23)*([2]JOE_DATA!$B$2:$B$19999="Work type")*([2]JOE_DATA!$A$2:$A$19999="EPC Energy"),0.4,0)))
+
IF(LEN($ET23)=0,0.3,SUM(IF(([2]JOE_DATA!$C$2:$C$19999=$ET23)*([2]JOE_DATA!$B$2:$B$19999="Work type")*([2]JOE_DATA!$A$2:$A$19999="EPC Energy"),0.3,0)))
+
IF(LEN($EU23)=0,0.3,SUM(IF(([2]JOE_DATA!$C$2:$C$19999=$EU23)*([2]JOE_DATA!$B$2:$B$19999="Work type")*([2]JOE_DATA!$A$2:$A$19999="EPC Energy"),0.3,0)))</f>
        <v>1</v>
      </c>
      <c r="II23" s="3">
        <f t="array" ref="II23">IF(LEN($EV23)=0,1,SUM(IF(([2]JOE_DATA!$C$2:$C$19999=$EV23)*([2]JOE_DATA!$B$2:$B$19999="Work type")*([2]JOE_DATA!$A$2:$A$19999="EPC Energy"),1,0)))</f>
        <v>1</v>
      </c>
      <c r="IJ23" s="3">
        <f t="array" ref="IJ23">IF(LEN($EW23)=0,1,SUM(IF(([2]JOE_DATA!$C$2:$C$19999=$EW23)*([2]JOE_DATA!$B$2:$B$19999="Client type")*([2]JOE_DATA!$A$2:$A$19999="EPC Projects"),1,0)))</f>
        <v>1</v>
      </c>
      <c r="IK23" s="3">
        <f t="array" ref="IK23">IF(LEN($FE23)=0,0.4,SUM(IF(([2]JOE_DATA!$C$2:$C$19999=$FE23)*([2]JOE_DATA!$B$2:$B$19999="Client type")*([2]JOE_DATA!$A$2:$A$19999="Real Estate"),0.4,0)))
+
IF(LEN($FF23)=0,0.3,SUM(IF(([2]JOE_DATA!$C$2:$C$19999=$FF23)*([2]JOE_DATA!$B$2:$B$19999="Client type")*([2]JOE_DATA!$A$2:$A$19999="Real Estate"),0.3,0)))
+
IF(LEN($FG23)=0,0.3,SUM(IF(([2]JOE_DATA!$C$2:$C$19999=$FG23)*([2]JOE_DATA!$B$2:$B$19999="Client type")*([2]JOE_DATA!$A$2:$A$19999="Real Estate"),0.3,0)))</f>
        <v>1</v>
      </c>
      <c r="IL23" s="3">
        <f t="array" ref="IL23">IF(LEN($FH23)=0,0.4,SUM(IF(([2]JOE_DATA!$C$2:$C$19999=$FH23)*([2]JOE_DATA!$B$2:$B$19999="Work type")*([2]JOE_DATA!$A$2:$A$19999="Real Estate"),0.4,0)))
+
IF(LEN($FI23)=0,0.3,SUM(IF(([2]JOE_DATA!$C$2:$C$19999=$FI23)*([2]JOE_DATA!$B$2:$B$19999="Work type")*([2]JOE_DATA!$A$2:$A$19999="Real Estate"),0.3,0)))
+
IF(LEN($FJ23)=0,0.3,SUM(IF(([2]JOE_DATA!$C$2:$C$19999=$FJ23)*([2]JOE_DATA!$B$2:$B$19999="Work type")*([2]JOE_DATA!$A$2:$A$19999="Real Estate"),0.3,0)))</f>
        <v>1</v>
      </c>
      <c r="IM23" s="3">
        <f t="array" ref="IM23">IF(LEN($EX23)=0,0.4,SUM(IF(([2]JOE_DATA!$C$2:$C$19999=$EX23)*([2]JOE_DATA!$B$2:$B$19999="Work type")*([2]JOE_DATA!$A$2:$A$19999="Human Capital"),0.4,0)))
+
IF(LEN($EY23)=0,0.3,SUM(IF(([2]JOE_DATA!$C$2:$C$19999=$EY23)*([2]JOE_DATA!$B$2:$B$19999="Work type")*([2]JOE_DATA!$A$2:$A$19999="Human Capital"),0.3,0)))
+
IF(LEN($EZ23)=0,0.3,SUM(IF(([2]JOE_DATA!$C$2:$C$19999=$EZ23)*([2]JOE_DATA!$B$2:$B$19999="Work type")*([2]JOE_DATA!$A$2:$A$19999="Human Capital"),0.3,0)))</f>
        <v>1</v>
      </c>
      <c r="IN23" s="3">
        <f t="array" ref="IN23">IF(LEN($FA23)=0,0.4,SUM(IF(([2]JOE_DATA!$C$2:$C$19999=$FA23)*([2]JOE_DATA!$B$2:$B$19999="Sub-work types")*([2]JOE_DATA!$A$2:$A$19999="Human Capital"),0.4,0)))
+
IF(LEN($FB23)=0,0.3,SUM(IF(([2]JOE_DATA!$C$2:$C$19999=$FB23)*([2]JOE_DATA!$B$2:$B$19999="Sub-work types")*([2]JOE_DATA!$A$2:$A$19999="Human Capital"),0.3,0)))
+
IF(LEN($FC23)=0,0.3,SUM(IF(([2]JOE_DATA!$C$2:$C$19999=$FC23)*([2]JOE_DATA!$B$2:$B$19999="Sub-work types")*([2]JOE_DATA!$A$2:$A$19999="Human Capital"),0.3,0)))</f>
        <v>1</v>
      </c>
      <c r="IO23" s="15">
        <f t="array" ref="IO23">IF(LEN($FD23)=0,1,SUM(IF(([2]JOE_DATA!$C$2:$C$19999=$FD23)*([2]JOE_DATA!$B$2:$B$19999="Pension scheme")*([2]JOE_DATA!$A$2:$A$19999="Human Capital"),1,0)))</f>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38.25">
      <c r="A24" s="34"/>
      <c r="B24" s="35" t="s">
        <v>282</v>
      </c>
      <c r="C24" s="36" t="s">
        <v>247</v>
      </c>
      <c r="D24" s="36"/>
      <c r="E24" s="36"/>
      <c r="F24" s="36" t="s">
        <v>130</v>
      </c>
      <c r="G24" s="36"/>
      <c r="H24" s="36"/>
      <c r="I24" s="36"/>
      <c r="J24" s="36"/>
      <c r="K24" s="36"/>
      <c r="L24" s="36"/>
      <c r="M24" s="36"/>
      <c r="N24" s="36"/>
      <c r="O24" s="36" t="s">
        <v>106</v>
      </c>
      <c r="P24" s="36"/>
      <c r="Q24" s="36"/>
      <c r="R24" s="36"/>
      <c r="S24" s="36"/>
      <c r="T24" s="43">
        <v>40543</v>
      </c>
      <c r="U24" s="36" t="s">
        <v>248</v>
      </c>
      <c r="V24" s="36"/>
      <c r="W24" s="36"/>
      <c r="X24" s="36"/>
      <c r="Y24" s="36"/>
      <c r="Z24" s="36"/>
      <c r="AA24" s="35" t="s">
        <v>283</v>
      </c>
      <c r="AB24" s="36"/>
      <c r="AC24" s="36"/>
      <c r="AD24" s="36"/>
      <c r="AE24" s="36"/>
      <c r="AF24" s="36"/>
      <c r="AG24" s="36"/>
      <c r="AH24" s="39"/>
      <c r="AI24" s="36"/>
      <c r="AJ24" s="36"/>
      <c r="AK24" s="36"/>
      <c r="AL24" s="36" t="s">
        <v>250</v>
      </c>
      <c r="AM24" s="36"/>
      <c r="AN24" s="36"/>
      <c r="AO24" s="36" t="s">
        <v>251</v>
      </c>
      <c r="AP24" s="36"/>
      <c r="AQ24" s="36"/>
      <c r="AR24" s="36"/>
      <c r="AS24" s="36"/>
      <c r="AT24" s="36"/>
      <c r="AU24" s="36"/>
      <c r="AV24" s="36"/>
      <c r="AW24" s="36"/>
      <c r="AX24" s="36"/>
      <c r="AY24" s="36"/>
      <c r="AZ24" s="36"/>
      <c r="BA24" s="39"/>
      <c r="BB24" s="36"/>
      <c r="BC24" s="36"/>
      <c r="BD24" s="36"/>
      <c r="BE24" s="35"/>
      <c r="BF24" s="36"/>
      <c r="BG24" s="36"/>
      <c r="BH24" s="36"/>
      <c r="BI24" s="36"/>
      <c r="BJ24" s="36"/>
      <c r="BK24" s="36"/>
      <c r="BL24" s="41" t="s">
        <v>252</v>
      </c>
      <c r="BM24" s="36"/>
      <c r="BN24" s="36"/>
      <c r="BO24" s="36"/>
      <c r="BP24" s="36"/>
      <c r="BQ24" s="36"/>
      <c r="BR24" s="36"/>
      <c r="BS24" s="36"/>
      <c r="BT24" s="36"/>
      <c r="BU24" s="36"/>
      <c r="BV24" s="36"/>
      <c r="BW24" s="36"/>
      <c r="BX24" s="36"/>
      <c r="BY24" s="36"/>
      <c r="BZ24" s="36" t="s">
        <v>253</v>
      </c>
      <c r="CA24" s="36"/>
      <c r="CB24" s="36"/>
      <c r="CC24" s="36"/>
      <c r="CD24" s="36"/>
      <c r="CE24" s="36"/>
      <c r="CF24" s="36"/>
      <c r="CG24" s="36" t="s">
        <v>254</v>
      </c>
      <c r="CH24" s="36"/>
      <c r="CI24" s="36"/>
      <c r="CJ24" s="36"/>
      <c r="CK24" s="36"/>
      <c r="CL24" s="36"/>
      <c r="CM24" s="36"/>
      <c r="CN24" s="36"/>
      <c r="CO24" s="36"/>
      <c r="CP24" s="36"/>
      <c r="CQ24" s="36"/>
      <c r="CR24" s="36"/>
      <c r="CS24" s="39"/>
      <c r="CT24"/>
      <c r="CU24"/>
      <c r="CV24" s="42"/>
      <c r="CW24" s="42"/>
      <c r="CX24" s="42"/>
      <c r="CY24" s="42"/>
      <c r="CZ24"/>
      <c r="DA24"/>
      <c r="DB24"/>
      <c r="DC24"/>
      <c r="DD24"/>
      <c r="DE24"/>
      <c r="DF24" s="42"/>
      <c r="DG24" s="42"/>
      <c r="DH24" s="42"/>
      <c r="DI24" s="42"/>
      <c r="DJ24" s="42"/>
      <c r="DK24" s="42"/>
      <c r="DL24" s="42"/>
      <c r="DM24" s="42"/>
      <c r="DN24" s="42"/>
      <c r="DO24" s="42"/>
      <c r="DP24" s="42"/>
      <c r="DQ24" s="42"/>
      <c r="DR24" s="42"/>
      <c r="DS24" s="42"/>
      <c r="DT24" s="42"/>
      <c r="DU24" s="42"/>
      <c r="DV24" s="42"/>
      <c r="DW24" s="42"/>
      <c r="DX24" s="42"/>
      <c r="DY24" s="42"/>
      <c r="DZ24" s="42"/>
      <c r="EA24" s="42"/>
      <c r="EB24" s="42"/>
      <c r="EC24" s="42"/>
      <c r="ED24" s="42"/>
      <c r="EE24" s="42"/>
      <c r="EF24" s="42"/>
      <c r="EG24" s="42"/>
      <c r="EH24" s="42"/>
      <c r="EI24" s="42"/>
      <c r="EJ24"/>
      <c r="EK24"/>
      <c r="EL24"/>
      <c r="EM24" s="42"/>
      <c r="EN24" s="42"/>
      <c r="EO24" s="42"/>
      <c r="EP24" s="42"/>
      <c r="EQ24" s="42"/>
      <c r="ER24" s="42"/>
      <c r="ES24" s="42"/>
      <c r="ET24" s="42"/>
      <c r="EU24" s="42"/>
      <c r="EV24" s="42"/>
      <c r="EW24" s="42"/>
      <c r="EX24" s="42"/>
      <c r="EY24" s="42"/>
      <c r="EZ24" s="42"/>
      <c r="FA24" s="42"/>
      <c r="FB24" s="42"/>
      <c r="FC24" s="42"/>
      <c r="FD24" s="42"/>
      <c r="FE24" s="42"/>
      <c r="FF24" s="42"/>
      <c r="FG24" s="42"/>
      <c r="FH24" s="42" t="s">
        <v>255</v>
      </c>
      <c r="FI24" s="42"/>
      <c r="FJ24" s="42"/>
      <c r="FK24" s="42"/>
      <c r="FL24" s="42"/>
      <c r="FM24" s="42"/>
      <c r="FO24" s="3"/>
      <c r="FP24" s="3"/>
      <c r="FQ24" s="3" t="str">
        <f t="array" ref="FQ24">IF(SUM($FU24:$IP24)=74,"PASS","FAIL")</f>
        <v>PASS</v>
      </c>
      <c r="FR24" s="3">
        <f t="shared" si="5"/>
        <v>0</v>
      </c>
      <c r="FS24" s="3">
        <f t="shared" si="6"/>
        <v>1</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f t="array" ref="HF24">IF(LEN($CS24)=0,0.4,SUM(IF(([2]JOE_DATA!$C$2:$C$19999=$CS24)*([2]JOE_DATA!$B$2:$B$19999="Work type")*([2]JOE_DATA!$A$2:$A$19999="BAIF"),0.4,0)))
+
IF(LEN($CT24)=0,0.3,SUM(IF(([2]JOE_DATA!$C$2:$C$19999=$CT24)*([2]JOE_DATA!$B$2:$B$19999="Work type")*([2]JOE_DATA!$A$2:$A$19999="BAIF"),0.3,0)))
+
IF(LEN($CU24)=0,0.3,SUM(IF(([2]JOE_DATA!$C$2:$C$19999=$CU24)*([2]JOE_DATA!$B$2:$B$19999="Work type")*([2]JOE_DATA!$A$2:$A$19999="BAIF"),0.3,0)))</f>
        <v>1</v>
      </c>
      <c r="HG24" s="3">
        <f t="array" ref="HG24">IF(LEN($CQ24)=0,1,SUM(IF(([2]JOE_DATA!$C$2:$C$19999=$CQ24)*([2]JOE_DATA!$B$2:$B$19999="Client type")*([2]JOE_DATA!$A$2:$A$19999="BAIF"),1,0)))</f>
        <v>1</v>
      </c>
      <c r="HH24" s="3">
        <f t="array" ref="HH24">IF(LEN($CW24)=0,0.4,SUM(IF(([2]JOE_DATA!$C$2:$C$19999=$CW24)*([2]JOE_DATA!$B$2:$B$19999="Work type")*([2]JOE_DATA!$A$2:$A$19999="CRD"),0.4,0)))
+
IF(LEN($CX24)=0,0.3,SUM(IF(([2]JOE_DATA!$C$2:$C$19999=$CX24)*([2]JOE_DATA!$B$2:$B$19999="Work type")*([2]JOE_DATA!$A$2:$A$19999="CRD"),0.3,0)))
+
IF(LEN($CY24)=0,0.3,SUM(IF(([2]JOE_DATA!$C$2:$C$19999=$CY24)*([2]JOE_DATA!$B$2:$B$19999="Work type")*([2]JOE_DATA!$A$2:$A$19999="CRD"),0.3,0)))</f>
        <v>1</v>
      </c>
      <c r="HI24" s="3">
        <f t="array" ref="HI24">IF(LEN($CZ24)=0,0.4,SUM(IF(([2]JOE_DATA!$C$2:$C$19999=$CZ24)*([2]JOE_DATA!$B$2:$B$19999="Sub-work type")*([2]JOE_DATA!$A$2:$A$19999="CRD"),0.4,0)))
+
IF(LEN($DA24)=0,0.3,SUM(IF(([2]JOE_DATA!$C$2:$C$19999=$DA24)*([2]JOE_DATA!$B$2:$B$19999="Sub-work type")*([2]JOE_DATA!$A$2:$A$19999="CRD"),0.3,0)))
+
IF(LEN($DB24)=0,0.3,SUM(IF(([2]JOE_DATA!$C$2:$C$19999=$DB24)*([2]JOE_DATA!$B$2:$B$19999="Sub-work type")*([2]JOE_DATA!$A$2:$A$19999="CRD"),0.3,0)))</f>
        <v>1</v>
      </c>
      <c r="HJ24" s="3">
        <f t="array" ref="HJ24">IF(LEN($CV24)=0,1,SUM(IF(([2]JOE_DATA!$C$2:$C$19999=$CV24)*([2]JOE_DATA!$B$2:$B$19999="Client type")*([2]JOE_DATA!$A$2:$A$19999="CRD"),1,0)))</f>
        <v>1</v>
      </c>
      <c r="HK24" s="3">
        <f t="array" ref="HK24">IF(LEN($DC24)=0,0.4,SUM(IF(([2]JOE_DATA!$C$2:$C$19999=$DC24)*([2]JOE_DATA!$B$2:$B$19999="Work type")*([2]JOE_DATA!$A$2:$A$19999="Corporate"),0.4,0)))
+
IF(LEN($DD24)=0,0.3,SUM(IF(([2]JOE_DATA!$C$2:$C$19999=$DD24)*([2]JOE_DATA!$B$2:$B$19999="Work type")*([2]JOE_DATA!$A$2:$A$19999="Corporate"),0.3,0)))
+
IF(LEN($DE24)=0,0.3,SUM(IF(([2]JOE_DATA!$C$2:$C$19999=$DE24)*([2]JOE_DATA!$B$2:$B$19999="Work type")*([2]JOE_DATA!$A$2:$A$19999="Corporate"),0.3,0)))</f>
        <v>1</v>
      </c>
      <c r="HL24" s="3">
        <f t="array" ref="HL24">IF(LEN($DF24)=0,0.4,SUM(IF(([2]JOE_DATA!$C$2:$C$19999=$DF24)*([2]JOE_DATA!$B$2:$B$19999="Sub-work type")*([2]JOE_DATA!$A$2:$A$19999="Corporate"),0.4,0)))
+
IF(LEN($DG24)=0,0.3,SUM(IF(([2]JOE_DATA!$C$2:$C$19999=$DG24)*([2]JOE_DATA!$B$2:$B$19999="Sub-work type")*([2]JOE_DATA!$A$2:$A$19999="Corporate"),0.3,0)))
+
IF(LEN($DH24)=0,0.3,SUM(IF(([2]JOE_DATA!$C$2:$C$19999=$DH24)*([2]JOE_DATA!$B$2:$B$19999="Sub-work type")*([2]JOE_DATA!$A$2:$A$19999="Corporate"),0.3,0)))</f>
        <v>1</v>
      </c>
      <c r="HM24" s="3">
        <f t="array" ref="HM24">IF(LEN($DI24)=0,0.4,SUM(IF(([2]JOE_DATA!$C$2:$C$19999=$DI24)*([2]JOE_DATA!$B$2:$B$19999="Acting for")*([2]JOE_DATA!$A$2:$A$19999="Corporate"),0.4,0)))
+
IF(LEN($DJ24)=0,0.3,SUM(IF(([2]JOE_DATA!$C$2:$C$19999=$DJ24)*([2]JOE_DATA!$B$2:$B$19999="Acting for")*([2]JOE_DATA!$A$2:$A$19999="Corporate"),0.3,0)))
+
IF(LEN($DK24)=0,0.3,SUM(IF(([2]JOE_DATA!$C$2:$C$19999=$DK24)*([2]JOE_DATA!$B$2:$B$19999="Acting for")*([2]JOE_DATA!$A$2:$A$19999="Corporate"),0.3,0)))</f>
        <v>1</v>
      </c>
      <c r="HN24" s="3">
        <f t="array" ref="HN24">IF(LEN($DM24)=0,0.4,SUM(IF(([2]JOE_DATA!$C$2:$C$19999=$DM24)*([2]JOE_DATA!$B$2:$B$19999="Country of buyer")*([2]JOE_DATA!$A$2:$A$19999="Corporate"),0.4,0)))
+
IF(LEN($DN24)=0,0.3,SUM(IF(([2]JOE_DATA!$C$2:$C$19999=$DN24)*([2]JOE_DATA!$B$2:$B$19999="Country of buyer")*([2]JOE_DATA!$A$2:$A$19999="Corporate"),0.3,0)))
+
IF(LEN($DL24)=0,0.3,SUM(IF(([2]JOE_DATA!$C$2:$C$19999=$DL24)*([2]JOE_DATA!$B$2:$B$19999="Country of buyer")*([2]JOE_DATA!$A$2:$A$19999="Corporate"),0.3,0)))</f>
        <v>1</v>
      </c>
      <c r="HO24" s="3">
        <f t="array" ref="HO24">IF(LEN($DO24)=0,0.4,SUM(IF(([2]JOE_DATA!$C$2:$C$19999=$DO24)*([2]JOE_DATA!$B$2:$B$19999="Country of seller")*([2]JOE_DATA!$A$2:$A$19999="Corporate"),0.4,0)))
+
IF(LEN($DP24)=0,0.3,SUM(IF(([2]JOE_DATA!$C$2:$C$19999=$DP24)*([2]JOE_DATA!$B$2:$B$19999="Country of seller")*([2]JOE_DATA!$A$2:$A$19999="Corporate"),0.3,0)))
+
IF(LEN($DQ24)=0,0.3,SUM(IF(([2]JOE_DATA!$C$2:$C$19999=$DQ24)*([2]JOE_DATA!$B$2:$B$19999="Country of seller")*([2]JOE_DATA!$A$2:$A$19999="Corporate"),0.3,0)))</f>
        <v>1</v>
      </c>
      <c r="HP24" s="3">
        <f t="array" ref="HP24">IF(LEN($DR24)=0,0.4,SUM(IF(([2]JOE_DATA!$C$2:$C$19999=$DR24)*([2]JOE_DATA!$B$2:$B$19999="Country of target")*([2]JOE_DATA!$A$2:$A$19999="Corporate"),0.4,0)))
+
IF(LEN($DS24)=0,0.3,SUM(IF(([2]JOE_DATA!$C$2:$C$19999=$DS24)*([2]JOE_DATA!$B$2:$B$19999="Country of target")*([2]JOE_DATA!$A$2:$A$19999="Corporate"),0.3,0)))
+
IF(LEN($DT24)=0,0.3,SUM(IF(([2]JOE_DATA!$C$2:$C$19999=$DT24)*([2]JOE_DATA!$B$2:$B$19999="Country of target")*([2]JOE_DATA!$A$2:$A$19999="Corporate"),0.3,0)))</f>
        <v>1</v>
      </c>
      <c r="HQ24" s="3">
        <f t="array" ref="HQ24">IF(LEN($DU24)=0,1,SUM(IF(([2]JOE_DATA!$C$2:$C$19999=$DU24)*([2]JOE_DATA!$B$2:$B$19999="Value over US $5m")*([2]JOE_DATA!$A$2:$A$19999="Corporate"),1,0)))</f>
        <v>1</v>
      </c>
      <c r="HR24" s="3">
        <f t="array" ref="HR24">IF(LEN($DV24)=0,1,SUM(IF(([2]JOE_DATA!$C$2:$C$19999=$DV24)*([2]JOE_DATA!$B$2:$B$19999="Value over £500,000")*([2]JOE_DATA!$A$2:$A$19999="Corporate"),1,0)))</f>
        <v>1</v>
      </c>
      <c r="HS24" s="3">
        <f t="array" ref="HS24">IF(LEN($DW24)=0,1,SUM(IF(([2]JOE_DATA!$C$2:$C$19999=$DW24)*([2]JOE_DATA!$B$2:$B$19999="Value over Euro 5m")*([2]JOE_DATA!$A$2:$A$19999="Corporate"),1,0)))</f>
        <v>1</v>
      </c>
      <c r="HT24" s="3">
        <f t="array" ref="HT24">IF(LEN($DX24)=0,1,SUM(IF(([2]JOE_DATA!$C$2:$C$19999=$DX24)*([2]JOE_DATA!$B$2:$B$19999="Value range in euros")*([2]JOE_DATA!$A$2:$A$19999="Corporate"),1,0)))</f>
        <v>1</v>
      </c>
      <c r="HU24" s="3">
        <f t="array" ref="HU24">IF(LEN($DY24)=0,1,SUM(IF(([2]JOE_DATA!$C$2:$C$19999=$DY24)*([2]JOE_DATA!$B$2:$B$19999="Is the deal relevant for M&amp;A study")*([2]JOE_DATA!$A$2:$A$19999="Corporate"),1,0)))</f>
        <v>1</v>
      </c>
      <c r="HV24" s="3">
        <f t="array" ref="HV24">IF(LEN($DZ24)=0,1,SUM(IF(([2]JOE_DATA!$C$2:$C$19999=$DZ24)*([2]JOE_DATA!$B$2:$B$19999="Does the deal involve PE clients")*([2]JOE_DATA!$A$2:$A$19999="Corporate"),1,0)))</f>
        <v>1</v>
      </c>
      <c r="HW24" s="3">
        <f t="array" ref="HW24">IF(LEN($EA24)=0,1,SUM(IF(([2]JOE_DATA!$C$2:$C$19999=$EA24)*([2]JOE_DATA!$B$2:$B$19999="Quarter deal announced/signed")*([2]JOE_DATA!$A$2:$A$19999="Corporate"),1,0)))</f>
        <v>1</v>
      </c>
      <c r="HX24" s="3">
        <f t="array" ref="HX24">IF(LEN($EB24)=0,1,SUM(IF(([2]JOE_DATA!$C$2:$C$19999=$EB24)*([2]JOE_DATA!$B$2:$B$19999="Quarter deal completed")*([2]JOE_DATA!$A$2:$A$19999="Corporate"),1,0)))</f>
        <v>1</v>
      </c>
      <c r="HY24" s="3">
        <f t="array" ref="HY24">IF(LEN($EC24)=0,1,SUM(IF(([2]JOE_DATA!$C$2:$C$19999=$EC24)*([2]JOE_DATA!$B$2:$B$19999="Year deal announced/signed")*([2]JOE_DATA!$A$2:$A$19999="Corporate"),1,0)))</f>
        <v>1</v>
      </c>
      <c r="HZ24" s="3">
        <f t="array" ref="HZ24">IF(LEN($ED24)=0,1,SUM(IF(([2]JOE_DATA!$C$2:$C$19999=$ED24)*([2]JOE_DATA!$B$2:$B$19999="Year deal completed")*([2]JOE_DATA!$A$2:$A$19999="Corporate"),1,0)))</f>
        <v>1</v>
      </c>
      <c r="IA24" s="3">
        <v>1</v>
      </c>
      <c r="IB24" s="3">
        <f t="array" ref="IB24">IF(LEN($EF24)=0,1,SUM(IF(([2]JOE_DATA!$C$2:$C$19999=$EF24)*([2]JOE_DATA!$B$2:$B$19999="Work type")*([2]JOE_DATA!$A$2:$A$19999="Corporate Tax"),1,0)))</f>
        <v>1</v>
      </c>
      <c r="IC24" s="3">
        <f t="array" ref="IC24">IF(LEN($EG24)=0,0.4,SUM(IF(([2]JOE_DATA!$C$2:$C$19999=$EG24)*([2]JOE_DATA!$B$2:$B$19999="Work type")*([2]JOE_DATA!$A$2:$A$19999="EPC Construction"),0.4,0)))
+
IF(LEN($EH24)=0,0.3,SUM(IF(([2]JOE_DATA!$C$2:$C$19999=$EH24)*([2]JOE_DATA!$B$2:$B$19999="Work type")*([2]JOE_DATA!$A$2:$A$19999="EPC Construction"),0.3,0)))
+
IF(LEN($EI24)=0,0.3,SUM(IF(([2]JOE_DATA!$C$2:$C$19999=$EI24)*([2]JOE_DATA!$B$2:$B$19999="Work type")*([2]JOE_DATA!$A$2:$A$19999="EPC Construction"),0.3,0)))</f>
        <v>1</v>
      </c>
      <c r="ID24" s="3">
        <f t="array" ref="ID24">IF(LEN($EJ24)=0,0.4,SUM(IF(([2]JOE_DATA!$C$2:$C$19999=$EJ24)*([2]JOE_DATA!$B$2:$B$19999="Contract type")*([2]JOE_DATA!$A$2:$A$19999="EPC Construction"),0.4,0)))
+
IF(LEN($EK24)=0,0.3,SUM(IF(([2]JOE_DATA!$C$2:$C$19999=$EK24)*([2]JOE_DATA!$B$2:$B$19999="Contract type")*([2]JOE_DATA!$A$2:$A$19999="EPC Construction"),0.3,0)))
+
IF(LEN($EL24)=0,0.3,SUM(IF(([2]JOE_DATA!$C$2:$C$19999=$EL24)*([2]JOE_DATA!$B$2:$B$19999="Contract type")*([2]JOE_DATA!$A$2:$A$19999="EPC Construction"),0.3,0)))</f>
        <v>1</v>
      </c>
      <c r="IE24" s="3">
        <f t="array" ref="IE24">IF(LEN($EP24)=0,1,SUM(IF(([2]JOE_DATA!$C$2:$C$19999=$EP24)*([2]JOE_DATA!$B$2:$B$19999="Client type")*([2]JOE_DATA!$A$2:$A$19999="EPC Construction"),1,0)))</f>
        <v>1</v>
      </c>
      <c r="IF24" s="3">
        <f t="array" ref="IF24">IF(LEN($EN24)=0,1,SUM(IF(([2]JOE_DATA!$C$2:$C$19999=$EN24)*([2]JOE_DATA!$B$2:$B$19999="Subject matter")*([2]JOE_DATA!$A$2:$A$19999="EPC Construction"),1,0)))</f>
        <v>1</v>
      </c>
      <c r="IG24" s="3">
        <f t="array" ref="IG24">IF(LEN($ER24)=0,1,SUM(IF(([2]JOE_DATA!$C$2:$C$19999=$ER24)*([2]JOE_DATA!$B$2:$B$19999="Client scope")*([2]JOE_DATA!$A$2:$A$19999="EPC Construction"),1,0)))</f>
        <v>1</v>
      </c>
      <c r="IH24" s="3">
        <f t="array" ref="IH24">IF(LEN($ES24)=0,0.4,SUM(IF(([2]JOE_DATA!$C$2:$C$19999=$ES24)*([2]JOE_DATA!$B$2:$B$19999="Work type")*([2]JOE_DATA!$A$2:$A$19999="EPC Energy"),0.4,0)))
+
IF(LEN($ET24)=0,0.3,SUM(IF(([2]JOE_DATA!$C$2:$C$19999=$ET24)*([2]JOE_DATA!$B$2:$B$19999="Work type")*([2]JOE_DATA!$A$2:$A$19999="EPC Energy"),0.3,0)))
+
IF(LEN($EU24)=0,0.3,SUM(IF(([2]JOE_DATA!$C$2:$C$19999=$EU24)*([2]JOE_DATA!$B$2:$B$19999="Work type")*([2]JOE_DATA!$A$2:$A$19999="EPC Energy"),0.3,0)))</f>
        <v>1</v>
      </c>
      <c r="II24" s="3">
        <f t="array" ref="II24">IF(LEN($EV24)=0,1,SUM(IF(([2]JOE_DATA!$C$2:$C$19999=$EV24)*([2]JOE_DATA!$B$2:$B$19999="Work type")*([2]JOE_DATA!$A$2:$A$19999="EPC Energy"),1,0)))</f>
        <v>1</v>
      </c>
      <c r="IJ24" s="3">
        <f t="array" ref="IJ24">IF(LEN($EW24)=0,1,SUM(IF(([2]JOE_DATA!$C$2:$C$19999=$EW24)*([2]JOE_DATA!$B$2:$B$19999="Client type")*([2]JOE_DATA!$A$2:$A$19999="EPC Projects"),1,0)))</f>
        <v>1</v>
      </c>
      <c r="IK24" s="3">
        <f t="array" ref="IK24">IF(LEN($FE24)=0,0.4,SUM(IF(([2]JOE_DATA!$C$2:$C$19999=$FE24)*([2]JOE_DATA!$B$2:$B$19999="Client type")*([2]JOE_DATA!$A$2:$A$19999="Real Estate"),0.4,0)))
+
IF(LEN($FF24)=0,0.3,SUM(IF(([2]JOE_DATA!$C$2:$C$19999=$FF24)*([2]JOE_DATA!$B$2:$B$19999="Client type")*([2]JOE_DATA!$A$2:$A$19999="Real Estate"),0.3,0)))
+
IF(LEN($FG24)=0,0.3,SUM(IF(([2]JOE_DATA!$C$2:$C$19999=$FG24)*([2]JOE_DATA!$B$2:$B$19999="Client type")*([2]JOE_DATA!$A$2:$A$19999="Real Estate"),0.3,0)))</f>
        <v>1</v>
      </c>
      <c r="IL24" s="3">
        <f t="array" ref="IL24">IF(LEN($FH24)=0,0.4,SUM(IF(([2]JOE_DATA!$C$2:$C$19999=$FH24)*([2]JOE_DATA!$B$2:$B$19999="Work type")*([2]JOE_DATA!$A$2:$A$19999="Real Estate"),0.4,0)))
+
IF(LEN($FI24)=0,0.3,SUM(IF(([2]JOE_DATA!$C$2:$C$19999=$FI24)*([2]JOE_DATA!$B$2:$B$19999="Work type")*([2]JOE_DATA!$A$2:$A$19999="Real Estate"),0.3,0)))
+
IF(LEN($FJ24)=0,0.3,SUM(IF(([2]JOE_DATA!$C$2:$C$19999=$FJ24)*([2]JOE_DATA!$B$2:$B$19999="Work type")*([2]JOE_DATA!$A$2:$A$19999="Real Estate"),0.3,0)))</f>
        <v>1</v>
      </c>
      <c r="IM24" s="3">
        <f t="array" ref="IM24">IF(LEN($EX24)=0,0.4,SUM(IF(([2]JOE_DATA!$C$2:$C$19999=$EX24)*([2]JOE_DATA!$B$2:$B$19999="Work type")*([2]JOE_DATA!$A$2:$A$19999="Human Capital"),0.4,0)))
+
IF(LEN($EY24)=0,0.3,SUM(IF(([2]JOE_DATA!$C$2:$C$19999=$EY24)*([2]JOE_DATA!$B$2:$B$19999="Work type")*([2]JOE_DATA!$A$2:$A$19999="Human Capital"),0.3,0)))
+
IF(LEN($EZ24)=0,0.3,SUM(IF(([2]JOE_DATA!$C$2:$C$19999=$EZ24)*([2]JOE_DATA!$B$2:$B$19999="Work type")*([2]JOE_DATA!$A$2:$A$19999="Human Capital"),0.3,0)))</f>
        <v>1</v>
      </c>
      <c r="IN24" s="3">
        <f t="array" ref="IN24">IF(LEN($FA24)=0,0.4,SUM(IF(([2]JOE_DATA!$C$2:$C$19999=$FA24)*([2]JOE_DATA!$B$2:$B$19999="Sub-work types")*([2]JOE_DATA!$A$2:$A$19999="Human Capital"),0.4,0)))
+
IF(LEN($FB24)=0,0.3,SUM(IF(([2]JOE_DATA!$C$2:$C$19999=$FB24)*([2]JOE_DATA!$B$2:$B$19999="Sub-work types")*([2]JOE_DATA!$A$2:$A$19999="Human Capital"),0.3,0)))
+
IF(LEN($FC24)=0,0.3,SUM(IF(([2]JOE_DATA!$C$2:$C$19999=$FC24)*([2]JOE_DATA!$B$2:$B$19999="Sub-work types")*([2]JOE_DATA!$A$2:$A$19999="Human Capital"),0.3,0)))</f>
        <v>1</v>
      </c>
      <c r="IO24" s="15">
        <f t="array" ref="IO24">IF(LEN($FD24)=0,1,SUM(IF(([2]JOE_DATA!$C$2:$C$19999=$FD24)*([2]JOE_DATA!$B$2:$B$19999="Pension scheme")*([2]JOE_DATA!$A$2:$A$19999="Human Capital"),1,0)))</f>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38.25">
      <c r="A25" s="34"/>
      <c r="B25" s="35" t="s">
        <v>284</v>
      </c>
      <c r="C25" s="36" t="s">
        <v>247</v>
      </c>
      <c r="D25" s="36"/>
      <c r="E25" s="36"/>
      <c r="F25" s="36" t="s">
        <v>248</v>
      </c>
      <c r="G25" s="36"/>
      <c r="H25" s="36"/>
      <c r="I25" s="36"/>
      <c r="J25" s="36"/>
      <c r="K25" s="36"/>
      <c r="L25" s="36"/>
      <c r="M25" s="36"/>
      <c r="N25" s="36"/>
      <c r="O25" s="36" t="s">
        <v>106</v>
      </c>
      <c r="P25" s="36"/>
      <c r="Q25" s="36"/>
      <c r="R25" s="36"/>
      <c r="S25" s="36"/>
      <c r="T25" s="43">
        <v>40908</v>
      </c>
      <c r="U25" s="36" t="s">
        <v>248</v>
      </c>
      <c r="V25" s="36"/>
      <c r="W25" s="36"/>
      <c r="X25" s="36"/>
      <c r="Y25" s="36"/>
      <c r="Z25" s="36"/>
      <c r="AA25" s="35" t="s">
        <v>285</v>
      </c>
      <c r="AB25" s="36"/>
      <c r="AC25" s="36"/>
      <c r="AD25" s="36"/>
      <c r="AE25" s="36"/>
      <c r="AF25" s="36"/>
      <c r="AG25" s="36"/>
      <c r="AH25" s="39"/>
      <c r="AI25" s="36"/>
      <c r="AJ25" s="36"/>
      <c r="AK25" s="36"/>
      <c r="AL25" s="36" t="s">
        <v>250</v>
      </c>
      <c r="AM25" s="36"/>
      <c r="AN25" s="36"/>
      <c r="AO25" s="36" t="s">
        <v>251</v>
      </c>
      <c r="AP25" s="36"/>
      <c r="AQ25" s="36"/>
      <c r="AR25" s="36"/>
      <c r="AS25" s="36"/>
      <c r="AT25" s="36"/>
      <c r="AU25" s="36"/>
      <c r="AV25" s="36"/>
      <c r="AW25" s="36"/>
      <c r="AX25" s="36"/>
      <c r="AY25" s="36"/>
      <c r="AZ25" s="36"/>
      <c r="BA25" s="39"/>
      <c r="BB25" s="36"/>
      <c r="BC25" s="36"/>
      <c r="BD25" s="36"/>
      <c r="BE25" s="35"/>
      <c r="BF25" s="36"/>
      <c r="BG25" s="36"/>
      <c r="BH25" s="36"/>
      <c r="BI25" s="36"/>
      <c r="BJ25" s="36"/>
      <c r="BK25" s="36"/>
      <c r="BL25" s="41" t="s">
        <v>395</v>
      </c>
      <c r="BM25" s="36"/>
      <c r="BN25" s="36"/>
      <c r="BO25" s="36"/>
      <c r="BP25" s="36"/>
      <c r="BQ25" s="36"/>
      <c r="BR25" s="36"/>
      <c r="BS25" s="36"/>
      <c r="BT25" s="36"/>
      <c r="BU25" s="36"/>
      <c r="BV25" s="36"/>
      <c r="BW25" s="36"/>
      <c r="BX25" s="36"/>
      <c r="BY25" s="36"/>
      <c r="BZ25" s="36" t="s">
        <v>253</v>
      </c>
      <c r="CA25" s="36"/>
      <c r="CB25" s="36"/>
      <c r="CC25" s="36"/>
      <c r="CD25" s="36"/>
      <c r="CE25" s="36"/>
      <c r="CF25" s="36"/>
      <c r="CG25" s="36" t="s">
        <v>254</v>
      </c>
      <c r="CH25" s="36"/>
      <c r="CI25" s="36"/>
      <c r="CJ25" s="36"/>
      <c r="CK25" s="36"/>
      <c r="CL25" s="36"/>
      <c r="CM25" s="36"/>
      <c r="CN25" s="36"/>
      <c r="CO25" s="36"/>
      <c r="CP25" s="36"/>
      <c r="CQ25" s="36"/>
      <c r="CR25" s="36"/>
      <c r="CS25" s="39"/>
      <c r="CT25"/>
      <c r="CU25"/>
      <c r="CV25" s="42"/>
      <c r="CW25" s="42"/>
      <c r="CX25" s="42"/>
      <c r="CY25" s="42"/>
      <c r="CZ25"/>
      <c r="DA25"/>
      <c r="DB25"/>
      <c r="DC25"/>
      <c r="DD25"/>
      <c r="DE25"/>
      <c r="DF25" s="42"/>
      <c r="DG25" s="42"/>
      <c r="DH25" s="42"/>
      <c r="DI25" s="42"/>
      <c r="DJ25" s="42"/>
      <c r="DK25" s="42"/>
      <c r="DL25" s="42"/>
      <c r="DM25" s="42"/>
      <c r="DN25" s="42"/>
      <c r="DO25" s="42"/>
      <c r="DP25" s="42"/>
      <c r="DQ25" s="42"/>
      <c r="DR25" s="42"/>
      <c r="DS25" s="42"/>
      <c r="DT25" s="42"/>
      <c r="DU25" s="42"/>
      <c r="DV25" s="42"/>
      <c r="DW25" s="42"/>
      <c r="DX25" s="42"/>
      <c r="DY25" s="42"/>
      <c r="DZ25" s="42"/>
      <c r="EA25" s="42"/>
      <c r="EB25" s="42"/>
      <c r="EC25" s="42"/>
      <c r="ED25" s="42"/>
      <c r="EE25" s="42"/>
      <c r="EF25" s="42"/>
      <c r="EG25" s="42"/>
      <c r="EH25" s="42"/>
      <c r="EI25" s="42"/>
      <c r="EJ25"/>
      <c r="EK25"/>
      <c r="EL25"/>
      <c r="EM25" s="42"/>
      <c r="EN25" s="42"/>
      <c r="EO25" s="42"/>
      <c r="EP25" s="42"/>
      <c r="EQ25" s="42"/>
      <c r="ER25" s="42"/>
      <c r="ES25" s="42"/>
      <c r="ET25" s="42"/>
      <c r="EU25" s="42"/>
      <c r="EV25" s="42"/>
      <c r="EW25" s="42"/>
      <c r="EX25" s="42"/>
      <c r="EY25" s="42"/>
      <c r="EZ25" s="42"/>
      <c r="FA25" s="42"/>
      <c r="FB25" s="42"/>
      <c r="FC25" s="42"/>
      <c r="FD25" s="42"/>
      <c r="FE25" s="42"/>
      <c r="FF25" s="42"/>
      <c r="FG25" s="42"/>
      <c r="FH25" s="42" t="s">
        <v>255</v>
      </c>
      <c r="FI25" s="42"/>
      <c r="FJ25" s="42"/>
      <c r="FK25" s="42"/>
      <c r="FL25" s="42"/>
      <c r="FM25" s="42"/>
      <c r="FO25" s="3"/>
      <c r="FP25" s="3"/>
      <c r="FQ25" s="3" t="str">
        <f t="array" ref="FQ25">IF(SUM($FU25:$IP25)=74,"PASS","FAIL")</f>
        <v>PASS</v>
      </c>
      <c r="FR25" s="3">
        <f t="shared" si="5"/>
        <v>0</v>
      </c>
      <c r="FS25" s="3">
        <f t="shared" si="6"/>
        <v>1</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7"/>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f t="array" ref="HF25">IF(LEN($CS25)=0,0.4,SUM(IF(([2]JOE_DATA!$C$2:$C$19999=$CS25)*([2]JOE_DATA!$B$2:$B$19999="Work type")*([2]JOE_DATA!$A$2:$A$19999="BAIF"),0.4,0)))
+
IF(LEN($CT25)=0,0.3,SUM(IF(([2]JOE_DATA!$C$2:$C$19999=$CT25)*([2]JOE_DATA!$B$2:$B$19999="Work type")*([2]JOE_DATA!$A$2:$A$19999="BAIF"),0.3,0)))
+
IF(LEN($CU25)=0,0.3,SUM(IF(([2]JOE_DATA!$C$2:$C$19999=$CU25)*([2]JOE_DATA!$B$2:$B$19999="Work type")*([2]JOE_DATA!$A$2:$A$19999="BAIF"),0.3,0)))</f>
        <v>1</v>
      </c>
      <c r="HG25" s="3">
        <f t="array" ref="HG25">IF(LEN($CQ25)=0,1,SUM(IF(([2]JOE_DATA!$C$2:$C$19999=$CQ25)*([2]JOE_DATA!$B$2:$B$19999="Client type")*([2]JOE_DATA!$A$2:$A$19999="BAIF"),1,0)))</f>
        <v>1</v>
      </c>
      <c r="HH25" s="3">
        <f t="array" ref="HH25">IF(LEN($CW25)=0,0.4,SUM(IF(([2]JOE_DATA!$C$2:$C$19999=$CW25)*([2]JOE_DATA!$B$2:$B$19999="Work type")*([2]JOE_DATA!$A$2:$A$19999="CRD"),0.4,0)))
+
IF(LEN($CX25)=0,0.3,SUM(IF(([2]JOE_DATA!$C$2:$C$19999=$CX25)*([2]JOE_DATA!$B$2:$B$19999="Work type")*([2]JOE_DATA!$A$2:$A$19999="CRD"),0.3,0)))
+
IF(LEN($CY25)=0,0.3,SUM(IF(([2]JOE_DATA!$C$2:$C$19999=$CY25)*([2]JOE_DATA!$B$2:$B$19999="Work type")*([2]JOE_DATA!$A$2:$A$19999="CRD"),0.3,0)))</f>
        <v>1</v>
      </c>
      <c r="HI25" s="3">
        <f t="array" ref="HI25">IF(LEN($CZ25)=0,0.4,SUM(IF(([2]JOE_DATA!$C$2:$C$19999=$CZ25)*([2]JOE_DATA!$B$2:$B$19999="Sub-work type")*([2]JOE_DATA!$A$2:$A$19999="CRD"),0.4,0)))
+
IF(LEN($DA25)=0,0.3,SUM(IF(([2]JOE_DATA!$C$2:$C$19999=$DA25)*([2]JOE_DATA!$B$2:$B$19999="Sub-work type")*([2]JOE_DATA!$A$2:$A$19999="CRD"),0.3,0)))
+
IF(LEN($DB25)=0,0.3,SUM(IF(([2]JOE_DATA!$C$2:$C$19999=$DB25)*([2]JOE_DATA!$B$2:$B$19999="Sub-work type")*([2]JOE_DATA!$A$2:$A$19999="CRD"),0.3,0)))</f>
        <v>1</v>
      </c>
      <c r="HJ25" s="3">
        <f t="array" ref="HJ25">IF(LEN($CV25)=0,1,SUM(IF(([2]JOE_DATA!$C$2:$C$19999=$CV25)*([2]JOE_DATA!$B$2:$B$19999="Client type")*([2]JOE_DATA!$A$2:$A$19999="CRD"),1,0)))</f>
        <v>1</v>
      </c>
      <c r="HK25" s="3">
        <f t="array" ref="HK25">IF(LEN($DC25)=0,0.4,SUM(IF(([2]JOE_DATA!$C$2:$C$19999=$DC25)*([2]JOE_DATA!$B$2:$B$19999="Work type")*([2]JOE_DATA!$A$2:$A$19999="Corporate"),0.4,0)))
+
IF(LEN($DD25)=0,0.3,SUM(IF(([2]JOE_DATA!$C$2:$C$19999=$DD25)*([2]JOE_DATA!$B$2:$B$19999="Work type")*([2]JOE_DATA!$A$2:$A$19999="Corporate"),0.3,0)))
+
IF(LEN($DE25)=0,0.3,SUM(IF(([2]JOE_DATA!$C$2:$C$19999=$DE25)*([2]JOE_DATA!$B$2:$B$19999="Work type")*([2]JOE_DATA!$A$2:$A$19999="Corporate"),0.3,0)))</f>
        <v>1</v>
      </c>
      <c r="HL25" s="3">
        <f t="array" ref="HL25">IF(LEN($DF25)=0,0.4,SUM(IF(([2]JOE_DATA!$C$2:$C$19999=$DF25)*([2]JOE_DATA!$B$2:$B$19999="Sub-work type")*([2]JOE_DATA!$A$2:$A$19999="Corporate"),0.4,0)))
+
IF(LEN($DG25)=0,0.3,SUM(IF(([2]JOE_DATA!$C$2:$C$19999=$DG25)*([2]JOE_DATA!$B$2:$B$19999="Sub-work type")*([2]JOE_DATA!$A$2:$A$19999="Corporate"),0.3,0)))
+
IF(LEN($DH25)=0,0.3,SUM(IF(([2]JOE_DATA!$C$2:$C$19999=$DH25)*([2]JOE_DATA!$B$2:$B$19999="Sub-work type")*([2]JOE_DATA!$A$2:$A$19999="Corporate"),0.3,0)))</f>
        <v>1</v>
      </c>
      <c r="HM25" s="3">
        <f t="array" ref="HM25">IF(LEN($DI25)=0,0.4,SUM(IF(([2]JOE_DATA!$C$2:$C$19999=$DI25)*([2]JOE_DATA!$B$2:$B$19999="Acting for")*([2]JOE_DATA!$A$2:$A$19999="Corporate"),0.4,0)))
+
IF(LEN($DJ25)=0,0.3,SUM(IF(([2]JOE_DATA!$C$2:$C$19999=$DJ25)*([2]JOE_DATA!$B$2:$B$19999="Acting for")*([2]JOE_DATA!$A$2:$A$19999="Corporate"),0.3,0)))
+
IF(LEN($DK25)=0,0.3,SUM(IF(([2]JOE_DATA!$C$2:$C$19999=$DK25)*([2]JOE_DATA!$B$2:$B$19999="Acting for")*([2]JOE_DATA!$A$2:$A$19999="Corporate"),0.3,0)))</f>
        <v>1</v>
      </c>
      <c r="HN25" s="3">
        <f t="array" ref="HN25">IF(LEN($DM25)=0,0.4,SUM(IF(([2]JOE_DATA!$C$2:$C$19999=$DM25)*([2]JOE_DATA!$B$2:$B$19999="Country of buyer")*([2]JOE_DATA!$A$2:$A$19999="Corporate"),0.4,0)))
+
IF(LEN($DN25)=0,0.3,SUM(IF(([2]JOE_DATA!$C$2:$C$19999=$DN25)*([2]JOE_DATA!$B$2:$B$19999="Country of buyer")*([2]JOE_DATA!$A$2:$A$19999="Corporate"),0.3,0)))
+
IF(LEN($DL25)=0,0.3,SUM(IF(([2]JOE_DATA!$C$2:$C$19999=$DL25)*([2]JOE_DATA!$B$2:$B$19999="Country of buyer")*([2]JOE_DATA!$A$2:$A$19999="Corporate"),0.3,0)))</f>
        <v>1</v>
      </c>
      <c r="HO25" s="3">
        <f t="array" ref="HO25">IF(LEN($DO25)=0,0.4,SUM(IF(([2]JOE_DATA!$C$2:$C$19999=$DO25)*([2]JOE_DATA!$B$2:$B$19999="Country of seller")*([2]JOE_DATA!$A$2:$A$19999="Corporate"),0.4,0)))
+
IF(LEN($DP25)=0,0.3,SUM(IF(([2]JOE_DATA!$C$2:$C$19999=$DP25)*([2]JOE_DATA!$B$2:$B$19999="Country of seller")*([2]JOE_DATA!$A$2:$A$19999="Corporate"),0.3,0)))
+
IF(LEN($DQ25)=0,0.3,SUM(IF(([2]JOE_DATA!$C$2:$C$19999=$DQ25)*([2]JOE_DATA!$B$2:$B$19999="Country of seller")*([2]JOE_DATA!$A$2:$A$19999="Corporate"),0.3,0)))</f>
        <v>1</v>
      </c>
      <c r="HP25" s="3">
        <f t="array" ref="HP25">IF(LEN($DR25)=0,0.4,SUM(IF(([2]JOE_DATA!$C$2:$C$19999=$DR25)*([2]JOE_DATA!$B$2:$B$19999="Country of target")*([2]JOE_DATA!$A$2:$A$19999="Corporate"),0.4,0)))
+
IF(LEN($DS25)=0,0.3,SUM(IF(([2]JOE_DATA!$C$2:$C$19999=$DS25)*([2]JOE_DATA!$B$2:$B$19999="Country of target")*([2]JOE_DATA!$A$2:$A$19999="Corporate"),0.3,0)))
+
IF(LEN($DT25)=0,0.3,SUM(IF(([2]JOE_DATA!$C$2:$C$19999=$DT25)*([2]JOE_DATA!$B$2:$B$19999="Country of target")*([2]JOE_DATA!$A$2:$A$19999="Corporate"),0.3,0)))</f>
        <v>1</v>
      </c>
      <c r="HQ25" s="3">
        <f t="array" ref="HQ25">IF(LEN($DU25)=0,1,SUM(IF(([2]JOE_DATA!$C$2:$C$19999=$DU25)*([2]JOE_DATA!$B$2:$B$19999="Value over US $5m")*([2]JOE_DATA!$A$2:$A$19999="Corporate"),1,0)))</f>
        <v>1</v>
      </c>
      <c r="HR25" s="3">
        <f t="array" ref="HR25">IF(LEN($DV25)=0,1,SUM(IF(([2]JOE_DATA!$C$2:$C$19999=$DV25)*([2]JOE_DATA!$B$2:$B$19999="Value over £500,000")*([2]JOE_DATA!$A$2:$A$19999="Corporate"),1,0)))</f>
        <v>1</v>
      </c>
      <c r="HS25" s="3">
        <f t="array" ref="HS25">IF(LEN($DW25)=0,1,SUM(IF(([2]JOE_DATA!$C$2:$C$19999=$DW25)*([2]JOE_DATA!$B$2:$B$19999="Value over Euro 5m")*([2]JOE_DATA!$A$2:$A$19999="Corporate"),1,0)))</f>
        <v>1</v>
      </c>
      <c r="HT25" s="3">
        <f t="array" ref="HT25">IF(LEN($DX25)=0,1,SUM(IF(([2]JOE_DATA!$C$2:$C$19999=$DX25)*([2]JOE_DATA!$B$2:$B$19999="Value range in euros")*([2]JOE_DATA!$A$2:$A$19999="Corporate"),1,0)))</f>
        <v>1</v>
      </c>
      <c r="HU25" s="3">
        <f t="array" ref="HU25">IF(LEN($DY25)=0,1,SUM(IF(([2]JOE_DATA!$C$2:$C$19999=$DY25)*([2]JOE_DATA!$B$2:$B$19999="Is the deal relevant for M&amp;A study")*([2]JOE_DATA!$A$2:$A$19999="Corporate"),1,0)))</f>
        <v>1</v>
      </c>
      <c r="HV25" s="3">
        <f t="array" ref="HV25">IF(LEN($DZ25)=0,1,SUM(IF(([2]JOE_DATA!$C$2:$C$19999=$DZ25)*([2]JOE_DATA!$B$2:$B$19999="Does the deal involve PE clients")*([2]JOE_DATA!$A$2:$A$19999="Corporate"),1,0)))</f>
        <v>1</v>
      </c>
      <c r="HW25" s="3">
        <f t="array" ref="HW25">IF(LEN($EA25)=0,1,SUM(IF(([2]JOE_DATA!$C$2:$C$19999=$EA25)*([2]JOE_DATA!$B$2:$B$19999="Quarter deal announced/signed")*([2]JOE_DATA!$A$2:$A$19999="Corporate"),1,0)))</f>
        <v>1</v>
      </c>
      <c r="HX25" s="3">
        <f t="array" ref="HX25">IF(LEN($EB25)=0,1,SUM(IF(([2]JOE_DATA!$C$2:$C$19999=$EB25)*([2]JOE_DATA!$B$2:$B$19999="Quarter deal completed")*([2]JOE_DATA!$A$2:$A$19999="Corporate"),1,0)))</f>
        <v>1</v>
      </c>
      <c r="HY25" s="3">
        <f t="array" ref="HY25">IF(LEN($EC25)=0,1,SUM(IF(([2]JOE_DATA!$C$2:$C$19999=$EC25)*([2]JOE_DATA!$B$2:$B$19999="Year deal announced/signed")*([2]JOE_DATA!$A$2:$A$19999="Corporate"),1,0)))</f>
        <v>1</v>
      </c>
      <c r="HZ25" s="3">
        <f t="array" ref="HZ25">IF(LEN($ED25)=0,1,SUM(IF(([2]JOE_DATA!$C$2:$C$19999=$ED25)*([2]JOE_DATA!$B$2:$B$19999="Year deal completed")*([2]JOE_DATA!$A$2:$A$19999="Corporate"),1,0)))</f>
        <v>1</v>
      </c>
      <c r="IA25" s="3">
        <v>1</v>
      </c>
      <c r="IB25" s="3">
        <f t="array" ref="IB25">IF(LEN($EF25)=0,1,SUM(IF(([2]JOE_DATA!$C$2:$C$19999=$EF25)*([2]JOE_DATA!$B$2:$B$19999="Work type")*([2]JOE_DATA!$A$2:$A$19999="Corporate Tax"),1,0)))</f>
        <v>1</v>
      </c>
      <c r="IC25" s="3">
        <f t="array" ref="IC25">IF(LEN($EG25)=0,0.4,SUM(IF(([2]JOE_DATA!$C$2:$C$19999=$EG25)*([2]JOE_DATA!$B$2:$B$19999="Work type")*([2]JOE_DATA!$A$2:$A$19999="EPC Construction"),0.4,0)))
+
IF(LEN($EH25)=0,0.3,SUM(IF(([2]JOE_DATA!$C$2:$C$19999=$EH25)*([2]JOE_DATA!$B$2:$B$19999="Work type")*([2]JOE_DATA!$A$2:$A$19999="EPC Construction"),0.3,0)))
+
IF(LEN($EI25)=0,0.3,SUM(IF(([2]JOE_DATA!$C$2:$C$19999=$EI25)*([2]JOE_DATA!$B$2:$B$19999="Work type")*([2]JOE_DATA!$A$2:$A$19999="EPC Construction"),0.3,0)))</f>
        <v>1</v>
      </c>
      <c r="ID25" s="3">
        <f t="array" ref="ID25">IF(LEN($EJ25)=0,0.4,SUM(IF(([2]JOE_DATA!$C$2:$C$19999=$EJ25)*([2]JOE_DATA!$B$2:$B$19999="Contract type")*([2]JOE_DATA!$A$2:$A$19999="EPC Construction"),0.4,0)))
+
IF(LEN($EK25)=0,0.3,SUM(IF(([2]JOE_DATA!$C$2:$C$19999=$EK25)*([2]JOE_DATA!$B$2:$B$19999="Contract type")*([2]JOE_DATA!$A$2:$A$19999="EPC Construction"),0.3,0)))
+
IF(LEN($EL25)=0,0.3,SUM(IF(([2]JOE_DATA!$C$2:$C$19999=$EL25)*([2]JOE_DATA!$B$2:$B$19999="Contract type")*([2]JOE_DATA!$A$2:$A$19999="EPC Construction"),0.3,0)))</f>
        <v>1</v>
      </c>
      <c r="IE25" s="3">
        <f t="array" ref="IE25">IF(LEN($EP25)=0,1,SUM(IF(([2]JOE_DATA!$C$2:$C$19999=$EP25)*([2]JOE_DATA!$B$2:$B$19999="Client type")*([2]JOE_DATA!$A$2:$A$19999="EPC Construction"),1,0)))</f>
        <v>1</v>
      </c>
      <c r="IF25" s="3">
        <f t="array" ref="IF25">IF(LEN($EN25)=0,1,SUM(IF(([2]JOE_DATA!$C$2:$C$19999=$EN25)*([2]JOE_DATA!$B$2:$B$19999="Subject matter")*([2]JOE_DATA!$A$2:$A$19999="EPC Construction"),1,0)))</f>
        <v>1</v>
      </c>
      <c r="IG25" s="3">
        <f t="array" ref="IG25">IF(LEN($ER25)=0,1,SUM(IF(([2]JOE_DATA!$C$2:$C$19999=$ER25)*([2]JOE_DATA!$B$2:$B$19999="Client scope")*([2]JOE_DATA!$A$2:$A$19999="EPC Construction"),1,0)))</f>
        <v>1</v>
      </c>
      <c r="IH25" s="3">
        <f t="array" ref="IH25">IF(LEN($ES25)=0,0.4,SUM(IF(([2]JOE_DATA!$C$2:$C$19999=$ES25)*([2]JOE_DATA!$B$2:$B$19999="Work type")*([2]JOE_DATA!$A$2:$A$19999="EPC Energy"),0.4,0)))
+
IF(LEN($ET25)=0,0.3,SUM(IF(([2]JOE_DATA!$C$2:$C$19999=$ET25)*([2]JOE_DATA!$B$2:$B$19999="Work type")*([2]JOE_DATA!$A$2:$A$19999="EPC Energy"),0.3,0)))
+
IF(LEN($EU25)=0,0.3,SUM(IF(([2]JOE_DATA!$C$2:$C$19999=$EU25)*([2]JOE_DATA!$B$2:$B$19999="Work type")*([2]JOE_DATA!$A$2:$A$19999="EPC Energy"),0.3,0)))</f>
        <v>1</v>
      </c>
      <c r="II25" s="3">
        <f t="array" ref="II25">IF(LEN($EV25)=0,1,SUM(IF(([2]JOE_DATA!$C$2:$C$19999=$EV25)*([2]JOE_DATA!$B$2:$B$19999="Work type")*([2]JOE_DATA!$A$2:$A$19999="EPC Energy"),1,0)))</f>
        <v>1</v>
      </c>
      <c r="IJ25" s="3">
        <f t="array" ref="IJ25">IF(LEN($EW25)=0,1,SUM(IF(([2]JOE_DATA!$C$2:$C$19999=$EW25)*([2]JOE_DATA!$B$2:$B$19999="Client type")*([2]JOE_DATA!$A$2:$A$19999="EPC Projects"),1,0)))</f>
        <v>1</v>
      </c>
      <c r="IK25" s="3">
        <f t="array" ref="IK25">IF(LEN($FE25)=0,0.4,SUM(IF(([2]JOE_DATA!$C$2:$C$19999=$FE25)*([2]JOE_DATA!$B$2:$B$19999="Client type")*([2]JOE_DATA!$A$2:$A$19999="Real Estate"),0.4,0)))
+
IF(LEN($FF25)=0,0.3,SUM(IF(([2]JOE_DATA!$C$2:$C$19999=$FF25)*([2]JOE_DATA!$B$2:$B$19999="Client type")*([2]JOE_DATA!$A$2:$A$19999="Real Estate"),0.3,0)))
+
IF(LEN($FG25)=0,0.3,SUM(IF(([2]JOE_DATA!$C$2:$C$19999=$FG25)*([2]JOE_DATA!$B$2:$B$19999="Client type")*([2]JOE_DATA!$A$2:$A$19999="Real Estate"),0.3,0)))</f>
        <v>1</v>
      </c>
      <c r="IL25" s="3">
        <f t="array" ref="IL25">IF(LEN($FH25)=0,0.4,SUM(IF(([2]JOE_DATA!$C$2:$C$19999=$FH25)*([2]JOE_DATA!$B$2:$B$19999="Work type")*([2]JOE_DATA!$A$2:$A$19999="Real Estate"),0.4,0)))
+
IF(LEN($FI25)=0,0.3,SUM(IF(([2]JOE_DATA!$C$2:$C$19999=$FI25)*([2]JOE_DATA!$B$2:$B$19999="Work type")*([2]JOE_DATA!$A$2:$A$19999="Real Estate"),0.3,0)))
+
IF(LEN($FJ25)=0,0.3,SUM(IF(([2]JOE_DATA!$C$2:$C$19999=$FJ25)*([2]JOE_DATA!$B$2:$B$19999="Work type")*([2]JOE_DATA!$A$2:$A$19999="Real Estate"),0.3,0)))</f>
        <v>1</v>
      </c>
      <c r="IM25" s="3">
        <f t="array" ref="IM25">IF(LEN($EX25)=0,0.4,SUM(IF(([2]JOE_DATA!$C$2:$C$19999=$EX25)*([2]JOE_DATA!$B$2:$B$19999="Work type")*([2]JOE_DATA!$A$2:$A$19999="Human Capital"),0.4,0)))
+
IF(LEN($EY25)=0,0.3,SUM(IF(([2]JOE_DATA!$C$2:$C$19999=$EY25)*([2]JOE_DATA!$B$2:$B$19999="Work type")*([2]JOE_DATA!$A$2:$A$19999="Human Capital"),0.3,0)))
+
IF(LEN($EZ25)=0,0.3,SUM(IF(([2]JOE_DATA!$C$2:$C$19999=$EZ25)*([2]JOE_DATA!$B$2:$B$19999="Work type")*([2]JOE_DATA!$A$2:$A$19999="Human Capital"),0.3,0)))</f>
        <v>1</v>
      </c>
      <c r="IN25" s="3">
        <f t="array" ref="IN25">IF(LEN($FA25)=0,0.4,SUM(IF(([2]JOE_DATA!$C$2:$C$19999=$FA25)*([2]JOE_DATA!$B$2:$B$19999="Sub-work types")*([2]JOE_DATA!$A$2:$A$19999="Human Capital"),0.4,0)))
+
IF(LEN($FB25)=0,0.3,SUM(IF(([2]JOE_DATA!$C$2:$C$19999=$FB25)*([2]JOE_DATA!$B$2:$B$19999="Sub-work types")*([2]JOE_DATA!$A$2:$A$19999="Human Capital"),0.3,0)))
+
IF(LEN($FC25)=0,0.3,SUM(IF(([2]JOE_DATA!$C$2:$C$19999=$FC25)*([2]JOE_DATA!$B$2:$B$19999="Sub-work types")*([2]JOE_DATA!$A$2:$A$19999="Human Capital"),0.3,0)))</f>
        <v>1</v>
      </c>
      <c r="IO25" s="15">
        <f t="array" ref="IO25">IF(LEN($FD25)=0,1,SUM(IF(([2]JOE_DATA!$C$2:$C$19999=$FD25)*([2]JOE_DATA!$B$2:$B$19999="Pension scheme")*([2]JOE_DATA!$A$2:$A$19999="Human Capital"),1,0)))</f>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38.25">
      <c r="A26" s="34"/>
      <c r="B26" s="35" t="s">
        <v>286</v>
      </c>
      <c r="C26" s="36" t="s">
        <v>247</v>
      </c>
      <c r="D26" s="36"/>
      <c r="E26" s="36"/>
      <c r="F26" s="36" t="s">
        <v>248</v>
      </c>
      <c r="G26" s="36"/>
      <c r="H26" s="36"/>
      <c r="I26" s="36"/>
      <c r="J26" s="36"/>
      <c r="K26" s="36"/>
      <c r="L26" s="36"/>
      <c r="M26" s="36"/>
      <c r="N26" s="36"/>
      <c r="O26" s="36" t="s">
        <v>106</v>
      </c>
      <c r="P26" s="36"/>
      <c r="Q26" s="36"/>
      <c r="R26" s="36"/>
      <c r="S26" s="36"/>
      <c r="T26" s="43">
        <v>39813</v>
      </c>
      <c r="U26" s="36" t="s">
        <v>248</v>
      </c>
      <c r="V26" s="36"/>
      <c r="W26" s="36"/>
      <c r="X26" s="36"/>
      <c r="Y26" s="36"/>
      <c r="Z26" s="36"/>
      <c r="AA26" s="35" t="s">
        <v>287</v>
      </c>
      <c r="AB26" s="36"/>
      <c r="AC26" s="36"/>
      <c r="AD26" s="36"/>
      <c r="AE26" s="36"/>
      <c r="AF26" s="36"/>
      <c r="AG26" s="36"/>
      <c r="AH26" s="39"/>
      <c r="AI26" s="36"/>
      <c r="AJ26" s="36"/>
      <c r="AK26" s="36"/>
      <c r="AL26" s="36" t="s">
        <v>250</v>
      </c>
      <c r="AM26" s="36"/>
      <c r="AN26" s="36"/>
      <c r="AO26" s="36" t="s">
        <v>251</v>
      </c>
      <c r="AP26" s="36"/>
      <c r="AQ26" s="36"/>
      <c r="AR26" s="36"/>
      <c r="AS26" s="36"/>
      <c r="AT26" s="36"/>
      <c r="AU26" s="36"/>
      <c r="AV26" s="36"/>
      <c r="AW26" s="36"/>
      <c r="AX26" s="36"/>
      <c r="AY26" s="36"/>
      <c r="AZ26" s="36"/>
      <c r="BA26" s="39"/>
      <c r="BB26" s="36"/>
      <c r="BC26" s="36"/>
      <c r="BD26" s="36"/>
      <c r="BE26" s="35"/>
      <c r="BF26" s="36"/>
      <c r="BG26" s="36"/>
      <c r="BH26" s="36"/>
      <c r="BI26" s="36"/>
      <c r="BJ26" s="36"/>
      <c r="BK26" s="36"/>
      <c r="BL26" s="41" t="s">
        <v>252</v>
      </c>
      <c r="BM26" s="36"/>
      <c r="BN26" s="36"/>
      <c r="BO26" s="36"/>
      <c r="BP26" s="36"/>
      <c r="BQ26" s="36"/>
      <c r="BR26" s="36"/>
      <c r="BS26" s="36"/>
      <c r="BT26" s="36"/>
      <c r="BU26" s="36"/>
      <c r="BV26" s="36"/>
      <c r="BW26" s="36"/>
      <c r="BX26" s="36"/>
      <c r="BY26" s="36"/>
      <c r="BZ26" s="36" t="s">
        <v>253</v>
      </c>
      <c r="CA26" s="36"/>
      <c r="CB26" s="36"/>
      <c r="CC26" s="36"/>
      <c r="CD26" s="36"/>
      <c r="CE26" s="36"/>
      <c r="CF26" s="36"/>
      <c r="CG26" s="36" t="s">
        <v>254</v>
      </c>
      <c r="CH26" s="36"/>
      <c r="CI26" s="36"/>
      <c r="CJ26" s="36"/>
      <c r="CK26" s="36"/>
      <c r="CL26" s="36"/>
      <c r="CM26" s="36"/>
      <c r="CN26" s="36"/>
      <c r="CO26" s="36"/>
      <c r="CP26" s="36"/>
      <c r="CQ26" s="36"/>
      <c r="CR26" s="36"/>
      <c r="CS26" s="39"/>
      <c r="CT26"/>
      <c r="CU26"/>
      <c r="CV26" s="42"/>
      <c r="CW26" s="42"/>
      <c r="CX26" s="42"/>
      <c r="CY26" s="42"/>
      <c r="CZ26"/>
      <c r="DA26"/>
      <c r="DB26"/>
      <c r="DC26"/>
      <c r="DD26"/>
      <c r="DE26"/>
      <c r="DF26" s="42"/>
      <c r="DG26" s="42"/>
      <c r="DH26" s="42"/>
      <c r="DI26" s="42"/>
      <c r="DJ26" s="42"/>
      <c r="DK26" s="42"/>
      <c r="DL26" s="42"/>
      <c r="DM26" s="42"/>
      <c r="DN26" s="42"/>
      <c r="DO26" s="42"/>
      <c r="DP26" s="42"/>
      <c r="DQ26" s="42"/>
      <c r="DR26" s="42"/>
      <c r="DS26" s="42"/>
      <c r="DT26" s="42"/>
      <c r="DU26" s="42"/>
      <c r="DV26" s="42"/>
      <c r="DW26" s="42"/>
      <c r="DX26" s="42"/>
      <c r="DY26" s="42"/>
      <c r="DZ26" s="42"/>
      <c r="EA26" s="42"/>
      <c r="EB26" s="42"/>
      <c r="EC26" s="42"/>
      <c r="ED26" s="42"/>
      <c r="EE26" s="42"/>
      <c r="EF26" s="42"/>
      <c r="EG26" s="42"/>
      <c r="EH26" s="42"/>
      <c r="EI26" s="42"/>
      <c r="EJ26"/>
      <c r="EK26"/>
      <c r="EL26"/>
      <c r="EM26" s="42"/>
      <c r="EN26" s="42"/>
      <c r="EO26" s="42"/>
      <c r="EP26" s="42"/>
      <c r="EQ26" s="42"/>
      <c r="ER26" s="42"/>
      <c r="ES26" s="42"/>
      <c r="ET26" s="42"/>
      <c r="EU26" s="42"/>
      <c r="EV26" s="42"/>
      <c r="EW26" s="42"/>
      <c r="EX26" s="42"/>
      <c r="EY26" s="42"/>
      <c r="EZ26" s="42"/>
      <c r="FA26" s="42"/>
      <c r="FB26" s="42"/>
      <c r="FC26" s="42"/>
      <c r="FD26" s="42"/>
      <c r="FE26" s="42"/>
      <c r="FF26" s="42"/>
      <c r="FG26" s="42"/>
      <c r="FH26" s="42" t="s">
        <v>255</v>
      </c>
      <c r="FI26" s="42"/>
      <c r="FJ26" s="42"/>
      <c r="FK26" s="42"/>
      <c r="FL26" s="42"/>
      <c r="FM26" s="42"/>
      <c r="FO26" s="3"/>
      <c r="FP26" s="3"/>
      <c r="FQ26" s="3" t="str">
        <f t="array" ref="FQ26">IF(SUM($FU26:$IP26)=74,"PASS","FAIL")</f>
        <v>PASS</v>
      </c>
      <c r="FR26" s="3">
        <f t="shared" si="5"/>
        <v>0</v>
      </c>
      <c r="FS26" s="3">
        <f t="shared" si="6"/>
        <v>1</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f t="array" ref="HF26">IF(LEN($CS26)=0,0.4,SUM(IF(([2]JOE_DATA!$C$2:$C$19999=$CS26)*([2]JOE_DATA!$B$2:$B$19999="Work type")*([2]JOE_DATA!$A$2:$A$19999="BAIF"),0.4,0)))
+
IF(LEN($CT26)=0,0.3,SUM(IF(([2]JOE_DATA!$C$2:$C$19999=$CT26)*([2]JOE_DATA!$B$2:$B$19999="Work type")*([2]JOE_DATA!$A$2:$A$19999="BAIF"),0.3,0)))
+
IF(LEN($CU26)=0,0.3,SUM(IF(([2]JOE_DATA!$C$2:$C$19999=$CU26)*([2]JOE_DATA!$B$2:$B$19999="Work type")*([2]JOE_DATA!$A$2:$A$19999="BAIF"),0.3,0)))</f>
        <v>1</v>
      </c>
      <c r="HG26" s="3">
        <f t="array" ref="HG26">IF(LEN($CQ26)=0,1,SUM(IF(([2]JOE_DATA!$C$2:$C$19999=$CQ26)*([2]JOE_DATA!$B$2:$B$19999="Client type")*([2]JOE_DATA!$A$2:$A$19999="BAIF"),1,0)))</f>
        <v>1</v>
      </c>
      <c r="HH26" s="3">
        <f t="array" ref="HH26">IF(LEN($CW26)=0,0.4,SUM(IF(([2]JOE_DATA!$C$2:$C$19999=$CW26)*([2]JOE_DATA!$B$2:$B$19999="Work type")*([2]JOE_DATA!$A$2:$A$19999="CRD"),0.4,0)))
+
IF(LEN($CX26)=0,0.3,SUM(IF(([2]JOE_DATA!$C$2:$C$19999=$CX26)*([2]JOE_DATA!$B$2:$B$19999="Work type")*([2]JOE_DATA!$A$2:$A$19999="CRD"),0.3,0)))
+
IF(LEN($CY26)=0,0.3,SUM(IF(([2]JOE_DATA!$C$2:$C$19999=$CY26)*([2]JOE_DATA!$B$2:$B$19999="Work type")*([2]JOE_DATA!$A$2:$A$19999="CRD"),0.3,0)))</f>
        <v>1</v>
      </c>
      <c r="HI26" s="3">
        <f t="array" ref="HI26">IF(LEN($CZ26)=0,0.4,SUM(IF(([2]JOE_DATA!$C$2:$C$19999=$CZ26)*([2]JOE_DATA!$B$2:$B$19999="Sub-work type")*([2]JOE_DATA!$A$2:$A$19999="CRD"),0.4,0)))
+
IF(LEN($DA26)=0,0.3,SUM(IF(([2]JOE_DATA!$C$2:$C$19999=$DA26)*([2]JOE_DATA!$B$2:$B$19999="Sub-work type")*([2]JOE_DATA!$A$2:$A$19999="CRD"),0.3,0)))
+
IF(LEN($DB26)=0,0.3,SUM(IF(([2]JOE_DATA!$C$2:$C$19999=$DB26)*([2]JOE_DATA!$B$2:$B$19999="Sub-work type")*([2]JOE_DATA!$A$2:$A$19999="CRD"),0.3,0)))</f>
        <v>1</v>
      </c>
      <c r="HJ26" s="3">
        <f t="array" ref="HJ26">IF(LEN($CV26)=0,1,SUM(IF(([2]JOE_DATA!$C$2:$C$19999=$CV26)*([2]JOE_DATA!$B$2:$B$19999="Client type")*([2]JOE_DATA!$A$2:$A$19999="CRD"),1,0)))</f>
        <v>1</v>
      </c>
      <c r="HK26" s="3">
        <f t="array" ref="HK26">IF(LEN($DC26)=0,0.4,SUM(IF(([2]JOE_DATA!$C$2:$C$19999=$DC26)*([2]JOE_DATA!$B$2:$B$19999="Work type")*([2]JOE_DATA!$A$2:$A$19999="Corporate"),0.4,0)))
+
IF(LEN($DD26)=0,0.3,SUM(IF(([2]JOE_DATA!$C$2:$C$19999=$DD26)*([2]JOE_DATA!$B$2:$B$19999="Work type")*([2]JOE_DATA!$A$2:$A$19999="Corporate"),0.3,0)))
+
IF(LEN($DE26)=0,0.3,SUM(IF(([2]JOE_DATA!$C$2:$C$19999=$DE26)*([2]JOE_DATA!$B$2:$B$19999="Work type")*([2]JOE_DATA!$A$2:$A$19999="Corporate"),0.3,0)))</f>
        <v>1</v>
      </c>
      <c r="HL26" s="3">
        <f t="array" ref="HL26">IF(LEN($DF26)=0,0.4,SUM(IF(([2]JOE_DATA!$C$2:$C$19999=$DF26)*([2]JOE_DATA!$B$2:$B$19999="Sub-work type")*([2]JOE_DATA!$A$2:$A$19999="Corporate"),0.4,0)))
+
IF(LEN($DG26)=0,0.3,SUM(IF(([2]JOE_DATA!$C$2:$C$19999=$DG26)*([2]JOE_DATA!$B$2:$B$19999="Sub-work type")*([2]JOE_DATA!$A$2:$A$19999="Corporate"),0.3,0)))
+
IF(LEN($DH26)=0,0.3,SUM(IF(([2]JOE_DATA!$C$2:$C$19999=$DH26)*([2]JOE_DATA!$B$2:$B$19999="Sub-work type")*([2]JOE_DATA!$A$2:$A$19999="Corporate"),0.3,0)))</f>
        <v>1</v>
      </c>
      <c r="HM26" s="3">
        <f t="array" ref="HM26">IF(LEN($DI26)=0,0.4,SUM(IF(([2]JOE_DATA!$C$2:$C$19999=$DI26)*([2]JOE_DATA!$B$2:$B$19999="Acting for")*([2]JOE_DATA!$A$2:$A$19999="Corporate"),0.4,0)))
+
IF(LEN($DJ26)=0,0.3,SUM(IF(([2]JOE_DATA!$C$2:$C$19999=$DJ26)*([2]JOE_DATA!$B$2:$B$19999="Acting for")*([2]JOE_DATA!$A$2:$A$19999="Corporate"),0.3,0)))
+
IF(LEN($DK26)=0,0.3,SUM(IF(([2]JOE_DATA!$C$2:$C$19999=$DK26)*([2]JOE_DATA!$B$2:$B$19999="Acting for")*([2]JOE_DATA!$A$2:$A$19999="Corporate"),0.3,0)))</f>
        <v>1</v>
      </c>
      <c r="HN26" s="3">
        <f t="array" ref="HN26">IF(LEN($DM26)=0,0.4,SUM(IF(([2]JOE_DATA!$C$2:$C$19999=$DM26)*([2]JOE_DATA!$B$2:$B$19999="Country of buyer")*([2]JOE_DATA!$A$2:$A$19999="Corporate"),0.4,0)))
+
IF(LEN($DN26)=0,0.3,SUM(IF(([2]JOE_DATA!$C$2:$C$19999=$DN26)*([2]JOE_DATA!$B$2:$B$19999="Country of buyer")*([2]JOE_DATA!$A$2:$A$19999="Corporate"),0.3,0)))
+
IF(LEN($DL26)=0,0.3,SUM(IF(([2]JOE_DATA!$C$2:$C$19999=$DL26)*([2]JOE_DATA!$B$2:$B$19999="Country of buyer")*([2]JOE_DATA!$A$2:$A$19999="Corporate"),0.3,0)))</f>
        <v>1</v>
      </c>
      <c r="HO26" s="3">
        <f t="array" ref="HO26">IF(LEN($DO26)=0,0.4,SUM(IF(([2]JOE_DATA!$C$2:$C$19999=$DO26)*([2]JOE_DATA!$B$2:$B$19999="Country of seller")*([2]JOE_DATA!$A$2:$A$19999="Corporate"),0.4,0)))
+
IF(LEN($DP26)=0,0.3,SUM(IF(([2]JOE_DATA!$C$2:$C$19999=$DP26)*([2]JOE_DATA!$B$2:$B$19999="Country of seller")*([2]JOE_DATA!$A$2:$A$19999="Corporate"),0.3,0)))
+
IF(LEN($DQ26)=0,0.3,SUM(IF(([2]JOE_DATA!$C$2:$C$19999=$DQ26)*([2]JOE_DATA!$B$2:$B$19999="Country of seller")*([2]JOE_DATA!$A$2:$A$19999="Corporate"),0.3,0)))</f>
        <v>1</v>
      </c>
      <c r="HP26" s="3">
        <f t="array" ref="HP26">IF(LEN($DR26)=0,0.4,SUM(IF(([2]JOE_DATA!$C$2:$C$19999=$DR26)*([2]JOE_DATA!$B$2:$B$19999="Country of target")*([2]JOE_DATA!$A$2:$A$19999="Corporate"),0.4,0)))
+
IF(LEN($DS26)=0,0.3,SUM(IF(([2]JOE_DATA!$C$2:$C$19999=$DS26)*([2]JOE_DATA!$B$2:$B$19999="Country of target")*([2]JOE_DATA!$A$2:$A$19999="Corporate"),0.3,0)))
+
IF(LEN($DT26)=0,0.3,SUM(IF(([2]JOE_DATA!$C$2:$C$19999=$DT26)*([2]JOE_DATA!$B$2:$B$19999="Country of target")*([2]JOE_DATA!$A$2:$A$19999="Corporate"),0.3,0)))</f>
        <v>1</v>
      </c>
      <c r="HQ26" s="3">
        <f t="array" ref="HQ26">IF(LEN($DU26)=0,1,SUM(IF(([2]JOE_DATA!$C$2:$C$19999=$DU26)*([2]JOE_DATA!$B$2:$B$19999="Value over US $5m")*([2]JOE_DATA!$A$2:$A$19999="Corporate"),1,0)))</f>
        <v>1</v>
      </c>
      <c r="HR26" s="3">
        <f t="array" ref="HR26">IF(LEN($DV26)=0,1,SUM(IF(([2]JOE_DATA!$C$2:$C$19999=$DV26)*([2]JOE_DATA!$B$2:$B$19999="Value over £500,000")*([2]JOE_DATA!$A$2:$A$19999="Corporate"),1,0)))</f>
        <v>1</v>
      </c>
      <c r="HS26" s="3">
        <f t="array" ref="HS26">IF(LEN($DW26)=0,1,SUM(IF(([2]JOE_DATA!$C$2:$C$19999=$DW26)*([2]JOE_DATA!$B$2:$B$19999="Value over Euro 5m")*([2]JOE_DATA!$A$2:$A$19999="Corporate"),1,0)))</f>
        <v>1</v>
      </c>
      <c r="HT26" s="3">
        <f t="array" ref="HT26">IF(LEN($DX26)=0,1,SUM(IF(([2]JOE_DATA!$C$2:$C$19999=$DX26)*([2]JOE_DATA!$B$2:$B$19999="Value range in euros")*([2]JOE_DATA!$A$2:$A$19999="Corporate"),1,0)))</f>
        <v>1</v>
      </c>
      <c r="HU26" s="3">
        <f t="array" ref="HU26">IF(LEN($DY26)=0,1,SUM(IF(([2]JOE_DATA!$C$2:$C$19999=$DY26)*([2]JOE_DATA!$B$2:$B$19999="Is the deal relevant for M&amp;A study")*([2]JOE_DATA!$A$2:$A$19999="Corporate"),1,0)))</f>
        <v>1</v>
      </c>
      <c r="HV26" s="3">
        <f t="array" ref="HV26">IF(LEN($DZ26)=0,1,SUM(IF(([2]JOE_DATA!$C$2:$C$19999=$DZ26)*([2]JOE_DATA!$B$2:$B$19999="Does the deal involve PE clients")*([2]JOE_DATA!$A$2:$A$19999="Corporate"),1,0)))</f>
        <v>1</v>
      </c>
      <c r="HW26" s="3">
        <f t="array" ref="HW26">IF(LEN($EA26)=0,1,SUM(IF(([2]JOE_DATA!$C$2:$C$19999=$EA26)*([2]JOE_DATA!$B$2:$B$19999="Quarter deal announced/signed")*([2]JOE_DATA!$A$2:$A$19999="Corporate"),1,0)))</f>
        <v>1</v>
      </c>
      <c r="HX26" s="3">
        <f t="array" ref="HX26">IF(LEN($EB26)=0,1,SUM(IF(([2]JOE_DATA!$C$2:$C$19999=$EB26)*([2]JOE_DATA!$B$2:$B$19999="Quarter deal completed")*([2]JOE_DATA!$A$2:$A$19999="Corporate"),1,0)))</f>
        <v>1</v>
      </c>
      <c r="HY26" s="3">
        <f t="array" ref="HY26">IF(LEN($EC26)=0,1,SUM(IF(([2]JOE_DATA!$C$2:$C$19999=$EC26)*([2]JOE_DATA!$B$2:$B$19999="Year deal announced/signed")*([2]JOE_DATA!$A$2:$A$19999="Corporate"),1,0)))</f>
        <v>1</v>
      </c>
      <c r="HZ26" s="3">
        <f t="array" ref="HZ26">IF(LEN($ED26)=0,1,SUM(IF(([2]JOE_DATA!$C$2:$C$19999=$ED26)*([2]JOE_DATA!$B$2:$B$19999="Year deal completed")*([2]JOE_DATA!$A$2:$A$19999="Corporate"),1,0)))</f>
        <v>1</v>
      </c>
      <c r="IA26" s="3">
        <v>1</v>
      </c>
      <c r="IB26" s="3">
        <f t="array" ref="IB26">IF(LEN($EF26)=0,1,SUM(IF(([2]JOE_DATA!$C$2:$C$19999=$EF26)*([2]JOE_DATA!$B$2:$B$19999="Work type")*([2]JOE_DATA!$A$2:$A$19999="Corporate Tax"),1,0)))</f>
        <v>1</v>
      </c>
      <c r="IC26" s="3">
        <f t="array" ref="IC26">IF(LEN($EG26)=0,0.4,SUM(IF(([2]JOE_DATA!$C$2:$C$19999=$EG26)*([2]JOE_DATA!$B$2:$B$19999="Work type")*([2]JOE_DATA!$A$2:$A$19999="EPC Construction"),0.4,0)))
+
IF(LEN($EH26)=0,0.3,SUM(IF(([2]JOE_DATA!$C$2:$C$19999=$EH26)*([2]JOE_DATA!$B$2:$B$19999="Work type")*([2]JOE_DATA!$A$2:$A$19999="EPC Construction"),0.3,0)))
+
IF(LEN($EI26)=0,0.3,SUM(IF(([2]JOE_DATA!$C$2:$C$19999=$EI26)*([2]JOE_DATA!$B$2:$B$19999="Work type")*([2]JOE_DATA!$A$2:$A$19999="EPC Construction"),0.3,0)))</f>
        <v>1</v>
      </c>
      <c r="ID26" s="3">
        <f t="array" ref="ID26">IF(LEN($EJ26)=0,0.4,SUM(IF(([2]JOE_DATA!$C$2:$C$19999=$EJ26)*([2]JOE_DATA!$B$2:$B$19999="Contract type")*([2]JOE_DATA!$A$2:$A$19999="EPC Construction"),0.4,0)))
+
IF(LEN($EK26)=0,0.3,SUM(IF(([2]JOE_DATA!$C$2:$C$19999=$EK26)*([2]JOE_DATA!$B$2:$B$19999="Contract type")*([2]JOE_DATA!$A$2:$A$19999="EPC Construction"),0.3,0)))
+
IF(LEN($EL26)=0,0.3,SUM(IF(([2]JOE_DATA!$C$2:$C$19999=$EL26)*([2]JOE_DATA!$B$2:$B$19999="Contract type")*([2]JOE_DATA!$A$2:$A$19999="EPC Construction"),0.3,0)))</f>
        <v>1</v>
      </c>
      <c r="IE26" s="3">
        <f t="array" ref="IE26">IF(LEN($EP26)=0,1,SUM(IF(([2]JOE_DATA!$C$2:$C$19999=$EP26)*([2]JOE_DATA!$B$2:$B$19999="Client type")*([2]JOE_DATA!$A$2:$A$19999="EPC Construction"),1,0)))</f>
        <v>1</v>
      </c>
      <c r="IF26" s="3">
        <f t="array" ref="IF26">IF(LEN($EN26)=0,1,SUM(IF(([2]JOE_DATA!$C$2:$C$19999=$EN26)*([2]JOE_DATA!$B$2:$B$19999="Subject matter")*([2]JOE_DATA!$A$2:$A$19999="EPC Construction"),1,0)))</f>
        <v>1</v>
      </c>
      <c r="IG26" s="3">
        <f t="array" ref="IG26">IF(LEN($ER26)=0,1,SUM(IF(([2]JOE_DATA!$C$2:$C$19999=$ER26)*([2]JOE_DATA!$B$2:$B$19999="Client scope")*([2]JOE_DATA!$A$2:$A$19999="EPC Construction"),1,0)))</f>
        <v>1</v>
      </c>
      <c r="IH26" s="3">
        <f t="array" ref="IH26">IF(LEN($ES26)=0,0.4,SUM(IF(([2]JOE_DATA!$C$2:$C$19999=$ES26)*([2]JOE_DATA!$B$2:$B$19999="Work type")*([2]JOE_DATA!$A$2:$A$19999="EPC Energy"),0.4,0)))
+
IF(LEN($ET26)=0,0.3,SUM(IF(([2]JOE_DATA!$C$2:$C$19999=$ET26)*([2]JOE_DATA!$B$2:$B$19999="Work type")*([2]JOE_DATA!$A$2:$A$19999="EPC Energy"),0.3,0)))
+
IF(LEN($EU26)=0,0.3,SUM(IF(([2]JOE_DATA!$C$2:$C$19999=$EU26)*([2]JOE_DATA!$B$2:$B$19999="Work type")*([2]JOE_DATA!$A$2:$A$19999="EPC Energy"),0.3,0)))</f>
        <v>1</v>
      </c>
      <c r="II26" s="3">
        <f t="array" ref="II26">IF(LEN($EV26)=0,1,SUM(IF(([2]JOE_DATA!$C$2:$C$19999=$EV26)*([2]JOE_DATA!$B$2:$B$19999="Work type")*([2]JOE_DATA!$A$2:$A$19999="EPC Energy"),1,0)))</f>
        <v>1</v>
      </c>
      <c r="IJ26" s="3">
        <f t="array" ref="IJ26">IF(LEN($EW26)=0,1,SUM(IF(([2]JOE_DATA!$C$2:$C$19999=$EW26)*([2]JOE_DATA!$B$2:$B$19999="Client type")*([2]JOE_DATA!$A$2:$A$19999="EPC Projects"),1,0)))</f>
        <v>1</v>
      </c>
      <c r="IK26" s="3">
        <f t="array" ref="IK26">IF(LEN($FE26)=0,0.4,SUM(IF(([2]JOE_DATA!$C$2:$C$19999=$FE26)*([2]JOE_DATA!$B$2:$B$19999="Client type")*([2]JOE_DATA!$A$2:$A$19999="Real Estate"),0.4,0)))
+
IF(LEN($FF26)=0,0.3,SUM(IF(([2]JOE_DATA!$C$2:$C$19999=$FF26)*([2]JOE_DATA!$B$2:$B$19999="Client type")*([2]JOE_DATA!$A$2:$A$19999="Real Estate"),0.3,0)))
+
IF(LEN($FG26)=0,0.3,SUM(IF(([2]JOE_DATA!$C$2:$C$19999=$FG26)*([2]JOE_DATA!$B$2:$B$19999="Client type")*([2]JOE_DATA!$A$2:$A$19999="Real Estate"),0.3,0)))</f>
        <v>1</v>
      </c>
      <c r="IL26" s="3">
        <f t="array" ref="IL26">IF(LEN($FH26)=0,0.4,SUM(IF(([2]JOE_DATA!$C$2:$C$19999=$FH26)*([2]JOE_DATA!$B$2:$B$19999="Work type")*([2]JOE_DATA!$A$2:$A$19999="Real Estate"),0.4,0)))
+
IF(LEN($FI26)=0,0.3,SUM(IF(([2]JOE_DATA!$C$2:$C$19999=$FI26)*([2]JOE_DATA!$B$2:$B$19999="Work type")*([2]JOE_DATA!$A$2:$A$19999="Real Estate"),0.3,0)))
+
IF(LEN($FJ26)=0,0.3,SUM(IF(([2]JOE_DATA!$C$2:$C$19999=$FJ26)*([2]JOE_DATA!$B$2:$B$19999="Work type")*([2]JOE_DATA!$A$2:$A$19999="Real Estate"),0.3,0)))</f>
        <v>1</v>
      </c>
      <c r="IM26" s="3">
        <f t="array" ref="IM26">IF(LEN($EX26)=0,0.4,SUM(IF(([2]JOE_DATA!$C$2:$C$19999=$EX26)*([2]JOE_DATA!$B$2:$B$19999="Work type")*([2]JOE_DATA!$A$2:$A$19999="Human Capital"),0.4,0)))
+
IF(LEN($EY26)=0,0.3,SUM(IF(([2]JOE_DATA!$C$2:$C$19999=$EY26)*([2]JOE_DATA!$B$2:$B$19999="Work type")*([2]JOE_DATA!$A$2:$A$19999="Human Capital"),0.3,0)))
+
IF(LEN($EZ26)=0,0.3,SUM(IF(([2]JOE_DATA!$C$2:$C$19999=$EZ26)*([2]JOE_DATA!$B$2:$B$19999="Work type")*([2]JOE_DATA!$A$2:$A$19999="Human Capital"),0.3,0)))</f>
        <v>1</v>
      </c>
      <c r="IN26" s="3">
        <f t="array" ref="IN26">IF(LEN($FA26)=0,0.4,SUM(IF(([2]JOE_DATA!$C$2:$C$19999=$FA26)*([2]JOE_DATA!$B$2:$B$19999="Sub-work types")*([2]JOE_DATA!$A$2:$A$19999="Human Capital"),0.4,0)))
+
IF(LEN($FB26)=0,0.3,SUM(IF(([2]JOE_DATA!$C$2:$C$19999=$FB26)*([2]JOE_DATA!$B$2:$B$19999="Sub-work types")*([2]JOE_DATA!$A$2:$A$19999="Human Capital"),0.3,0)))
+
IF(LEN($FC26)=0,0.3,SUM(IF(([2]JOE_DATA!$C$2:$C$19999=$FC26)*([2]JOE_DATA!$B$2:$B$19999="Sub-work types")*([2]JOE_DATA!$A$2:$A$19999="Human Capital"),0.3,0)))</f>
        <v>1</v>
      </c>
      <c r="IO26" s="15">
        <f t="array" ref="IO26">IF(LEN($FD26)=0,1,SUM(IF(([2]JOE_DATA!$C$2:$C$19999=$FD26)*([2]JOE_DATA!$B$2:$B$19999="Pension scheme")*([2]JOE_DATA!$A$2:$A$19999="Human Capital"),1,0)))</f>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38.25">
      <c r="A27" s="34"/>
      <c r="B27" s="35" t="s">
        <v>286</v>
      </c>
      <c r="C27" s="36" t="s">
        <v>247</v>
      </c>
      <c r="D27" s="36"/>
      <c r="E27" s="36"/>
      <c r="F27" s="36" t="s">
        <v>248</v>
      </c>
      <c r="G27" s="36"/>
      <c r="H27" s="36"/>
      <c r="I27" s="36"/>
      <c r="J27" s="36"/>
      <c r="K27" s="36"/>
      <c r="L27" s="36"/>
      <c r="M27" s="36"/>
      <c r="N27" s="36"/>
      <c r="O27" s="36" t="s">
        <v>106</v>
      </c>
      <c r="P27" s="36"/>
      <c r="Q27" s="36"/>
      <c r="R27" s="36"/>
      <c r="S27" s="36"/>
      <c r="T27" s="43">
        <v>39813</v>
      </c>
      <c r="U27" s="36" t="s">
        <v>248</v>
      </c>
      <c r="V27" s="36"/>
      <c r="W27" s="36"/>
      <c r="X27" s="36"/>
      <c r="Y27" s="36"/>
      <c r="Z27" s="36"/>
      <c r="AA27" s="35" t="s">
        <v>288</v>
      </c>
      <c r="AB27" s="36"/>
      <c r="AC27" s="36"/>
      <c r="AD27" s="36"/>
      <c r="AE27" s="36"/>
      <c r="AF27" s="36"/>
      <c r="AG27" s="36"/>
      <c r="AH27" s="39"/>
      <c r="AI27" s="36"/>
      <c r="AJ27" s="36"/>
      <c r="AK27" s="36"/>
      <c r="AL27" s="36" t="s">
        <v>250</v>
      </c>
      <c r="AM27" s="36"/>
      <c r="AN27" s="36"/>
      <c r="AO27" s="36" t="s">
        <v>251</v>
      </c>
      <c r="AP27" s="36"/>
      <c r="AQ27" s="36"/>
      <c r="AR27" s="36"/>
      <c r="AS27" s="36"/>
      <c r="AT27" s="36"/>
      <c r="AU27" s="36"/>
      <c r="AV27" s="36"/>
      <c r="AW27" s="36"/>
      <c r="AX27" s="36"/>
      <c r="AY27" s="36"/>
      <c r="AZ27" s="36"/>
      <c r="BA27" s="39"/>
      <c r="BB27" s="36"/>
      <c r="BC27" s="36"/>
      <c r="BD27" s="36"/>
      <c r="BE27" s="35"/>
      <c r="BF27" s="36"/>
      <c r="BG27" s="36"/>
      <c r="BH27" s="36"/>
      <c r="BI27" s="36"/>
      <c r="BJ27" s="36"/>
      <c r="BK27" s="36"/>
      <c r="BL27" s="41" t="s">
        <v>252</v>
      </c>
      <c r="BM27" s="36"/>
      <c r="BN27" s="36"/>
      <c r="BO27" s="36"/>
      <c r="BP27" s="36"/>
      <c r="BQ27" s="36"/>
      <c r="BR27" s="36"/>
      <c r="BS27" s="36"/>
      <c r="BT27" s="36"/>
      <c r="BU27" s="36"/>
      <c r="BV27" s="36"/>
      <c r="BW27" s="36"/>
      <c r="BX27" s="36"/>
      <c r="BY27" s="36"/>
      <c r="BZ27" s="36" t="s">
        <v>253</v>
      </c>
      <c r="CA27" s="36"/>
      <c r="CB27" s="36"/>
      <c r="CC27" s="36"/>
      <c r="CD27" s="36"/>
      <c r="CE27" s="36"/>
      <c r="CF27" s="36"/>
      <c r="CG27" s="36" t="s">
        <v>254</v>
      </c>
      <c r="CH27" s="36"/>
      <c r="CI27" s="36"/>
      <c r="CJ27" s="36"/>
      <c r="CK27" s="36"/>
      <c r="CL27" s="36"/>
      <c r="CM27" s="36"/>
      <c r="CN27" s="36"/>
      <c r="CO27" s="36"/>
      <c r="CP27" s="36"/>
      <c r="CQ27" s="36"/>
      <c r="CR27" s="36"/>
      <c r="CS27" s="39"/>
      <c r="CT27"/>
      <c r="CU27"/>
      <c r="CV27" s="42"/>
      <c r="CW27" s="42"/>
      <c r="CX27" s="42"/>
      <c r="CY27" s="42"/>
      <c r="CZ27"/>
      <c r="DA27"/>
      <c r="DB27"/>
      <c r="DC27"/>
      <c r="DD27"/>
      <c r="DE27"/>
      <c r="DF27" s="42"/>
      <c r="DG27" s="42"/>
      <c r="DH27" s="42"/>
      <c r="DI27" s="42"/>
      <c r="DJ27" s="42"/>
      <c r="DK27" s="42"/>
      <c r="DL27" s="42"/>
      <c r="DM27" s="42"/>
      <c r="DN27" s="42"/>
      <c r="DO27" s="42"/>
      <c r="DP27" s="42"/>
      <c r="DQ27" s="42"/>
      <c r="DR27" s="42"/>
      <c r="DS27" s="42"/>
      <c r="DT27" s="42"/>
      <c r="DU27" s="42"/>
      <c r="DV27" s="42"/>
      <c r="DW27" s="42"/>
      <c r="DX27" s="42"/>
      <c r="DY27" s="42"/>
      <c r="DZ27" s="42"/>
      <c r="EA27" s="42"/>
      <c r="EB27" s="42"/>
      <c r="EC27" s="42"/>
      <c r="ED27" s="42"/>
      <c r="EE27" s="42"/>
      <c r="EF27" s="42"/>
      <c r="EG27" s="42"/>
      <c r="EH27" s="42"/>
      <c r="EI27" s="42"/>
      <c r="EJ27"/>
      <c r="EK27"/>
      <c r="EL27"/>
      <c r="EM27" s="42"/>
      <c r="EN27" s="42"/>
      <c r="EO27" s="42"/>
      <c r="EP27" s="42"/>
      <c r="EQ27" s="42"/>
      <c r="ER27" s="42"/>
      <c r="ES27" s="42"/>
      <c r="ET27" s="42"/>
      <c r="EU27" s="42"/>
      <c r="EV27" s="42"/>
      <c r="EW27" s="42"/>
      <c r="EX27" s="42"/>
      <c r="EY27" s="42"/>
      <c r="EZ27" s="42"/>
      <c r="FA27" s="42"/>
      <c r="FB27" s="42"/>
      <c r="FC27" s="42"/>
      <c r="FD27" s="42"/>
      <c r="FE27" s="42"/>
      <c r="FF27" s="42"/>
      <c r="FG27" s="42"/>
      <c r="FH27" s="42" t="s">
        <v>255</v>
      </c>
      <c r="FI27" s="42"/>
      <c r="FJ27" s="42"/>
      <c r="FK27" s="42"/>
      <c r="FL27" s="42"/>
      <c r="FM27" s="42"/>
      <c r="FO27" s="3"/>
      <c r="FP27" s="3"/>
      <c r="FQ27" s="3" t="str">
        <f t="array" ref="FQ27">IF(SUM($FU27:$IP27)=74,"PASS","FAIL")</f>
        <v>PASS</v>
      </c>
      <c r="FR27" s="3">
        <f t="shared" si="5"/>
        <v>0</v>
      </c>
      <c r="FS27" s="3">
        <f t="shared" si="6"/>
        <v>1</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1</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f t="array" ref="HF27">IF(LEN($CS27)=0,0.4,SUM(IF(([2]JOE_DATA!$C$2:$C$19999=$CS27)*([2]JOE_DATA!$B$2:$B$19999="Work type")*([2]JOE_DATA!$A$2:$A$19999="BAIF"),0.4,0)))
+
IF(LEN($CT27)=0,0.3,SUM(IF(([2]JOE_DATA!$C$2:$C$19999=$CT27)*([2]JOE_DATA!$B$2:$B$19999="Work type")*([2]JOE_DATA!$A$2:$A$19999="BAIF"),0.3,0)))
+
IF(LEN($CU27)=0,0.3,SUM(IF(([2]JOE_DATA!$C$2:$C$19999=$CU27)*([2]JOE_DATA!$B$2:$B$19999="Work type")*([2]JOE_DATA!$A$2:$A$19999="BAIF"),0.3,0)))</f>
        <v>1</v>
      </c>
      <c r="HG27" s="3">
        <f t="array" ref="HG27">IF(LEN($CQ27)=0,1,SUM(IF(([2]JOE_DATA!$C$2:$C$19999=$CQ27)*([2]JOE_DATA!$B$2:$B$19999="Client type")*([2]JOE_DATA!$A$2:$A$19999="BAIF"),1,0)))</f>
        <v>1</v>
      </c>
      <c r="HH27" s="3">
        <f t="array" ref="HH27">IF(LEN($CW27)=0,0.4,SUM(IF(([2]JOE_DATA!$C$2:$C$19999=$CW27)*([2]JOE_DATA!$B$2:$B$19999="Work type")*([2]JOE_DATA!$A$2:$A$19999="CRD"),0.4,0)))
+
IF(LEN($CX27)=0,0.3,SUM(IF(([2]JOE_DATA!$C$2:$C$19999=$CX27)*([2]JOE_DATA!$B$2:$B$19999="Work type")*([2]JOE_DATA!$A$2:$A$19999="CRD"),0.3,0)))
+
IF(LEN($CY27)=0,0.3,SUM(IF(([2]JOE_DATA!$C$2:$C$19999=$CY27)*([2]JOE_DATA!$B$2:$B$19999="Work type")*([2]JOE_DATA!$A$2:$A$19999="CRD"),0.3,0)))</f>
        <v>1</v>
      </c>
      <c r="HI27" s="3">
        <f t="array" ref="HI27">IF(LEN($CZ27)=0,0.4,SUM(IF(([2]JOE_DATA!$C$2:$C$19999=$CZ27)*([2]JOE_DATA!$B$2:$B$19999="Sub-work type")*([2]JOE_DATA!$A$2:$A$19999="CRD"),0.4,0)))
+
IF(LEN($DA27)=0,0.3,SUM(IF(([2]JOE_DATA!$C$2:$C$19999=$DA27)*([2]JOE_DATA!$B$2:$B$19999="Sub-work type")*([2]JOE_DATA!$A$2:$A$19999="CRD"),0.3,0)))
+
IF(LEN($DB27)=0,0.3,SUM(IF(([2]JOE_DATA!$C$2:$C$19999=$DB27)*([2]JOE_DATA!$B$2:$B$19999="Sub-work type")*([2]JOE_DATA!$A$2:$A$19999="CRD"),0.3,0)))</f>
        <v>1</v>
      </c>
      <c r="HJ27" s="3">
        <f t="array" ref="HJ27">IF(LEN($CV27)=0,1,SUM(IF(([2]JOE_DATA!$C$2:$C$19999=$CV27)*([2]JOE_DATA!$B$2:$B$19999="Client type")*([2]JOE_DATA!$A$2:$A$19999="CRD"),1,0)))</f>
        <v>1</v>
      </c>
      <c r="HK27" s="3">
        <f t="array" ref="HK27">IF(LEN($DC27)=0,0.4,SUM(IF(([2]JOE_DATA!$C$2:$C$19999=$DC27)*([2]JOE_DATA!$B$2:$B$19999="Work type")*([2]JOE_DATA!$A$2:$A$19999="Corporate"),0.4,0)))
+
IF(LEN($DD27)=0,0.3,SUM(IF(([2]JOE_DATA!$C$2:$C$19999=$DD27)*([2]JOE_DATA!$B$2:$B$19999="Work type")*([2]JOE_DATA!$A$2:$A$19999="Corporate"),0.3,0)))
+
IF(LEN($DE27)=0,0.3,SUM(IF(([2]JOE_DATA!$C$2:$C$19999=$DE27)*([2]JOE_DATA!$B$2:$B$19999="Work type")*([2]JOE_DATA!$A$2:$A$19999="Corporate"),0.3,0)))</f>
        <v>1</v>
      </c>
      <c r="HL27" s="3">
        <f t="array" ref="HL27">IF(LEN($DF27)=0,0.4,SUM(IF(([2]JOE_DATA!$C$2:$C$19999=$DF27)*([2]JOE_DATA!$B$2:$B$19999="Sub-work type")*([2]JOE_DATA!$A$2:$A$19999="Corporate"),0.4,0)))
+
IF(LEN($DG27)=0,0.3,SUM(IF(([2]JOE_DATA!$C$2:$C$19999=$DG27)*([2]JOE_DATA!$B$2:$B$19999="Sub-work type")*([2]JOE_DATA!$A$2:$A$19999="Corporate"),0.3,0)))
+
IF(LEN($DH27)=0,0.3,SUM(IF(([2]JOE_DATA!$C$2:$C$19999=$DH27)*([2]JOE_DATA!$B$2:$B$19999="Sub-work type")*([2]JOE_DATA!$A$2:$A$19999="Corporate"),0.3,0)))</f>
        <v>1</v>
      </c>
      <c r="HM27" s="3">
        <f t="array" ref="HM27">IF(LEN($DI27)=0,0.4,SUM(IF(([2]JOE_DATA!$C$2:$C$19999=$DI27)*([2]JOE_DATA!$B$2:$B$19999="Acting for")*([2]JOE_DATA!$A$2:$A$19999="Corporate"),0.4,0)))
+
IF(LEN($DJ27)=0,0.3,SUM(IF(([2]JOE_DATA!$C$2:$C$19999=$DJ27)*([2]JOE_DATA!$B$2:$B$19999="Acting for")*([2]JOE_DATA!$A$2:$A$19999="Corporate"),0.3,0)))
+
IF(LEN($DK27)=0,0.3,SUM(IF(([2]JOE_DATA!$C$2:$C$19999=$DK27)*([2]JOE_DATA!$B$2:$B$19999="Acting for")*([2]JOE_DATA!$A$2:$A$19999="Corporate"),0.3,0)))</f>
        <v>1</v>
      </c>
      <c r="HN27" s="3">
        <f t="array" ref="HN27">IF(LEN($DM27)=0,0.4,SUM(IF(([2]JOE_DATA!$C$2:$C$19999=$DM27)*([2]JOE_DATA!$B$2:$B$19999="Country of buyer")*([2]JOE_DATA!$A$2:$A$19999="Corporate"),0.4,0)))
+
IF(LEN($DN27)=0,0.3,SUM(IF(([2]JOE_DATA!$C$2:$C$19999=$DN27)*([2]JOE_DATA!$B$2:$B$19999="Country of buyer")*([2]JOE_DATA!$A$2:$A$19999="Corporate"),0.3,0)))
+
IF(LEN($DL27)=0,0.3,SUM(IF(([2]JOE_DATA!$C$2:$C$19999=$DL27)*([2]JOE_DATA!$B$2:$B$19999="Country of buyer")*([2]JOE_DATA!$A$2:$A$19999="Corporate"),0.3,0)))</f>
        <v>1</v>
      </c>
      <c r="HO27" s="3">
        <f t="array" ref="HO27">IF(LEN($DO27)=0,0.4,SUM(IF(([2]JOE_DATA!$C$2:$C$19999=$DO27)*([2]JOE_DATA!$B$2:$B$19999="Country of seller")*([2]JOE_DATA!$A$2:$A$19999="Corporate"),0.4,0)))
+
IF(LEN($DP27)=0,0.3,SUM(IF(([2]JOE_DATA!$C$2:$C$19999=$DP27)*([2]JOE_DATA!$B$2:$B$19999="Country of seller")*([2]JOE_DATA!$A$2:$A$19999="Corporate"),0.3,0)))
+
IF(LEN($DQ27)=0,0.3,SUM(IF(([2]JOE_DATA!$C$2:$C$19999=$DQ27)*([2]JOE_DATA!$B$2:$B$19999="Country of seller")*([2]JOE_DATA!$A$2:$A$19999="Corporate"),0.3,0)))</f>
        <v>1</v>
      </c>
      <c r="HP27" s="3">
        <f t="array" ref="HP27">IF(LEN($DR27)=0,0.4,SUM(IF(([2]JOE_DATA!$C$2:$C$19999=$DR27)*([2]JOE_DATA!$B$2:$B$19999="Country of target")*([2]JOE_DATA!$A$2:$A$19999="Corporate"),0.4,0)))
+
IF(LEN($DS27)=0,0.3,SUM(IF(([2]JOE_DATA!$C$2:$C$19999=$DS27)*([2]JOE_DATA!$B$2:$B$19999="Country of target")*([2]JOE_DATA!$A$2:$A$19999="Corporate"),0.3,0)))
+
IF(LEN($DT27)=0,0.3,SUM(IF(([2]JOE_DATA!$C$2:$C$19999=$DT27)*([2]JOE_DATA!$B$2:$B$19999="Country of target")*([2]JOE_DATA!$A$2:$A$19999="Corporate"),0.3,0)))</f>
        <v>1</v>
      </c>
      <c r="HQ27" s="3">
        <f t="array" ref="HQ27">IF(LEN($DU27)=0,1,SUM(IF(([2]JOE_DATA!$C$2:$C$19999=$DU27)*([2]JOE_DATA!$B$2:$B$19999="Value over US $5m")*([2]JOE_DATA!$A$2:$A$19999="Corporate"),1,0)))</f>
        <v>1</v>
      </c>
      <c r="HR27" s="3">
        <f t="array" ref="HR27">IF(LEN($DV27)=0,1,SUM(IF(([2]JOE_DATA!$C$2:$C$19999=$DV27)*([2]JOE_DATA!$B$2:$B$19999="Value over £500,000")*([2]JOE_DATA!$A$2:$A$19999="Corporate"),1,0)))</f>
        <v>1</v>
      </c>
      <c r="HS27" s="3">
        <f t="array" ref="HS27">IF(LEN($DW27)=0,1,SUM(IF(([2]JOE_DATA!$C$2:$C$19999=$DW27)*([2]JOE_DATA!$B$2:$B$19999="Value over Euro 5m")*([2]JOE_DATA!$A$2:$A$19999="Corporate"),1,0)))</f>
        <v>1</v>
      </c>
      <c r="HT27" s="3">
        <f t="array" ref="HT27">IF(LEN($DX27)=0,1,SUM(IF(([2]JOE_DATA!$C$2:$C$19999=$DX27)*([2]JOE_DATA!$B$2:$B$19999="Value range in euros")*([2]JOE_DATA!$A$2:$A$19999="Corporate"),1,0)))</f>
        <v>1</v>
      </c>
      <c r="HU27" s="3">
        <f t="array" ref="HU27">IF(LEN($DY27)=0,1,SUM(IF(([2]JOE_DATA!$C$2:$C$19999=$DY27)*([2]JOE_DATA!$B$2:$B$19999="Is the deal relevant for M&amp;A study")*([2]JOE_DATA!$A$2:$A$19999="Corporate"),1,0)))</f>
        <v>1</v>
      </c>
      <c r="HV27" s="3">
        <f t="array" ref="HV27">IF(LEN($DZ27)=0,1,SUM(IF(([2]JOE_DATA!$C$2:$C$19999=$DZ27)*([2]JOE_DATA!$B$2:$B$19999="Does the deal involve PE clients")*([2]JOE_DATA!$A$2:$A$19999="Corporate"),1,0)))</f>
        <v>1</v>
      </c>
      <c r="HW27" s="3">
        <f t="array" ref="HW27">IF(LEN($EA27)=0,1,SUM(IF(([2]JOE_DATA!$C$2:$C$19999=$EA27)*([2]JOE_DATA!$B$2:$B$19999="Quarter deal announced/signed")*([2]JOE_DATA!$A$2:$A$19999="Corporate"),1,0)))</f>
        <v>1</v>
      </c>
      <c r="HX27" s="3">
        <f t="array" ref="HX27">IF(LEN($EB27)=0,1,SUM(IF(([2]JOE_DATA!$C$2:$C$19999=$EB27)*([2]JOE_DATA!$B$2:$B$19999="Quarter deal completed")*([2]JOE_DATA!$A$2:$A$19999="Corporate"),1,0)))</f>
        <v>1</v>
      </c>
      <c r="HY27" s="3">
        <f t="array" ref="HY27">IF(LEN($EC27)=0,1,SUM(IF(([2]JOE_DATA!$C$2:$C$19999=$EC27)*([2]JOE_DATA!$B$2:$B$19999="Year deal announced/signed")*([2]JOE_DATA!$A$2:$A$19999="Corporate"),1,0)))</f>
        <v>1</v>
      </c>
      <c r="HZ27" s="3">
        <f t="array" ref="HZ27">IF(LEN($ED27)=0,1,SUM(IF(([2]JOE_DATA!$C$2:$C$19999=$ED27)*([2]JOE_DATA!$B$2:$B$19999="Year deal completed")*([2]JOE_DATA!$A$2:$A$19999="Corporate"),1,0)))</f>
        <v>1</v>
      </c>
      <c r="IA27" s="3">
        <v>1</v>
      </c>
      <c r="IB27" s="3">
        <f t="array" ref="IB27">IF(LEN($EF27)=0,1,SUM(IF(([2]JOE_DATA!$C$2:$C$19999=$EF27)*([2]JOE_DATA!$B$2:$B$19999="Work type")*([2]JOE_DATA!$A$2:$A$19999="Corporate Tax"),1,0)))</f>
        <v>1</v>
      </c>
      <c r="IC27" s="3">
        <f t="array" ref="IC27">IF(LEN($EG27)=0,0.4,SUM(IF(([2]JOE_DATA!$C$2:$C$19999=$EG27)*([2]JOE_DATA!$B$2:$B$19999="Work type")*([2]JOE_DATA!$A$2:$A$19999="EPC Construction"),0.4,0)))
+
IF(LEN($EH27)=0,0.3,SUM(IF(([2]JOE_DATA!$C$2:$C$19999=$EH27)*([2]JOE_DATA!$B$2:$B$19999="Work type")*([2]JOE_DATA!$A$2:$A$19999="EPC Construction"),0.3,0)))
+
IF(LEN($EI27)=0,0.3,SUM(IF(([2]JOE_DATA!$C$2:$C$19999=$EI27)*([2]JOE_DATA!$B$2:$B$19999="Work type")*([2]JOE_DATA!$A$2:$A$19999="EPC Construction"),0.3,0)))</f>
        <v>1</v>
      </c>
      <c r="ID27" s="3">
        <f t="array" ref="ID27">IF(LEN($EJ27)=0,0.4,SUM(IF(([2]JOE_DATA!$C$2:$C$19999=$EJ27)*([2]JOE_DATA!$B$2:$B$19999="Contract type")*([2]JOE_DATA!$A$2:$A$19999="EPC Construction"),0.4,0)))
+
IF(LEN($EK27)=0,0.3,SUM(IF(([2]JOE_DATA!$C$2:$C$19999=$EK27)*([2]JOE_DATA!$B$2:$B$19999="Contract type")*([2]JOE_DATA!$A$2:$A$19999="EPC Construction"),0.3,0)))
+
IF(LEN($EL27)=0,0.3,SUM(IF(([2]JOE_DATA!$C$2:$C$19999=$EL27)*([2]JOE_DATA!$B$2:$B$19999="Contract type")*([2]JOE_DATA!$A$2:$A$19999="EPC Construction"),0.3,0)))</f>
        <v>1</v>
      </c>
      <c r="IE27" s="3">
        <f t="array" ref="IE27">IF(LEN($EP27)=0,1,SUM(IF(([2]JOE_DATA!$C$2:$C$19999=$EP27)*([2]JOE_DATA!$B$2:$B$19999="Client type")*([2]JOE_DATA!$A$2:$A$19999="EPC Construction"),1,0)))</f>
        <v>1</v>
      </c>
      <c r="IF27" s="3">
        <f t="array" ref="IF27">IF(LEN($EN27)=0,1,SUM(IF(([2]JOE_DATA!$C$2:$C$19999=$EN27)*([2]JOE_DATA!$B$2:$B$19999="Subject matter")*([2]JOE_DATA!$A$2:$A$19999="EPC Construction"),1,0)))</f>
        <v>1</v>
      </c>
      <c r="IG27" s="3">
        <f t="array" ref="IG27">IF(LEN($ER27)=0,1,SUM(IF(([2]JOE_DATA!$C$2:$C$19999=$ER27)*([2]JOE_DATA!$B$2:$B$19999="Client scope")*([2]JOE_DATA!$A$2:$A$19999="EPC Construction"),1,0)))</f>
        <v>1</v>
      </c>
      <c r="IH27" s="3">
        <f t="array" ref="IH27">IF(LEN($ES27)=0,0.4,SUM(IF(([2]JOE_DATA!$C$2:$C$19999=$ES27)*([2]JOE_DATA!$B$2:$B$19999="Work type")*([2]JOE_DATA!$A$2:$A$19999="EPC Energy"),0.4,0)))
+
IF(LEN($ET27)=0,0.3,SUM(IF(([2]JOE_DATA!$C$2:$C$19999=$ET27)*([2]JOE_DATA!$B$2:$B$19999="Work type")*([2]JOE_DATA!$A$2:$A$19999="EPC Energy"),0.3,0)))
+
IF(LEN($EU27)=0,0.3,SUM(IF(([2]JOE_DATA!$C$2:$C$19999=$EU27)*([2]JOE_DATA!$B$2:$B$19999="Work type")*([2]JOE_DATA!$A$2:$A$19999="EPC Energy"),0.3,0)))</f>
        <v>1</v>
      </c>
      <c r="II27" s="3">
        <f t="array" ref="II27">IF(LEN($EV27)=0,1,SUM(IF(([2]JOE_DATA!$C$2:$C$19999=$EV27)*([2]JOE_DATA!$B$2:$B$19999="Work type")*([2]JOE_DATA!$A$2:$A$19999="EPC Energy"),1,0)))</f>
        <v>1</v>
      </c>
      <c r="IJ27" s="3">
        <f t="array" ref="IJ27">IF(LEN($EW27)=0,1,SUM(IF(([2]JOE_DATA!$C$2:$C$19999=$EW27)*([2]JOE_DATA!$B$2:$B$19999="Client type")*([2]JOE_DATA!$A$2:$A$19999="EPC Projects"),1,0)))</f>
        <v>1</v>
      </c>
      <c r="IK27" s="3">
        <f t="array" ref="IK27">IF(LEN($FE27)=0,0.4,SUM(IF(([2]JOE_DATA!$C$2:$C$19999=$FE27)*([2]JOE_DATA!$B$2:$B$19999="Client type")*([2]JOE_DATA!$A$2:$A$19999="Real Estate"),0.4,0)))
+
IF(LEN($FF27)=0,0.3,SUM(IF(([2]JOE_DATA!$C$2:$C$19999=$FF27)*([2]JOE_DATA!$B$2:$B$19999="Client type")*([2]JOE_DATA!$A$2:$A$19999="Real Estate"),0.3,0)))
+
IF(LEN($FG27)=0,0.3,SUM(IF(([2]JOE_DATA!$C$2:$C$19999=$FG27)*([2]JOE_DATA!$B$2:$B$19999="Client type")*([2]JOE_DATA!$A$2:$A$19999="Real Estate"),0.3,0)))</f>
        <v>1</v>
      </c>
      <c r="IL27" s="3">
        <f t="array" ref="IL27">IF(LEN($FH27)=0,0.4,SUM(IF(([2]JOE_DATA!$C$2:$C$19999=$FH27)*([2]JOE_DATA!$B$2:$B$19999="Work type")*([2]JOE_DATA!$A$2:$A$19999="Real Estate"),0.4,0)))
+
IF(LEN($FI27)=0,0.3,SUM(IF(([2]JOE_DATA!$C$2:$C$19999=$FI27)*([2]JOE_DATA!$B$2:$B$19999="Work type")*([2]JOE_DATA!$A$2:$A$19999="Real Estate"),0.3,0)))
+
IF(LEN($FJ27)=0,0.3,SUM(IF(([2]JOE_DATA!$C$2:$C$19999=$FJ27)*([2]JOE_DATA!$B$2:$B$19999="Work type")*([2]JOE_DATA!$A$2:$A$19999="Real Estate"),0.3,0)))</f>
        <v>1</v>
      </c>
      <c r="IM27" s="3">
        <f t="array" ref="IM27">IF(LEN($EX27)=0,0.4,SUM(IF(([2]JOE_DATA!$C$2:$C$19999=$EX27)*([2]JOE_DATA!$B$2:$B$19999="Work type")*([2]JOE_DATA!$A$2:$A$19999="Human Capital"),0.4,0)))
+
IF(LEN($EY27)=0,0.3,SUM(IF(([2]JOE_DATA!$C$2:$C$19999=$EY27)*([2]JOE_DATA!$B$2:$B$19999="Work type")*([2]JOE_DATA!$A$2:$A$19999="Human Capital"),0.3,0)))
+
IF(LEN($EZ27)=0,0.3,SUM(IF(([2]JOE_DATA!$C$2:$C$19999=$EZ27)*([2]JOE_DATA!$B$2:$B$19999="Work type")*([2]JOE_DATA!$A$2:$A$19999="Human Capital"),0.3,0)))</f>
        <v>1</v>
      </c>
      <c r="IN27" s="3">
        <f t="array" ref="IN27">IF(LEN($FA27)=0,0.4,SUM(IF(([2]JOE_DATA!$C$2:$C$19999=$FA27)*([2]JOE_DATA!$B$2:$B$19999="Sub-work types")*([2]JOE_DATA!$A$2:$A$19999="Human Capital"),0.4,0)))
+
IF(LEN($FB27)=0,0.3,SUM(IF(([2]JOE_DATA!$C$2:$C$19999=$FB27)*([2]JOE_DATA!$B$2:$B$19999="Sub-work types")*([2]JOE_DATA!$A$2:$A$19999="Human Capital"),0.3,0)))
+
IF(LEN($FC27)=0,0.3,SUM(IF(([2]JOE_DATA!$C$2:$C$19999=$FC27)*([2]JOE_DATA!$B$2:$B$19999="Sub-work types")*([2]JOE_DATA!$A$2:$A$19999="Human Capital"),0.3,0)))</f>
        <v>1</v>
      </c>
      <c r="IO27" s="15">
        <f t="array" ref="IO27">IF(LEN($FD27)=0,1,SUM(IF(([2]JOE_DATA!$C$2:$C$19999=$FD27)*([2]JOE_DATA!$B$2:$B$19999="Pension scheme")*([2]JOE_DATA!$A$2:$A$19999="Human Capital"),1,0)))</f>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38.25">
      <c r="A28" s="34"/>
      <c r="B28" s="35" t="s">
        <v>289</v>
      </c>
      <c r="C28" s="36" t="s">
        <v>247</v>
      </c>
      <c r="D28" s="36"/>
      <c r="E28" s="36"/>
      <c r="F28" s="36" t="s">
        <v>248</v>
      </c>
      <c r="G28" s="36"/>
      <c r="H28" s="36"/>
      <c r="I28" s="36"/>
      <c r="J28" s="36"/>
      <c r="K28" s="36"/>
      <c r="L28" s="36"/>
      <c r="M28" s="36"/>
      <c r="N28" s="36"/>
      <c r="O28" s="36" t="s">
        <v>106</v>
      </c>
      <c r="P28" s="36"/>
      <c r="Q28" s="36"/>
      <c r="R28" s="36"/>
      <c r="S28" s="36"/>
      <c r="T28" s="43">
        <v>39447</v>
      </c>
      <c r="U28" s="36" t="s">
        <v>248</v>
      </c>
      <c r="V28" s="36"/>
      <c r="W28" s="36"/>
      <c r="X28" s="36"/>
      <c r="Y28" s="36"/>
      <c r="Z28" s="36"/>
      <c r="AA28" s="35" t="s">
        <v>290</v>
      </c>
      <c r="AB28" s="36"/>
      <c r="AC28" s="36"/>
      <c r="AD28" s="36"/>
      <c r="AE28" s="36"/>
      <c r="AF28" s="36"/>
      <c r="AG28" s="36"/>
      <c r="AH28" s="39"/>
      <c r="AI28" s="36"/>
      <c r="AJ28" s="36"/>
      <c r="AK28" s="36"/>
      <c r="AL28" s="36" t="s">
        <v>250</v>
      </c>
      <c r="AM28" s="36"/>
      <c r="AN28" s="36"/>
      <c r="AO28" s="36" t="s">
        <v>251</v>
      </c>
      <c r="AP28" s="36"/>
      <c r="AQ28" s="36"/>
      <c r="AR28" s="36"/>
      <c r="AS28" s="36"/>
      <c r="AT28" s="36"/>
      <c r="AU28" s="36"/>
      <c r="AV28" s="36"/>
      <c r="AW28" s="36"/>
      <c r="AX28" s="36"/>
      <c r="AY28" s="36"/>
      <c r="AZ28" s="36"/>
      <c r="BA28" s="39"/>
      <c r="BB28" s="36"/>
      <c r="BC28" s="36"/>
      <c r="BD28" s="36"/>
      <c r="BE28" s="35"/>
      <c r="BF28" s="36"/>
      <c r="BG28" s="36"/>
      <c r="BH28" s="36"/>
      <c r="BI28" s="36"/>
      <c r="BJ28" s="36"/>
      <c r="BK28" s="36"/>
      <c r="BL28" s="41" t="s">
        <v>395</v>
      </c>
      <c r="BM28" s="36"/>
      <c r="BN28" s="36"/>
      <c r="BO28" s="36"/>
      <c r="BP28" s="36"/>
      <c r="BQ28" s="36"/>
      <c r="BR28" s="36"/>
      <c r="BS28" s="36"/>
      <c r="BT28" s="36"/>
      <c r="BU28" s="36"/>
      <c r="BV28" s="36"/>
      <c r="BW28" s="36"/>
      <c r="BX28" s="36"/>
      <c r="BY28" s="36"/>
      <c r="BZ28" s="36" t="s">
        <v>253</v>
      </c>
      <c r="CA28" s="36"/>
      <c r="CB28" s="36"/>
      <c r="CC28" s="36"/>
      <c r="CD28" s="36"/>
      <c r="CE28" s="36"/>
      <c r="CF28" s="36"/>
      <c r="CG28" s="36" t="s">
        <v>254</v>
      </c>
      <c r="CH28" s="36"/>
      <c r="CI28" s="36"/>
      <c r="CJ28" s="36"/>
      <c r="CK28" s="36"/>
      <c r="CL28" s="36"/>
      <c r="CM28" s="36"/>
      <c r="CN28" s="36"/>
      <c r="CO28" s="36"/>
      <c r="CP28" s="36"/>
      <c r="CQ28" s="36"/>
      <c r="CR28" s="36"/>
      <c r="CS28" s="39"/>
      <c r="CT28"/>
      <c r="CU28"/>
      <c r="CV28" s="42"/>
      <c r="CW28" s="42"/>
      <c r="CX28" s="42"/>
      <c r="CY28" s="42"/>
      <c r="CZ28"/>
      <c r="DA28"/>
      <c r="DB28"/>
      <c r="DC28"/>
      <c r="DD28"/>
      <c r="DE28"/>
      <c r="DF28" s="42"/>
      <c r="DG28" s="42"/>
      <c r="DH28" s="42"/>
      <c r="DI28" s="42"/>
      <c r="DJ28" s="42"/>
      <c r="DK28" s="42"/>
      <c r="DL28" s="42"/>
      <c r="DM28" s="42"/>
      <c r="DN28" s="42"/>
      <c r="DO28" s="42"/>
      <c r="DP28" s="42"/>
      <c r="DQ28" s="42"/>
      <c r="DR28" s="42"/>
      <c r="DS28" s="42"/>
      <c r="DT28" s="42"/>
      <c r="DU28" s="42"/>
      <c r="DV28" s="42"/>
      <c r="DW28" s="42"/>
      <c r="DX28" s="42"/>
      <c r="DY28" s="42"/>
      <c r="DZ28" s="42"/>
      <c r="EA28" s="42"/>
      <c r="EB28" s="42"/>
      <c r="EC28" s="42"/>
      <c r="ED28" s="42"/>
      <c r="EE28" s="42"/>
      <c r="EF28" s="42"/>
      <c r="EG28" s="42"/>
      <c r="EH28" s="42"/>
      <c r="EI28" s="42"/>
      <c r="EJ28"/>
      <c r="EK28"/>
      <c r="EL28"/>
      <c r="EM28" s="42"/>
      <c r="EN28" s="42"/>
      <c r="EO28" s="42"/>
      <c r="EP28" s="42"/>
      <c r="EQ28" s="42"/>
      <c r="ER28" s="42"/>
      <c r="ES28" s="42"/>
      <c r="ET28" s="42"/>
      <c r="EU28" s="42"/>
      <c r="EV28" s="42"/>
      <c r="EW28" s="42"/>
      <c r="EX28" s="42"/>
      <c r="EY28" s="42"/>
      <c r="EZ28" s="42"/>
      <c r="FA28" s="42"/>
      <c r="FB28" s="42"/>
      <c r="FC28" s="42"/>
      <c r="FD28" s="42"/>
      <c r="FE28" s="42"/>
      <c r="FF28" s="42"/>
      <c r="FG28" s="42"/>
      <c r="FH28" s="42" t="s">
        <v>255</v>
      </c>
      <c r="FI28" s="42"/>
      <c r="FJ28" s="42"/>
      <c r="FK28" s="42"/>
      <c r="FL28" s="42"/>
      <c r="FM28" s="42"/>
      <c r="FO28" s="3"/>
      <c r="FP28" s="3"/>
      <c r="FQ28" s="3" t="str">
        <f t="array" ref="FQ28">IF(SUM($FU28:$IP28)=74,"PASS","FAIL")</f>
        <v>PASS</v>
      </c>
      <c r="FR28" s="3">
        <f t="shared" si="5"/>
        <v>0</v>
      </c>
      <c r="FS28" s="3">
        <f t="shared" si="6"/>
        <v>1</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1</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f t="array" ref="HF28">IF(LEN($CS28)=0,0.4,SUM(IF(([2]JOE_DATA!$C$2:$C$19999=$CS28)*([2]JOE_DATA!$B$2:$B$19999="Work type")*([2]JOE_DATA!$A$2:$A$19999="BAIF"),0.4,0)))
+
IF(LEN($CT28)=0,0.3,SUM(IF(([2]JOE_DATA!$C$2:$C$19999=$CT28)*([2]JOE_DATA!$B$2:$B$19999="Work type")*([2]JOE_DATA!$A$2:$A$19999="BAIF"),0.3,0)))
+
IF(LEN($CU28)=0,0.3,SUM(IF(([2]JOE_DATA!$C$2:$C$19999=$CU28)*([2]JOE_DATA!$B$2:$B$19999="Work type")*([2]JOE_DATA!$A$2:$A$19999="BAIF"),0.3,0)))</f>
        <v>1</v>
      </c>
      <c r="HG28" s="3">
        <f t="array" ref="HG28">IF(LEN($CQ28)=0,1,SUM(IF(([2]JOE_DATA!$C$2:$C$19999=$CQ28)*([2]JOE_DATA!$B$2:$B$19999="Client type")*([2]JOE_DATA!$A$2:$A$19999="BAIF"),1,0)))</f>
        <v>1</v>
      </c>
      <c r="HH28" s="3">
        <f t="array" ref="HH28">IF(LEN($CW28)=0,0.4,SUM(IF(([2]JOE_DATA!$C$2:$C$19999=$CW28)*([2]JOE_DATA!$B$2:$B$19999="Work type")*([2]JOE_DATA!$A$2:$A$19999="CRD"),0.4,0)))
+
IF(LEN($CX28)=0,0.3,SUM(IF(([2]JOE_DATA!$C$2:$C$19999=$CX28)*([2]JOE_DATA!$B$2:$B$19999="Work type")*([2]JOE_DATA!$A$2:$A$19999="CRD"),0.3,0)))
+
IF(LEN($CY28)=0,0.3,SUM(IF(([2]JOE_DATA!$C$2:$C$19999=$CY28)*([2]JOE_DATA!$B$2:$B$19999="Work type")*([2]JOE_DATA!$A$2:$A$19999="CRD"),0.3,0)))</f>
        <v>1</v>
      </c>
      <c r="HI28" s="3">
        <f t="array" ref="HI28">IF(LEN($CZ28)=0,0.4,SUM(IF(([2]JOE_DATA!$C$2:$C$19999=$CZ28)*([2]JOE_DATA!$B$2:$B$19999="Sub-work type")*([2]JOE_DATA!$A$2:$A$19999="CRD"),0.4,0)))
+
IF(LEN($DA28)=0,0.3,SUM(IF(([2]JOE_DATA!$C$2:$C$19999=$DA28)*([2]JOE_DATA!$B$2:$B$19999="Sub-work type")*([2]JOE_DATA!$A$2:$A$19999="CRD"),0.3,0)))
+
IF(LEN($DB28)=0,0.3,SUM(IF(([2]JOE_DATA!$C$2:$C$19999=$DB28)*([2]JOE_DATA!$B$2:$B$19999="Sub-work type")*([2]JOE_DATA!$A$2:$A$19999="CRD"),0.3,0)))</f>
        <v>1</v>
      </c>
      <c r="HJ28" s="3">
        <f t="array" ref="HJ28">IF(LEN($CV28)=0,1,SUM(IF(([2]JOE_DATA!$C$2:$C$19999=$CV28)*([2]JOE_DATA!$B$2:$B$19999="Client type")*([2]JOE_DATA!$A$2:$A$19999="CRD"),1,0)))</f>
        <v>1</v>
      </c>
      <c r="HK28" s="3">
        <f t="array" ref="HK28">IF(LEN($DC28)=0,0.4,SUM(IF(([2]JOE_DATA!$C$2:$C$19999=$DC28)*([2]JOE_DATA!$B$2:$B$19999="Work type")*([2]JOE_DATA!$A$2:$A$19999="Corporate"),0.4,0)))
+
IF(LEN($DD28)=0,0.3,SUM(IF(([2]JOE_DATA!$C$2:$C$19999=$DD28)*([2]JOE_DATA!$B$2:$B$19999="Work type")*([2]JOE_DATA!$A$2:$A$19999="Corporate"),0.3,0)))
+
IF(LEN($DE28)=0,0.3,SUM(IF(([2]JOE_DATA!$C$2:$C$19999=$DE28)*([2]JOE_DATA!$B$2:$B$19999="Work type")*([2]JOE_DATA!$A$2:$A$19999="Corporate"),0.3,0)))</f>
        <v>1</v>
      </c>
      <c r="HL28" s="3">
        <f t="array" ref="HL28">IF(LEN($DF28)=0,0.4,SUM(IF(([2]JOE_DATA!$C$2:$C$19999=$DF28)*([2]JOE_DATA!$B$2:$B$19999="Sub-work type")*([2]JOE_DATA!$A$2:$A$19999="Corporate"),0.4,0)))
+
IF(LEN($DG28)=0,0.3,SUM(IF(([2]JOE_DATA!$C$2:$C$19999=$DG28)*([2]JOE_DATA!$B$2:$B$19999="Sub-work type")*([2]JOE_DATA!$A$2:$A$19999="Corporate"),0.3,0)))
+
IF(LEN($DH28)=0,0.3,SUM(IF(([2]JOE_DATA!$C$2:$C$19999=$DH28)*([2]JOE_DATA!$B$2:$B$19999="Sub-work type")*([2]JOE_DATA!$A$2:$A$19999="Corporate"),0.3,0)))</f>
        <v>1</v>
      </c>
      <c r="HM28" s="3">
        <f t="array" ref="HM28">IF(LEN($DI28)=0,0.4,SUM(IF(([2]JOE_DATA!$C$2:$C$19999=$DI28)*([2]JOE_DATA!$B$2:$B$19999="Acting for")*([2]JOE_DATA!$A$2:$A$19999="Corporate"),0.4,0)))
+
IF(LEN($DJ28)=0,0.3,SUM(IF(([2]JOE_DATA!$C$2:$C$19999=$DJ28)*([2]JOE_DATA!$B$2:$B$19999="Acting for")*([2]JOE_DATA!$A$2:$A$19999="Corporate"),0.3,0)))
+
IF(LEN($DK28)=0,0.3,SUM(IF(([2]JOE_DATA!$C$2:$C$19999=$DK28)*([2]JOE_DATA!$B$2:$B$19999="Acting for")*([2]JOE_DATA!$A$2:$A$19999="Corporate"),0.3,0)))</f>
        <v>1</v>
      </c>
      <c r="HN28" s="3">
        <f t="array" ref="HN28">IF(LEN($DM28)=0,0.4,SUM(IF(([2]JOE_DATA!$C$2:$C$19999=$DM28)*([2]JOE_DATA!$B$2:$B$19999="Country of buyer")*([2]JOE_DATA!$A$2:$A$19999="Corporate"),0.4,0)))
+
IF(LEN($DN28)=0,0.3,SUM(IF(([2]JOE_DATA!$C$2:$C$19999=$DN28)*([2]JOE_DATA!$B$2:$B$19999="Country of buyer")*([2]JOE_DATA!$A$2:$A$19999="Corporate"),0.3,0)))
+
IF(LEN($DL28)=0,0.3,SUM(IF(([2]JOE_DATA!$C$2:$C$19999=$DL28)*([2]JOE_DATA!$B$2:$B$19999="Country of buyer")*([2]JOE_DATA!$A$2:$A$19999="Corporate"),0.3,0)))</f>
        <v>1</v>
      </c>
      <c r="HO28" s="3">
        <f t="array" ref="HO28">IF(LEN($DO28)=0,0.4,SUM(IF(([2]JOE_DATA!$C$2:$C$19999=$DO28)*([2]JOE_DATA!$B$2:$B$19999="Country of seller")*([2]JOE_DATA!$A$2:$A$19999="Corporate"),0.4,0)))
+
IF(LEN($DP28)=0,0.3,SUM(IF(([2]JOE_DATA!$C$2:$C$19999=$DP28)*([2]JOE_DATA!$B$2:$B$19999="Country of seller")*([2]JOE_DATA!$A$2:$A$19999="Corporate"),0.3,0)))
+
IF(LEN($DQ28)=0,0.3,SUM(IF(([2]JOE_DATA!$C$2:$C$19999=$DQ28)*([2]JOE_DATA!$B$2:$B$19999="Country of seller")*([2]JOE_DATA!$A$2:$A$19999="Corporate"),0.3,0)))</f>
        <v>1</v>
      </c>
      <c r="HP28" s="3">
        <f t="array" ref="HP28">IF(LEN($DR28)=0,0.4,SUM(IF(([2]JOE_DATA!$C$2:$C$19999=$DR28)*([2]JOE_DATA!$B$2:$B$19999="Country of target")*([2]JOE_DATA!$A$2:$A$19999="Corporate"),0.4,0)))
+
IF(LEN($DS28)=0,0.3,SUM(IF(([2]JOE_DATA!$C$2:$C$19999=$DS28)*([2]JOE_DATA!$B$2:$B$19999="Country of target")*([2]JOE_DATA!$A$2:$A$19999="Corporate"),0.3,0)))
+
IF(LEN($DT28)=0,0.3,SUM(IF(([2]JOE_DATA!$C$2:$C$19999=$DT28)*([2]JOE_DATA!$B$2:$B$19999="Country of target")*([2]JOE_DATA!$A$2:$A$19999="Corporate"),0.3,0)))</f>
        <v>1</v>
      </c>
      <c r="HQ28" s="3">
        <f t="array" ref="HQ28">IF(LEN($DU28)=0,1,SUM(IF(([2]JOE_DATA!$C$2:$C$19999=$DU28)*([2]JOE_DATA!$B$2:$B$19999="Value over US $5m")*([2]JOE_DATA!$A$2:$A$19999="Corporate"),1,0)))</f>
        <v>1</v>
      </c>
      <c r="HR28" s="3">
        <f t="array" ref="HR28">IF(LEN($DV28)=0,1,SUM(IF(([2]JOE_DATA!$C$2:$C$19999=$DV28)*([2]JOE_DATA!$B$2:$B$19999="Value over £500,000")*([2]JOE_DATA!$A$2:$A$19999="Corporate"),1,0)))</f>
        <v>1</v>
      </c>
      <c r="HS28" s="3">
        <f t="array" ref="HS28">IF(LEN($DW28)=0,1,SUM(IF(([2]JOE_DATA!$C$2:$C$19999=$DW28)*([2]JOE_DATA!$B$2:$B$19999="Value over Euro 5m")*([2]JOE_DATA!$A$2:$A$19999="Corporate"),1,0)))</f>
        <v>1</v>
      </c>
      <c r="HT28" s="3">
        <f t="array" ref="HT28">IF(LEN($DX28)=0,1,SUM(IF(([2]JOE_DATA!$C$2:$C$19999=$DX28)*([2]JOE_DATA!$B$2:$B$19999="Value range in euros")*([2]JOE_DATA!$A$2:$A$19999="Corporate"),1,0)))</f>
        <v>1</v>
      </c>
      <c r="HU28" s="3">
        <f t="array" ref="HU28">IF(LEN($DY28)=0,1,SUM(IF(([2]JOE_DATA!$C$2:$C$19999=$DY28)*([2]JOE_DATA!$B$2:$B$19999="Is the deal relevant for M&amp;A study")*([2]JOE_DATA!$A$2:$A$19999="Corporate"),1,0)))</f>
        <v>1</v>
      </c>
      <c r="HV28" s="3">
        <f t="array" ref="HV28">IF(LEN($DZ28)=0,1,SUM(IF(([2]JOE_DATA!$C$2:$C$19999=$DZ28)*([2]JOE_DATA!$B$2:$B$19999="Does the deal involve PE clients")*([2]JOE_DATA!$A$2:$A$19999="Corporate"),1,0)))</f>
        <v>1</v>
      </c>
      <c r="HW28" s="3">
        <f t="array" ref="HW28">IF(LEN($EA28)=0,1,SUM(IF(([2]JOE_DATA!$C$2:$C$19999=$EA28)*([2]JOE_DATA!$B$2:$B$19999="Quarter deal announced/signed")*([2]JOE_DATA!$A$2:$A$19999="Corporate"),1,0)))</f>
        <v>1</v>
      </c>
      <c r="HX28" s="3">
        <f t="array" ref="HX28">IF(LEN($EB28)=0,1,SUM(IF(([2]JOE_DATA!$C$2:$C$19999=$EB28)*([2]JOE_DATA!$B$2:$B$19999="Quarter deal completed")*([2]JOE_DATA!$A$2:$A$19999="Corporate"),1,0)))</f>
        <v>1</v>
      </c>
      <c r="HY28" s="3">
        <f t="array" ref="HY28">IF(LEN($EC28)=0,1,SUM(IF(([2]JOE_DATA!$C$2:$C$19999=$EC28)*([2]JOE_DATA!$B$2:$B$19999="Year deal announced/signed")*([2]JOE_DATA!$A$2:$A$19999="Corporate"),1,0)))</f>
        <v>1</v>
      </c>
      <c r="HZ28" s="3">
        <f t="array" ref="HZ28">IF(LEN($ED28)=0,1,SUM(IF(([2]JOE_DATA!$C$2:$C$19999=$ED28)*([2]JOE_DATA!$B$2:$B$19999="Year deal completed")*([2]JOE_DATA!$A$2:$A$19999="Corporate"),1,0)))</f>
        <v>1</v>
      </c>
      <c r="IA28" s="3">
        <v>1</v>
      </c>
      <c r="IB28" s="3">
        <f t="array" ref="IB28">IF(LEN($EF28)=0,1,SUM(IF(([2]JOE_DATA!$C$2:$C$19999=$EF28)*([2]JOE_DATA!$B$2:$B$19999="Work type")*([2]JOE_DATA!$A$2:$A$19999="Corporate Tax"),1,0)))</f>
        <v>1</v>
      </c>
      <c r="IC28" s="3">
        <f t="array" ref="IC28">IF(LEN($EG28)=0,0.4,SUM(IF(([2]JOE_DATA!$C$2:$C$19999=$EG28)*([2]JOE_DATA!$B$2:$B$19999="Work type")*([2]JOE_DATA!$A$2:$A$19999="EPC Construction"),0.4,0)))
+
IF(LEN($EH28)=0,0.3,SUM(IF(([2]JOE_DATA!$C$2:$C$19999=$EH28)*([2]JOE_DATA!$B$2:$B$19999="Work type")*([2]JOE_DATA!$A$2:$A$19999="EPC Construction"),0.3,0)))
+
IF(LEN($EI28)=0,0.3,SUM(IF(([2]JOE_DATA!$C$2:$C$19999=$EI28)*([2]JOE_DATA!$B$2:$B$19999="Work type")*([2]JOE_DATA!$A$2:$A$19999="EPC Construction"),0.3,0)))</f>
        <v>1</v>
      </c>
      <c r="ID28" s="3">
        <f t="array" ref="ID28">IF(LEN($EJ28)=0,0.4,SUM(IF(([2]JOE_DATA!$C$2:$C$19999=$EJ28)*([2]JOE_DATA!$B$2:$B$19999="Contract type")*([2]JOE_DATA!$A$2:$A$19999="EPC Construction"),0.4,0)))
+
IF(LEN($EK28)=0,0.3,SUM(IF(([2]JOE_DATA!$C$2:$C$19999=$EK28)*([2]JOE_DATA!$B$2:$B$19999="Contract type")*([2]JOE_DATA!$A$2:$A$19999="EPC Construction"),0.3,0)))
+
IF(LEN($EL28)=0,0.3,SUM(IF(([2]JOE_DATA!$C$2:$C$19999=$EL28)*([2]JOE_DATA!$B$2:$B$19999="Contract type")*([2]JOE_DATA!$A$2:$A$19999="EPC Construction"),0.3,0)))</f>
        <v>1</v>
      </c>
      <c r="IE28" s="3">
        <f t="array" ref="IE28">IF(LEN($EP28)=0,1,SUM(IF(([2]JOE_DATA!$C$2:$C$19999=$EP28)*([2]JOE_DATA!$B$2:$B$19999="Client type")*([2]JOE_DATA!$A$2:$A$19999="EPC Construction"),1,0)))</f>
        <v>1</v>
      </c>
      <c r="IF28" s="3">
        <f t="array" ref="IF28">IF(LEN($EN28)=0,1,SUM(IF(([2]JOE_DATA!$C$2:$C$19999=$EN28)*([2]JOE_DATA!$B$2:$B$19999="Subject matter")*([2]JOE_DATA!$A$2:$A$19999="EPC Construction"),1,0)))</f>
        <v>1</v>
      </c>
      <c r="IG28" s="3">
        <f t="array" ref="IG28">IF(LEN($ER28)=0,1,SUM(IF(([2]JOE_DATA!$C$2:$C$19999=$ER28)*([2]JOE_DATA!$B$2:$B$19999="Client scope")*([2]JOE_DATA!$A$2:$A$19999="EPC Construction"),1,0)))</f>
        <v>1</v>
      </c>
      <c r="IH28" s="3">
        <f t="array" ref="IH28">IF(LEN($ES28)=0,0.4,SUM(IF(([2]JOE_DATA!$C$2:$C$19999=$ES28)*([2]JOE_DATA!$B$2:$B$19999="Work type")*([2]JOE_DATA!$A$2:$A$19999="EPC Energy"),0.4,0)))
+
IF(LEN($ET28)=0,0.3,SUM(IF(([2]JOE_DATA!$C$2:$C$19999=$ET28)*([2]JOE_DATA!$B$2:$B$19999="Work type")*([2]JOE_DATA!$A$2:$A$19999="EPC Energy"),0.3,0)))
+
IF(LEN($EU28)=0,0.3,SUM(IF(([2]JOE_DATA!$C$2:$C$19999=$EU28)*([2]JOE_DATA!$B$2:$B$19999="Work type")*([2]JOE_DATA!$A$2:$A$19999="EPC Energy"),0.3,0)))</f>
        <v>1</v>
      </c>
      <c r="II28" s="3">
        <f t="array" ref="II28">IF(LEN($EV28)=0,1,SUM(IF(([2]JOE_DATA!$C$2:$C$19999=$EV28)*([2]JOE_DATA!$B$2:$B$19999="Work type")*([2]JOE_DATA!$A$2:$A$19999="EPC Energy"),1,0)))</f>
        <v>1</v>
      </c>
      <c r="IJ28" s="3">
        <f t="array" ref="IJ28">IF(LEN($EW28)=0,1,SUM(IF(([2]JOE_DATA!$C$2:$C$19999=$EW28)*([2]JOE_DATA!$B$2:$B$19999="Client type")*([2]JOE_DATA!$A$2:$A$19999="EPC Projects"),1,0)))</f>
        <v>1</v>
      </c>
      <c r="IK28" s="3">
        <f t="array" ref="IK28">IF(LEN($FE28)=0,0.4,SUM(IF(([2]JOE_DATA!$C$2:$C$19999=$FE28)*([2]JOE_DATA!$B$2:$B$19999="Client type")*([2]JOE_DATA!$A$2:$A$19999="Real Estate"),0.4,0)))
+
IF(LEN($FF28)=0,0.3,SUM(IF(([2]JOE_DATA!$C$2:$C$19999=$FF28)*([2]JOE_DATA!$B$2:$B$19999="Client type")*([2]JOE_DATA!$A$2:$A$19999="Real Estate"),0.3,0)))
+
IF(LEN($FG28)=0,0.3,SUM(IF(([2]JOE_DATA!$C$2:$C$19999=$FG28)*([2]JOE_DATA!$B$2:$B$19999="Client type")*([2]JOE_DATA!$A$2:$A$19999="Real Estate"),0.3,0)))</f>
        <v>1</v>
      </c>
      <c r="IL28" s="3">
        <f t="array" ref="IL28">IF(LEN($FH28)=0,0.4,SUM(IF(([2]JOE_DATA!$C$2:$C$19999=$FH28)*([2]JOE_DATA!$B$2:$B$19999="Work type")*([2]JOE_DATA!$A$2:$A$19999="Real Estate"),0.4,0)))
+
IF(LEN($FI28)=0,0.3,SUM(IF(([2]JOE_DATA!$C$2:$C$19999=$FI28)*([2]JOE_DATA!$B$2:$B$19999="Work type")*([2]JOE_DATA!$A$2:$A$19999="Real Estate"),0.3,0)))
+
IF(LEN($FJ28)=0,0.3,SUM(IF(([2]JOE_DATA!$C$2:$C$19999=$FJ28)*([2]JOE_DATA!$B$2:$B$19999="Work type")*([2]JOE_DATA!$A$2:$A$19999="Real Estate"),0.3,0)))</f>
        <v>1</v>
      </c>
      <c r="IM28" s="3">
        <f t="array" ref="IM28">IF(LEN($EX28)=0,0.4,SUM(IF(([2]JOE_DATA!$C$2:$C$19999=$EX28)*([2]JOE_DATA!$B$2:$B$19999="Work type")*([2]JOE_DATA!$A$2:$A$19999="Human Capital"),0.4,0)))
+
IF(LEN($EY28)=0,0.3,SUM(IF(([2]JOE_DATA!$C$2:$C$19999=$EY28)*([2]JOE_DATA!$B$2:$B$19999="Work type")*([2]JOE_DATA!$A$2:$A$19999="Human Capital"),0.3,0)))
+
IF(LEN($EZ28)=0,0.3,SUM(IF(([2]JOE_DATA!$C$2:$C$19999=$EZ28)*([2]JOE_DATA!$B$2:$B$19999="Work type")*([2]JOE_DATA!$A$2:$A$19999="Human Capital"),0.3,0)))</f>
        <v>1</v>
      </c>
      <c r="IN28" s="3">
        <f t="array" ref="IN28">IF(LEN($FA28)=0,0.4,SUM(IF(([2]JOE_DATA!$C$2:$C$19999=$FA28)*([2]JOE_DATA!$B$2:$B$19999="Sub-work types")*([2]JOE_DATA!$A$2:$A$19999="Human Capital"),0.4,0)))
+
IF(LEN($FB28)=0,0.3,SUM(IF(([2]JOE_DATA!$C$2:$C$19999=$FB28)*([2]JOE_DATA!$B$2:$B$19999="Sub-work types")*([2]JOE_DATA!$A$2:$A$19999="Human Capital"),0.3,0)))
+
IF(LEN($FC28)=0,0.3,SUM(IF(([2]JOE_DATA!$C$2:$C$19999=$FC28)*([2]JOE_DATA!$B$2:$B$19999="Sub-work types")*([2]JOE_DATA!$A$2:$A$19999="Human Capital"),0.3,0)))</f>
        <v>1</v>
      </c>
      <c r="IO28" s="15">
        <f t="array" ref="IO28">IF(LEN($FD28)=0,1,SUM(IF(([2]JOE_DATA!$C$2:$C$19999=$FD28)*([2]JOE_DATA!$B$2:$B$19999="Pension scheme")*([2]JOE_DATA!$A$2:$A$19999="Human Capital"),1,0)))</f>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38.25">
      <c r="A29" s="34"/>
      <c r="B29" s="35" t="s">
        <v>291</v>
      </c>
      <c r="C29" s="36" t="s">
        <v>247</v>
      </c>
      <c r="D29" s="36"/>
      <c r="E29" s="36"/>
      <c r="F29" s="36" t="s">
        <v>248</v>
      </c>
      <c r="G29" s="36"/>
      <c r="H29" s="36"/>
      <c r="I29" s="36"/>
      <c r="J29" s="36"/>
      <c r="K29" s="36"/>
      <c r="L29" s="36"/>
      <c r="M29" s="36"/>
      <c r="N29" s="36"/>
      <c r="O29" s="36" t="s">
        <v>106</v>
      </c>
      <c r="P29" s="36"/>
      <c r="Q29" s="36"/>
      <c r="R29" s="36"/>
      <c r="S29" s="36"/>
      <c r="T29" s="43">
        <v>39813</v>
      </c>
      <c r="U29" s="36" t="s">
        <v>248</v>
      </c>
      <c r="V29" s="36"/>
      <c r="W29" s="36"/>
      <c r="X29" s="36"/>
      <c r="Y29" s="36"/>
      <c r="Z29" s="36"/>
      <c r="AA29" s="35" t="s">
        <v>292</v>
      </c>
      <c r="AB29" s="36"/>
      <c r="AC29" s="36"/>
      <c r="AD29" s="36"/>
      <c r="AE29" s="36"/>
      <c r="AF29" s="36"/>
      <c r="AG29" s="36"/>
      <c r="AH29" s="39"/>
      <c r="AI29" s="36"/>
      <c r="AJ29" s="36"/>
      <c r="AK29" s="36"/>
      <c r="AL29" s="36" t="s">
        <v>250</v>
      </c>
      <c r="AM29" s="36"/>
      <c r="AN29" s="36"/>
      <c r="AO29" s="36" t="s">
        <v>251</v>
      </c>
      <c r="AP29" s="36"/>
      <c r="AQ29" s="36"/>
      <c r="AR29" s="36"/>
      <c r="AS29" s="36"/>
      <c r="AT29" s="36"/>
      <c r="AU29" s="36"/>
      <c r="AV29" s="36"/>
      <c r="AW29" s="36"/>
      <c r="AX29" s="36"/>
      <c r="AY29" s="36"/>
      <c r="AZ29" s="36"/>
      <c r="BA29" s="39"/>
      <c r="BB29" s="36"/>
      <c r="BC29" s="36"/>
      <c r="BD29" s="36"/>
      <c r="BE29" s="35"/>
      <c r="BF29" s="36"/>
      <c r="BG29" s="36"/>
      <c r="BH29" s="36"/>
      <c r="BI29" s="36"/>
      <c r="BJ29" s="36"/>
      <c r="BK29" s="36"/>
      <c r="BL29" s="41" t="s">
        <v>252</v>
      </c>
      <c r="BM29" s="36"/>
      <c r="BN29" s="36"/>
      <c r="BO29" s="36"/>
      <c r="BP29" s="36"/>
      <c r="BQ29" s="36"/>
      <c r="BR29" s="36"/>
      <c r="BS29" s="36"/>
      <c r="BT29" s="36"/>
      <c r="BU29" s="36"/>
      <c r="BV29" s="36"/>
      <c r="BW29" s="36"/>
      <c r="BX29" s="36"/>
      <c r="BY29" s="36"/>
      <c r="BZ29" s="36" t="s">
        <v>253</v>
      </c>
      <c r="CA29" s="36"/>
      <c r="CB29" s="36"/>
      <c r="CC29" s="36"/>
      <c r="CD29" s="36"/>
      <c r="CE29" s="36"/>
      <c r="CF29" s="36"/>
      <c r="CG29" s="36" t="s">
        <v>254</v>
      </c>
      <c r="CH29" s="36"/>
      <c r="CI29" s="36"/>
      <c r="CJ29" s="36"/>
      <c r="CK29" s="36"/>
      <c r="CL29" s="36"/>
      <c r="CM29" s="36"/>
      <c r="CN29" s="36"/>
      <c r="CO29" s="36"/>
      <c r="CP29" s="36"/>
      <c r="CQ29" s="36"/>
      <c r="CR29" s="36"/>
      <c r="CS29" s="39"/>
      <c r="CT29"/>
      <c r="CU29"/>
      <c r="CV29" s="42"/>
      <c r="CW29" s="42"/>
      <c r="CX29" s="42"/>
      <c r="CY29" s="42"/>
      <c r="CZ29"/>
      <c r="DA29"/>
      <c r="DB29"/>
      <c r="DC29"/>
      <c r="DD29"/>
      <c r="DE29"/>
      <c r="DF29" s="42"/>
      <c r="DG29" s="42"/>
      <c r="DH29" s="42"/>
      <c r="DI29" s="42"/>
      <c r="DJ29" s="42"/>
      <c r="DK29" s="42"/>
      <c r="DL29" s="42"/>
      <c r="DM29" s="42"/>
      <c r="DN29" s="42"/>
      <c r="DO29" s="42"/>
      <c r="DP29" s="42"/>
      <c r="DQ29" s="42"/>
      <c r="DR29" s="42"/>
      <c r="DS29" s="42"/>
      <c r="DT29" s="42"/>
      <c r="DU29" s="42"/>
      <c r="DV29" s="42"/>
      <c r="DW29" s="42"/>
      <c r="DX29" s="42"/>
      <c r="DY29" s="42"/>
      <c r="DZ29" s="42"/>
      <c r="EA29" s="42"/>
      <c r="EB29" s="42"/>
      <c r="EC29" s="42"/>
      <c r="ED29" s="42"/>
      <c r="EE29" s="42"/>
      <c r="EF29" s="42"/>
      <c r="EG29" s="42"/>
      <c r="EH29" s="42"/>
      <c r="EI29" s="42"/>
      <c r="EJ29"/>
      <c r="EK29"/>
      <c r="EL29"/>
      <c r="EM29" s="42"/>
      <c r="EN29" s="42"/>
      <c r="EO29" s="42"/>
      <c r="EP29" s="42"/>
      <c r="EQ29" s="42"/>
      <c r="ER29" s="42"/>
      <c r="ES29" s="42"/>
      <c r="ET29" s="42"/>
      <c r="EU29" s="42"/>
      <c r="EV29" s="42"/>
      <c r="EW29" s="42"/>
      <c r="EX29" s="42"/>
      <c r="EY29" s="42"/>
      <c r="EZ29" s="42"/>
      <c r="FA29" s="42"/>
      <c r="FB29" s="42"/>
      <c r="FC29" s="42"/>
      <c r="FD29" s="42"/>
      <c r="FE29" s="42"/>
      <c r="FF29" s="42"/>
      <c r="FG29" s="42"/>
      <c r="FH29" s="42" t="s">
        <v>255</v>
      </c>
      <c r="FI29" s="42"/>
      <c r="FJ29" s="42"/>
      <c r="FK29" s="42"/>
      <c r="FL29" s="42"/>
      <c r="FM29" s="42"/>
      <c r="FO29" s="3"/>
      <c r="FP29" s="3"/>
      <c r="FQ29" s="3" t="str">
        <f t="array" ref="FQ29">IF(SUM($FU29:$IP29)=74,"PASS","FAIL")</f>
        <v>PASS</v>
      </c>
      <c r="FR29" s="3">
        <f t="shared" si="5"/>
        <v>0</v>
      </c>
      <c r="FS29" s="3">
        <f t="shared" si="6"/>
        <v>1</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f t="array" ref="HF29">IF(LEN($CS29)=0,0.4,SUM(IF(([2]JOE_DATA!$C$2:$C$19999=$CS29)*([2]JOE_DATA!$B$2:$B$19999="Work type")*([2]JOE_DATA!$A$2:$A$19999="BAIF"),0.4,0)))
+
IF(LEN($CT29)=0,0.3,SUM(IF(([2]JOE_DATA!$C$2:$C$19999=$CT29)*([2]JOE_DATA!$B$2:$B$19999="Work type")*([2]JOE_DATA!$A$2:$A$19999="BAIF"),0.3,0)))
+
IF(LEN($CU29)=0,0.3,SUM(IF(([2]JOE_DATA!$C$2:$C$19999=$CU29)*([2]JOE_DATA!$B$2:$B$19999="Work type")*([2]JOE_DATA!$A$2:$A$19999="BAIF"),0.3,0)))</f>
        <v>1</v>
      </c>
      <c r="HG29" s="3">
        <f t="array" ref="HG29">IF(LEN($CQ29)=0,1,SUM(IF(([2]JOE_DATA!$C$2:$C$19999=$CQ29)*([2]JOE_DATA!$B$2:$B$19999="Client type")*([2]JOE_DATA!$A$2:$A$19999="BAIF"),1,0)))</f>
        <v>1</v>
      </c>
      <c r="HH29" s="3">
        <f t="array" ref="HH29">IF(LEN($CW29)=0,0.4,SUM(IF(([2]JOE_DATA!$C$2:$C$19999=$CW29)*([2]JOE_DATA!$B$2:$B$19999="Work type")*([2]JOE_DATA!$A$2:$A$19999="CRD"),0.4,0)))
+
IF(LEN($CX29)=0,0.3,SUM(IF(([2]JOE_DATA!$C$2:$C$19999=$CX29)*([2]JOE_DATA!$B$2:$B$19999="Work type")*([2]JOE_DATA!$A$2:$A$19999="CRD"),0.3,0)))
+
IF(LEN($CY29)=0,0.3,SUM(IF(([2]JOE_DATA!$C$2:$C$19999=$CY29)*([2]JOE_DATA!$B$2:$B$19999="Work type")*([2]JOE_DATA!$A$2:$A$19999="CRD"),0.3,0)))</f>
        <v>1</v>
      </c>
      <c r="HI29" s="3">
        <f t="array" ref="HI29">IF(LEN($CZ29)=0,0.4,SUM(IF(([2]JOE_DATA!$C$2:$C$19999=$CZ29)*([2]JOE_DATA!$B$2:$B$19999="Sub-work type")*([2]JOE_DATA!$A$2:$A$19999="CRD"),0.4,0)))
+
IF(LEN($DA29)=0,0.3,SUM(IF(([2]JOE_DATA!$C$2:$C$19999=$DA29)*([2]JOE_DATA!$B$2:$B$19999="Sub-work type")*([2]JOE_DATA!$A$2:$A$19999="CRD"),0.3,0)))
+
IF(LEN($DB29)=0,0.3,SUM(IF(([2]JOE_DATA!$C$2:$C$19999=$DB29)*([2]JOE_DATA!$B$2:$B$19999="Sub-work type")*([2]JOE_DATA!$A$2:$A$19999="CRD"),0.3,0)))</f>
        <v>1</v>
      </c>
      <c r="HJ29" s="3">
        <f t="array" ref="HJ29">IF(LEN($CV29)=0,1,SUM(IF(([2]JOE_DATA!$C$2:$C$19999=$CV29)*([2]JOE_DATA!$B$2:$B$19999="Client type")*([2]JOE_DATA!$A$2:$A$19999="CRD"),1,0)))</f>
        <v>1</v>
      </c>
      <c r="HK29" s="3">
        <f t="array" ref="HK29">IF(LEN($DC29)=0,0.4,SUM(IF(([2]JOE_DATA!$C$2:$C$19999=$DC29)*([2]JOE_DATA!$B$2:$B$19999="Work type")*([2]JOE_DATA!$A$2:$A$19999="Corporate"),0.4,0)))
+
IF(LEN($DD29)=0,0.3,SUM(IF(([2]JOE_DATA!$C$2:$C$19999=$DD29)*([2]JOE_DATA!$B$2:$B$19999="Work type")*([2]JOE_DATA!$A$2:$A$19999="Corporate"),0.3,0)))
+
IF(LEN($DE29)=0,0.3,SUM(IF(([2]JOE_DATA!$C$2:$C$19999=$DE29)*([2]JOE_DATA!$B$2:$B$19999="Work type")*([2]JOE_DATA!$A$2:$A$19999="Corporate"),0.3,0)))</f>
        <v>1</v>
      </c>
      <c r="HL29" s="3">
        <f t="array" ref="HL29">IF(LEN($DF29)=0,0.4,SUM(IF(([2]JOE_DATA!$C$2:$C$19999=$DF29)*([2]JOE_DATA!$B$2:$B$19999="Sub-work type")*([2]JOE_DATA!$A$2:$A$19999="Corporate"),0.4,0)))
+
IF(LEN($DG29)=0,0.3,SUM(IF(([2]JOE_DATA!$C$2:$C$19999=$DG29)*([2]JOE_DATA!$B$2:$B$19999="Sub-work type")*([2]JOE_DATA!$A$2:$A$19999="Corporate"),0.3,0)))
+
IF(LEN($DH29)=0,0.3,SUM(IF(([2]JOE_DATA!$C$2:$C$19999=$DH29)*([2]JOE_DATA!$B$2:$B$19999="Sub-work type")*([2]JOE_DATA!$A$2:$A$19999="Corporate"),0.3,0)))</f>
        <v>1</v>
      </c>
      <c r="HM29" s="3">
        <f t="array" ref="HM29">IF(LEN($DI29)=0,0.4,SUM(IF(([2]JOE_DATA!$C$2:$C$19999=$DI29)*([2]JOE_DATA!$B$2:$B$19999="Acting for")*([2]JOE_DATA!$A$2:$A$19999="Corporate"),0.4,0)))
+
IF(LEN($DJ29)=0,0.3,SUM(IF(([2]JOE_DATA!$C$2:$C$19999=$DJ29)*([2]JOE_DATA!$B$2:$B$19999="Acting for")*([2]JOE_DATA!$A$2:$A$19999="Corporate"),0.3,0)))
+
IF(LEN($DK29)=0,0.3,SUM(IF(([2]JOE_DATA!$C$2:$C$19999=$DK29)*([2]JOE_DATA!$B$2:$B$19999="Acting for")*([2]JOE_DATA!$A$2:$A$19999="Corporate"),0.3,0)))</f>
        <v>1</v>
      </c>
      <c r="HN29" s="3">
        <f t="array" ref="HN29">IF(LEN($DM29)=0,0.4,SUM(IF(([2]JOE_DATA!$C$2:$C$19999=$DM29)*([2]JOE_DATA!$B$2:$B$19999="Country of buyer")*([2]JOE_DATA!$A$2:$A$19999="Corporate"),0.4,0)))
+
IF(LEN($DN29)=0,0.3,SUM(IF(([2]JOE_DATA!$C$2:$C$19999=$DN29)*([2]JOE_DATA!$B$2:$B$19999="Country of buyer")*([2]JOE_DATA!$A$2:$A$19999="Corporate"),0.3,0)))
+
IF(LEN($DL29)=0,0.3,SUM(IF(([2]JOE_DATA!$C$2:$C$19999=$DL29)*([2]JOE_DATA!$B$2:$B$19999="Country of buyer")*([2]JOE_DATA!$A$2:$A$19999="Corporate"),0.3,0)))</f>
        <v>1</v>
      </c>
      <c r="HO29" s="3">
        <f t="array" ref="HO29">IF(LEN($DO29)=0,0.4,SUM(IF(([2]JOE_DATA!$C$2:$C$19999=$DO29)*([2]JOE_DATA!$B$2:$B$19999="Country of seller")*([2]JOE_DATA!$A$2:$A$19999="Corporate"),0.4,0)))
+
IF(LEN($DP29)=0,0.3,SUM(IF(([2]JOE_DATA!$C$2:$C$19999=$DP29)*([2]JOE_DATA!$B$2:$B$19999="Country of seller")*([2]JOE_DATA!$A$2:$A$19999="Corporate"),0.3,0)))
+
IF(LEN($DQ29)=0,0.3,SUM(IF(([2]JOE_DATA!$C$2:$C$19999=$DQ29)*([2]JOE_DATA!$B$2:$B$19999="Country of seller")*([2]JOE_DATA!$A$2:$A$19999="Corporate"),0.3,0)))</f>
        <v>1</v>
      </c>
      <c r="HP29" s="3">
        <f t="array" ref="HP29">IF(LEN($DR29)=0,0.4,SUM(IF(([2]JOE_DATA!$C$2:$C$19999=$DR29)*([2]JOE_DATA!$B$2:$B$19999="Country of target")*([2]JOE_DATA!$A$2:$A$19999="Corporate"),0.4,0)))
+
IF(LEN($DS29)=0,0.3,SUM(IF(([2]JOE_DATA!$C$2:$C$19999=$DS29)*([2]JOE_DATA!$B$2:$B$19999="Country of target")*([2]JOE_DATA!$A$2:$A$19999="Corporate"),0.3,0)))
+
IF(LEN($DT29)=0,0.3,SUM(IF(([2]JOE_DATA!$C$2:$C$19999=$DT29)*([2]JOE_DATA!$B$2:$B$19999="Country of target")*([2]JOE_DATA!$A$2:$A$19999="Corporate"),0.3,0)))</f>
        <v>1</v>
      </c>
      <c r="HQ29" s="3">
        <f t="array" ref="HQ29">IF(LEN($DU29)=0,1,SUM(IF(([2]JOE_DATA!$C$2:$C$19999=$DU29)*([2]JOE_DATA!$B$2:$B$19999="Value over US $5m")*([2]JOE_DATA!$A$2:$A$19999="Corporate"),1,0)))</f>
        <v>1</v>
      </c>
      <c r="HR29" s="3">
        <f t="array" ref="HR29">IF(LEN($DV29)=0,1,SUM(IF(([2]JOE_DATA!$C$2:$C$19999=$DV29)*([2]JOE_DATA!$B$2:$B$19999="Value over £500,000")*([2]JOE_DATA!$A$2:$A$19999="Corporate"),1,0)))</f>
        <v>1</v>
      </c>
      <c r="HS29" s="3">
        <f t="array" ref="HS29">IF(LEN($DW29)=0,1,SUM(IF(([2]JOE_DATA!$C$2:$C$19999=$DW29)*([2]JOE_DATA!$B$2:$B$19999="Value over Euro 5m")*([2]JOE_DATA!$A$2:$A$19999="Corporate"),1,0)))</f>
        <v>1</v>
      </c>
      <c r="HT29" s="3">
        <f t="array" ref="HT29">IF(LEN($DX29)=0,1,SUM(IF(([2]JOE_DATA!$C$2:$C$19999=$DX29)*([2]JOE_DATA!$B$2:$B$19999="Value range in euros")*([2]JOE_DATA!$A$2:$A$19999="Corporate"),1,0)))</f>
        <v>1</v>
      </c>
      <c r="HU29" s="3">
        <f t="array" ref="HU29">IF(LEN($DY29)=0,1,SUM(IF(([2]JOE_DATA!$C$2:$C$19999=$DY29)*([2]JOE_DATA!$B$2:$B$19999="Is the deal relevant for M&amp;A study")*([2]JOE_DATA!$A$2:$A$19999="Corporate"),1,0)))</f>
        <v>1</v>
      </c>
      <c r="HV29" s="3">
        <f t="array" ref="HV29">IF(LEN($DZ29)=0,1,SUM(IF(([2]JOE_DATA!$C$2:$C$19999=$DZ29)*([2]JOE_DATA!$B$2:$B$19999="Does the deal involve PE clients")*([2]JOE_DATA!$A$2:$A$19999="Corporate"),1,0)))</f>
        <v>1</v>
      </c>
      <c r="HW29" s="3">
        <f t="array" ref="HW29">IF(LEN($EA29)=0,1,SUM(IF(([2]JOE_DATA!$C$2:$C$19999=$EA29)*([2]JOE_DATA!$B$2:$B$19999="Quarter deal announced/signed")*([2]JOE_DATA!$A$2:$A$19999="Corporate"),1,0)))</f>
        <v>1</v>
      </c>
      <c r="HX29" s="3">
        <f t="array" ref="HX29">IF(LEN($EB29)=0,1,SUM(IF(([2]JOE_DATA!$C$2:$C$19999=$EB29)*([2]JOE_DATA!$B$2:$B$19999="Quarter deal completed")*([2]JOE_DATA!$A$2:$A$19999="Corporate"),1,0)))</f>
        <v>1</v>
      </c>
      <c r="HY29" s="3">
        <f t="array" ref="HY29">IF(LEN($EC29)=0,1,SUM(IF(([2]JOE_DATA!$C$2:$C$19999=$EC29)*([2]JOE_DATA!$B$2:$B$19999="Year deal announced/signed")*([2]JOE_DATA!$A$2:$A$19999="Corporate"),1,0)))</f>
        <v>1</v>
      </c>
      <c r="HZ29" s="3">
        <f t="array" ref="HZ29">IF(LEN($ED29)=0,1,SUM(IF(([2]JOE_DATA!$C$2:$C$19999=$ED29)*([2]JOE_DATA!$B$2:$B$19999="Year deal completed")*([2]JOE_DATA!$A$2:$A$19999="Corporate"),1,0)))</f>
        <v>1</v>
      </c>
      <c r="IA29" s="3">
        <v>1</v>
      </c>
      <c r="IB29" s="3">
        <f t="array" ref="IB29">IF(LEN($EF29)=0,1,SUM(IF(([2]JOE_DATA!$C$2:$C$19999=$EF29)*([2]JOE_DATA!$B$2:$B$19999="Work type")*([2]JOE_DATA!$A$2:$A$19999="Corporate Tax"),1,0)))</f>
        <v>1</v>
      </c>
      <c r="IC29" s="3">
        <f t="array" ref="IC29">IF(LEN($EG29)=0,0.4,SUM(IF(([2]JOE_DATA!$C$2:$C$19999=$EG29)*([2]JOE_DATA!$B$2:$B$19999="Work type")*([2]JOE_DATA!$A$2:$A$19999="EPC Construction"),0.4,0)))
+
IF(LEN($EH29)=0,0.3,SUM(IF(([2]JOE_DATA!$C$2:$C$19999=$EH29)*([2]JOE_DATA!$B$2:$B$19999="Work type")*([2]JOE_DATA!$A$2:$A$19999="EPC Construction"),0.3,0)))
+
IF(LEN($EI29)=0,0.3,SUM(IF(([2]JOE_DATA!$C$2:$C$19999=$EI29)*([2]JOE_DATA!$B$2:$B$19999="Work type")*([2]JOE_DATA!$A$2:$A$19999="EPC Construction"),0.3,0)))</f>
        <v>1</v>
      </c>
      <c r="ID29" s="3">
        <f t="array" ref="ID29">IF(LEN($EJ29)=0,0.4,SUM(IF(([2]JOE_DATA!$C$2:$C$19999=$EJ29)*([2]JOE_DATA!$B$2:$B$19999="Contract type")*([2]JOE_DATA!$A$2:$A$19999="EPC Construction"),0.4,0)))
+
IF(LEN($EK29)=0,0.3,SUM(IF(([2]JOE_DATA!$C$2:$C$19999=$EK29)*([2]JOE_DATA!$B$2:$B$19999="Contract type")*([2]JOE_DATA!$A$2:$A$19999="EPC Construction"),0.3,0)))
+
IF(LEN($EL29)=0,0.3,SUM(IF(([2]JOE_DATA!$C$2:$C$19999=$EL29)*([2]JOE_DATA!$B$2:$B$19999="Contract type")*([2]JOE_DATA!$A$2:$A$19999="EPC Construction"),0.3,0)))</f>
        <v>1</v>
      </c>
      <c r="IE29" s="3">
        <f t="array" ref="IE29">IF(LEN($EP29)=0,1,SUM(IF(([2]JOE_DATA!$C$2:$C$19999=$EP29)*([2]JOE_DATA!$B$2:$B$19999="Client type")*([2]JOE_DATA!$A$2:$A$19999="EPC Construction"),1,0)))</f>
        <v>1</v>
      </c>
      <c r="IF29" s="3">
        <f t="array" ref="IF29">IF(LEN($EN29)=0,1,SUM(IF(([2]JOE_DATA!$C$2:$C$19999=$EN29)*([2]JOE_DATA!$B$2:$B$19999="Subject matter")*([2]JOE_DATA!$A$2:$A$19999="EPC Construction"),1,0)))</f>
        <v>1</v>
      </c>
      <c r="IG29" s="3">
        <f t="array" ref="IG29">IF(LEN($ER29)=0,1,SUM(IF(([2]JOE_DATA!$C$2:$C$19999=$ER29)*([2]JOE_DATA!$B$2:$B$19999="Client scope")*([2]JOE_DATA!$A$2:$A$19999="EPC Construction"),1,0)))</f>
        <v>1</v>
      </c>
      <c r="IH29" s="3">
        <f t="array" ref="IH29">IF(LEN($ES29)=0,0.4,SUM(IF(([2]JOE_DATA!$C$2:$C$19999=$ES29)*([2]JOE_DATA!$B$2:$B$19999="Work type")*([2]JOE_DATA!$A$2:$A$19999="EPC Energy"),0.4,0)))
+
IF(LEN($ET29)=0,0.3,SUM(IF(([2]JOE_DATA!$C$2:$C$19999=$ET29)*([2]JOE_DATA!$B$2:$B$19999="Work type")*([2]JOE_DATA!$A$2:$A$19999="EPC Energy"),0.3,0)))
+
IF(LEN($EU29)=0,0.3,SUM(IF(([2]JOE_DATA!$C$2:$C$19999=$EU29)*([2]JOE_DATA!$B$2:$B$19999="Work type")*([2]JOE_DATA!$A$2:$A$19999="EPC Energy"),0.3,0)))</f>
        <v>1</v>
      </c>
      <c r="II29" s="3">
        <f t="array" ref="II29">IF(LEN($EV29)=0,1,SUM(IF(([2]JOE_DATA!$C$2:$C$19999=$EV29)*([2]JOE_DATA!$B$2:$B$19999="Work type")*([2]JOE_DATA!$A$2:$A$19999="EPC Energy"),1,0)))</f>
        <v>1</v>
      </c>
      <c r="IJ29" s="3">
        <f t="array" ref="IJ29">IF(LEN($EW29)=0,1,SUM(IF(([2]JOE_DATA!$C$2:$C$19999=$EW29)*([2]JOE_DATA!$B$2:$B$19999="Client type")*([2]JOE_DATA!$A$2:$A$19999="EPC Projects"),1,0)))</f>
        <v>1</v>
      </c>
      <c r="IK29" s="3">
        <f t="array" ref="IK29">IF(LEN($FE29)=0,0.4,SUM(IF(([2]JOE_DATA!$C$2:$C$19999=$FE29)*([2]JOE_DATA!$B$2:$B$19999="Client type")*([2]JOE_DATA!$A$2:$A$19999="Real Estate"),0.4,0)))
+
IF(LEN($FF29)=0,0.3,SUM(IF(([2]JOE_DATA!$C$2:$C$19999=$FF29)*([2]JOE_DATA!$B$2:$B$19999="Client type")*([2]JOE_DATA!$A$2:$A$19999="Real Estate"),0.3,0)))
+
IF(LEN($FG29)=0,0.3,SUM(IF(([2]JOE_DATA!$C$2:$C$19999=$FG29)*([2]JOE_DATA!$B$2:$B$19999="Client type")*([2]JOE_DATA!$A$2:$A$19999="Real Estate"),0.3,0)))</f>
        <v>1</v>
      </c>
      <c r="IL29" s="3">
        <f t="array" ref="IL29">IF(LEN($FH29)=0,0.4,SUM(IF(([2]JOE_DATA!$C$2:$C$19999=$FH29)*([2]JOE_DATA!$B$2:$B$19999="Work type")*([2]JOE_DATA!$A$2:$A$19999="Real Estate"),0.4,0)))
+
IF(LEN($FI29)=0,0.3,SUM(IF(([2]JOE_DATA!$C$2:$C$19999=$FI29)*([2]JOE_DATA!$B$2:$B$19999="Work type")*([2]JOE_DATA!$A$2:$A$19999="Real Estate"),0.3,0)))
+
IF(LEN($FJ29)=0,0.3,SUM(IF(([2]JOE_DATA!$C$2:$C$19999=$FJ29)*([2]JOE_DATA!$B$2:$B$19999="Work type")*([2]JOE_DATA!$A$2:$A$19999="Real Estate"),0.3,0)))</f>
        <v>1</v>
      </c>
      <c r="IM29" s="3">
        <f t="array" ref="IM29">IF(LEN($EX29)=0,0.4,SUM(IF(([2]JOE_DATA!$C$2:$C$19999=$EX29)*([2]JOE_DATA!$B$2:$B$19999="Work type")*([2]JOE_DATA!$A$2:$A$19999="Human Capital"),0.4,0)))
+
IF(LEN($EY29)=0,0.3,SUM(IF(([2]JOE_DATA!$C$2:$C$19999=$EY29)*([2]JOE_DATA!$B$2:$B$19999="Work type")*([2]JOE_DATA!$A$2:$A$19999="Human Capital"),0.3,0)))
+
IF(LEN($EZ29)=0,0.3,SUM(IF(([2]JOE_DATA!$C$2:$C$19999=$EZ29)*([2]JOE_DATA!$B$2:$B$19999="Work type")*([2]JOE_DATA!$A$2:$A$19999="Human Capital"),0.3,0)))</f>
        <v>1</v>
      </c>
      <c r="IN29" s="3">
        <f t="array" ref="IN29">IF(LEN($FA29)=0,0.4,SUM(IF(([2]JOE_DATA!$C$2:$C$19999=$FA29)*([2]JOE_DATA!$B$2:$B$19999="Sub-work types")*([2]JOE_DATA!$A$2:$A$19999="Human Capital"),0.4,0)))
+
IF(LEN($FB29)=0,0.3,SUM(IF(([2]JOE_DATA!$C$2:$C$19999=$FB29)*([2]JOE_DATA!$B$2:$B$19999="Sub-work types")*([2]JOE_DATA!$A$2:$A$19999="Human Capital"),0.3,0)))
+
IF(LEN($FC29)=0,0.3,SUM(IF(([2]JOE_DATA!$C$2:$C$19999=$FC29)*([2]JOE_DATA!$B$2:$B$19999="Sub-work types")*([2]JOE_DATA!$A$2:$A$19999="Human Capital"),0.3,0)))</f>
        <v>1</v>
      </c>
      <c r="IO29" s="15">
        <f t="array" ref="IO29">IF(LEN($FD29)=0,1,SUM(IF(([2]JOE_DATA!$C$2:$C$19999=$FD29)*([2]JOE_DATA!$B$2:$B$19999="Pension scheme")*([2]JOE_DATA!$A$2:$A$19999="Human Capital"),1,0)))</f>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38.25">
      <c r="A30" s="34"/>
      <c r="B30" s="35" t="s">
        <v>291</v>
      </c>
      <c r="C30" s="36" t="s">
        <v>247</v>
      </c>
      <c r="D30" s="36"/>
      <c r="E30" s="36"/>
      <c r="F30" s="36" t="s">
        <v>248</v>
      </c>
      <c r="G30" s="36"/>
      <c r="H30" s="36"/>
      <c r="I30" s="36"/>
      <c r="J30" s="36"/>
      <c r="K30" s="36"/>
      <c r="L30" s="36"/>
      <c r="M30" s="36"/>
      <c r="N30" s="36"/>
      <c r="O30" s="36" t="s">
        <v>106</v>
      </c>
      <c r="P30" s="36"/>
      <c r="Q30" s="36"/>
      <c r="R30" s="36"/>
      <c r="S30" s="36"/>
      <c r="T30" s="43">
        <v>40543</v>
      </c>
      <c r="U30" s="36" t="s">
        <v>248</v>
      </c>
      <c r="V30" s="36"/>
      <c r="W30" s="36"/>
      <c r="X30" s="36"/>
      <c r="Y30" s="36"/>
      <c r="Z30" s="36"/>
      <c r="AA30" s="35" t="s">
        <v>293</v>
      </c>
      <c r="AB30" s="36"/>
      <c r="AC30" s="36"/>
      <c r="AD30" s="36"/>
      <c r="AE30" s="36"/>
      <c r="AF30" s="36"/>
      <c r="AG30" s="36"/>
      <c r="AH30" s="39"/>
      <c r="AI30" s="36"/>
      <c r="AJ30" s="36"/>
      <c r="AK30" s="36"/>
      <c r="AL30" s="36" t="s">
        <v>250</v>
      </c>
      <c r="AM30" s="36"/>
      <c r="AN30" s="36"/>
      <c r="AO30" s="36" t="s">
        <v>251</v>
      </c>
      <c r="AP30" s="36"/>
      <c r="AQ30" s="36"/>
      <c r="AR30" s="36"/>
      <c r="AS30" s="36"/>
      <c r="AT30" s="36"/>
      <c r="AU30" s="36"/>
      <c r="AV30" s="36"/>
      <c r="AW30" s="36"/>
      <c r="AX30" s="36"/>
      <c r="AY30" s="36"/>
      <c r="AZ30" s="36"/>
      <c r="BA30" s="39"/>
      <c r="BB30" s="36"/>
      <c r="BC30" s="36"/>
      <c r="BD30" s="36"/>
      <c r="BE30" s="35"/>
      <c r="BF30" s="36"/>
      <c r="BG30" s="36"/>
      <c r="BH30" s="36"/>
      <c r="BI30" s="36"/>
      <c r="BJ30" s="36"/>
      <c r="BK30" s="36"/>
      <c r="BL30" s="41" t="s">
        <v>252</v>
      </c>
      <c r="BM30" s="36"/>
      <c r="BN30" s="36"/>
      <c r="BO30" s="36"/>
      <c r="BP30" s="36"/>
      <c r="BQ30" s="36"/>
      <c r="BR30" s="36"/>
      <c r="BS30" s="36"/>
      <c r="BT30" s="36"/>
      <c r="BU30" s="36"/>
      <c r="BV30" s="36"/>
      <c r="BW30" s="36"/>
      <c r="BX30" s="36"/>
      <c r="BY30" s="36"/>
      <c r="BZ30" s="36" t="s">
        <v>253</v>
      </c>
      <c r="CA30" s="36"/>
      <c r="CB30" s="36"/>
      <c r="CC30" s="36"/>
      <c r="CD30" s="36"/>
      <c r="CE30" s="36"/>
      <c r="CF30" s="36"/>
      <c r="CG30" s="36" t="s">
        <v>254</v>
      </c>
      <c r="CH30" s="36"/>
      <c r="CI30" s="36"/>
      <c r="CJ30" s="36"/>
      <c r="CK30" s="36"/>
      <c r="CL30" s="36"/>
      <c r="CM30" s="36"/>
      <c r="CN30" s="36"/>
      <c r="CO30" s="36"/>
      <c r="CP30" s="36"/>
      <c r="CQ30" s="36"/>
      <c r="CR30" s="36"/>
      <c r="CS30" s="39"/>
      <c r="CT30"/>
      <c r="CU30"/>
      <c r="CV30" s="42"/>
      <c r="CW30" s="42"/>
      <c r="CX30" s="42"/>
      <c r="CY30" s="42"/>
      <c r="CZ30"/>
      <c r="DA30"/>
      <c r="DB30"/>
      <c r="DC30"/>
      <c r="DD30"/>
      <c r="DE30"/>
      <c r="DF30" s="42"/>
      <c r="DG30" s="42"/>
      <c r="DH30" s="42"/>
      <c r="DI30" s="42"/>
      <c r="DJ30" s="42"/>
      <c r="DK30" s="42"/>
      <c r="DL30" s="42"/>
      <c r="DM30" s="42"/>
      <c r="DN30" s="42"/>
      <c r="DO30" s="42"/>
      <c r="DP30" s="42"/>
      <c r="DQ30" s="42"/>
      <c r="DR30" s="42"/>
      <c r="DS30" s="42"/>
      <c r="DT30" s="42"/>
      <c r="DU30" s="42"/>
      <c r="DV30" s="42"/>
      <c r="DW30" s="42"/>
      <c r="DX30" s="42"/>
      <c r="DY30" s="42"/>
      <c r="DZ30" s="42"/>
      <c r="EA30" s="42"/>
      <c r="EB30" s="42"/>
      <c r="EC30" s="42"/>
      <c r="ED30" s="42"/>
      <c r="EE30" s="42"/>
      <c r="EF30" s="42"/>
      <c r="EG30" s="42"/>
      <c r="EH30" s="42"/>
      <c r="EI30" s="42"/>
      <c r="EJ30"/>
      <c r="EK30"/>
      <c r="EL30"/>
      <c r="EM30" s="42"/>
      <c r="EN30" s="42"/>
      <c r="EO30" s="42"/>
      <c r="EP30" s="42"/>
      <c r="EQ30" s="42"/>
      <c r="ER30" s="42"/>
      <c r="ES30" s="42"/>
      <c r="ET30" s="42"/>
      <c r="EU30" s="42"/>
      <c r="EV30" s="42"/>
      <c r="EW30" s="42"/>
      <c r="EX30" s="42"/>
      <c r="EY30" s="42"/>
      <c r="EZ30" s="42"/>
      <c r="FA30" s="42"/>
      <c r="FB30" s="42"/>
      <c r="FC30" s="42"/>
      <c r="FD30" s="42"/>
      <c r="FE30" s="42"/>
      <c r="FF30" s="42"/>
      <c r="FG30" s="42"/>
      <c r="FH30" s="42" t="s">
        <v>255</v>
      </c>
      <c r="FI30" s="42"/>
      <c r="FJ30" s="42"/>
      <c r="FK30" s="42"/>
      <c r="FL30" s="42"/>
      <c r="FM30" s="42"/>
      <c r="FO30" s="3"/>
      <c r="FP30" s="3"/>
      <c r="FQ30" s="3" t="str">
        <f t="array" ref="FQ30">IF(SUM($FU30:$IP30)=74,"PASS","FAIL")</f>
        <v>PASS</v>
      </c>
      <c r="FR30" s="3">
        <f t="shared" si="5"/>
        <v>0</v>
      </c>
      <c r="FS30" s="3">
        <f t="shared" si="6"/>
        <v>1</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f t="array" ref="HF30">IF(LEN($CS30)=0,0.4,SUM(IF(([2]JOE_DATA!$C$2:$C$19999=$CS30)*([2]JOE_DATA!$B$2:$B$19999="Work type")*([2]JOE_DATA!$A$2:$A$19999="BAIF"),0.4,0)))
+
IF(LEN($CT30)=0,0.3,SUM(IF(([2]JOE_DATA!$C$2:$C$19999=$CT30)*([2]JOE_DATA!$B$2:$B$19999="Work type")*([2]JOE_DATA!$A$2:$A$19999="BAIF"),0.3,0)))
+
IF(LEN($CU30)=0,0.3,SUM(IF(([2]JOE_DATA!$C$2:$C$19999=$CU30)*([2]JOE_DATA!$B$2:$B$19999="Work type")*([2]JOE_DATA!$A$2:$A$19999="BAIF"),0.3,0)))</f>
        <v>1</v>
      </c>
      <c r="HG30" s="3">
        <f t="array" ref="HG30">IF(LEN($CQ30)=0,1,SUM(IF(([2]JOE_DATA!$C$2:$C$19999=$CQ30)*([2]JOE_DATA!$B$2:$B$19999="Client type")*([2]JOE_DATA!$A$2:$A$19999="BAIF"),1,0)))</f>
        <v>1</v>
      </c>
      <c r="HH30" s="3">
        <f t="array" ref="HH30">IF(LEN($CW30)=0,0.4,SUM(IF(([2]JOE_DATA!$C$2:$C$19999=$CW30)*([2]JOE_DATA!$B$2:$B$19999="Work type")*([2]JOE_DATA!$A$2:$A$19999="CRD"),0.4,0)))
+
IF(LEN($CX30)=0,0.3,SUM(IF(([2]JOE_DATA!$C$2:$C$19999=$CX30)*([2]JOE_DATA!$B$2:$B$19999="Work type")*([2]JOE_DATA!$A$2:$A$19999="CRD"),0.3,0)))
+
IF(LEN($CY30)=0,0.3,SUM(IF(([2]JOE_DATA!$C$2:$C$19999=$CY30)*([2]JOE_DATA!$B$2:$B$19999="Work type")*([2]JOE_DATA!$A$2:$A$19999="CRD"),0.3,0)))</f>
        <v>1</v>
      </c>
      <c r="HI30" s="3">
        <f t="array" ref="HI30">IF(LEN($CZ30)=0,0.4,SUM(IF(([2]JOE_DATA!$C$2:$C$19999=$CZ30)*([2]JOE_DATA!$B$2:$B$19999="Sub-work type")*([2]JOE_DATA!$A$2:$A$19999="CRD"),0.4,0)))
+
IF(LEN($DA30)=0,0.3,SUM(IF(([2]JOE_DATA!$C$2:$C$19999=$DA30)*([2]JOE_DATA!$B$2:$B$19999="Sub-work type")*([2]JOE_DATA!$A$2:$A$19999="CRD"),0.3,0)))
+
IF(LEN($DB30)=0,0.3,SUM(IF(([2]JOE_DATA!$C$2:$C$19999=$DB30)*([2]JOE_DATA!$B$2:$B$19999="Sub-work type")*([2]JOE_DATA!$A$2:$A$19999="CRD"),0.3,0)))</f>
        <v>1</v>
      </c>
      <c r="HJ30" s="3">
        <f t="array" ref="HJ30">IF(LEN($CV30)=0,1,SUM(IF(([2]JOE_DATA!$C$2:$C$19999=$CV30)*([2]JOE_DATA!$B$2:$B$19999="Client type")*([2]JOE_DATA!$A$2:$A$19999="CRD"),1,0)))</f>
        <v>1</v>
      </c>
      <c r="HK30" s="3">
        <f t="array" ref="HK30">IF(LEN($DC30)=0,0.4,SUM(IF(([2]JOE_DATA!$C$2:$C$19999=$DC30)*([2]JOE_DATA!$B$2:$B$19999="Work type")*([2]JOE_DATA!$A$2:$A$19999="Corporate"),0.4,0)))
+
IF(LEN($DD30)=0,0.3,SUM(IF(([2]JOE_DATA!$C$2:$C$19999=$DD30)*([2]JOE_DATA!$B$2:$B$19999="Work type")*([2]JOE_DATA!$A$2:$A$19999="Corporate"),0.3,0)))
+
IF(LEN($DE30)=0,0.3,SUM(IF(([2]JOE_DATA!$C$2:$C$19999=$DE30)*([2]JOE_DATA!$B$2:$B$19999="Work type")*([2]JOE_DATA!$A$2:$A$19999="Corporate"),0.3,0)))</f>
        <v>1</v>
      </c>
      <c r="HL30" s="3">
        <f t="array" ref="HL30">IF(LEN($DF30)=0,0.4,SUM(IF(([2]JOE_DATA!$C$2:$C$19999=$DF30)*([2]JOE_DATA!$B$2:$B$19999="Sub-work type")*([2]JOE_DATA!$A$2:$A$19999="Corporate"),0.4,0)))
+
IF(LEN($DG30)=0,0.3,SUM(IF(([2]JOE_DATA!$C$2:$C$19999=$DG30)*([2]JOE_DATA!$B$2:$B$19999="Sub-work type")*([2]JOE_DATA!$A$2:$A$19999="Corporate"),0.3,0)))
+
IF(LEN($DH30)=0,0.3,SUM(IF(([2]JOE_DATA!$C$2:$C$19999=$DH30)*([2]JOE_DATA!$B$2:$B$19999="Sub-work type")*([2]JOE_DATA!$A$2:$A$19999="Corporate"),0.3,0)))</f>
        <v>1</v>
      </c>
      <c r="HM30" s="3">
        <f t="array" ref="HM30">IF(LEN($DI30)=0,0.4,SUM(IF(([2]JOE_DATA!$C$2:$C$19999=$DI30)*([2]JOE_DATA!$B$2:$B$19999="Acting for")*([2]JOE_DATA!$A$2:$A$19999="Corporate"),0.4,0)))
+
IF(LEN($DJ30)=0,0.3,SUM(IF(([2]JOE_DATA!$C$2:$C$19999=$DJ30)*([2]JOE_DATA!$B$2:$B$19999="Acting for")*([2]JOE_DATA!$A$2:$A$19999="Corporate"),0.3,0)))
+
IF(LEN($DK30)=0,0.3,SUM(IF(([2]JOE_DATA!$C$2:$C$19999=$DK30)*([2]JOE_DATA!$B$2:$B$19999="Acting for")*([2]JOE_DATA!$A$2:$A$19999="Corporate"),0.3,0)))</f>
        <v>1</v>
      </c>
      <c r="HN30" s="3">
        <f t="array" ref="HN30">IF(LEN($DM30)=0,0.4,SUM(IF(([2]JOE_DATA!$C$2:$C$19999=$DM30)*([2]JOE_DATA!$B$2:$B$19999="Country of buyer")*([2]JOE_DATA!$A$2:$A$19999="Corporate"),0.4,0)))
+
IF(LEN($DN30)=0,0.3,SUM(IF(([2]JOE_DATA!$C$2:$C$19999=$DN30)*([2]JOE_DATA!$B$2:$B$19999="Country of buyer")*([2]JOE_DATA!$A$2:$A$19999="Corporate"),0.3,0)))
+
IF(LEN($DL30)=0,0.3,SUM(IF(([2]JOE_DATA!$C$2:$C$19999=$DL30)*([2]JOE_DATA!$B$2:$B$19999="Country of buyer")*([2]JOE_DATA!$A$2:$A$19999="Corporate"),0.3,0)))</f>
        <v>1</v>
      </c>
      <c r="HO30" s="3">
        <f t="array" ref="HO30">IF(LEN($DO30)=0,0.4,SUM(IF(([2]JOE_DATA!$C$2:$C$19999=$DO30)*([2]JOE_DATA!$B$2:$B$19999="Country of seller")*([2]JOE_DATA!$A$2:$A$19999="Corporate"),0.4,0)))
+
IF(LEN($DP30)=0,0.3,SUM(IF(([2]JOE_DATA!$C$2:$C$19999=$DP30)*([2]JOE_DATA!$B$2:$B$19999="Country of seller")*([2]JOE_DATA!$A$2:$A$19999="Corporate"),0.3,0)))
+
IF(LEN($DQ30)=0,0.3,SUM(IF(([2]JOE_DATA!$C$2:$C$19999=$DQ30)*([2]JOE_DATA!$B$2:$B$19999="Country of seller")*([2]JOE_DATA!$A$2:$A$19999="Corporate"),0.3,0)))</f>
        <v>1</v>
      </c>
      <c r="HP30" s="3">
        <f t="array" ref="HP30">IF(LEN($DR30)=0,0.4,SUM(IF(([2]JOE_DATA!$C$2:$C$19999=$DR30)*([2]JOE_DATA!$B$2:$B$19999="Country of target")*([2]JOE_DATA!$A$2:$A$19999="Corporate"),0.4,0)))
+
IF(LEN($DS30)=0,0.3,SUM(IF(([2]JOE_DATA!$C$2:$C$19999=$DS30)*([2]JOE_DATA!$B$2:$B$19999="Country of target")*([2]JOE_DATA!$A$2:$A$19999="Corporate"),0.3,0)))
+
IF(LEN($DT30)=0,0.3,SUM(IF(([2]JOE_DATA!$C$2:$C$19999=$DT30)*([2]JOE_DATA!$B$2:$B$19999="Country of target")*([2]JOE_DATA!$A$2:$A$19999="Corporate"),0.3,0)))</f>
        <v>1</v>
      </c>
      <c r="HQ30" s="3">
        <f t="array" ref="HQ30">IF(LEN($DU30)=0,1,SUM(IF(([2]JOE_DATA!$C$2:$C$19999=$DU30)*([2]JOE_DATA!$B$2:$B$19999="Value over US $5m")*([2]JOE_DATA!$A$2:$A$19999="Corporate"),1,0)))</f>
        <v>1</v>
      </c>
      <c r="HR30" s="3">
        <f t="array" ref="HR30">IF(LEN($DV30)=0,1,SUM(IF(([2]JOE_DATA!$C$2:$C$19999=$DV30)*([2]JOE_DATA!$B$2:$B$19999="Value over £500,000")*([2]JOE_DATA!$A$2:$A$19999="Corporate"),1,0)))</f>
        <v>1</v>
      </c>
      <c r="HS30" s="3">
        <f t="array" ref="HS30">IF(LEN($DW30)=0,1,SUM(IF(([2]JOE_DATA!$C$2:$C$19999=$DW30)*([2]JOE_DATA!$B$2:$B$19999="Value over Euro 5m")*([2]JOE_DATA!$A$2:$A$19999="Corporate"),1,0)))</f>
        <v>1</v>
      </c>
      <c r="HT30" s="3">
        <f t="array" ref="HT30">IF(LEN($DX30)=0,1,SUM(IF(([2]JOE_DATA!$C$2:$C$19999=$DX30)*([2]JOE_DATA!$B$2:$B$19999="Value range in euros")*([2]JOE_DATA!$A$2:$A$19999="Corporate"),1,0)))</f>
        <v>1</v>
      </c>
      <c r="HU30" s="3">
        <f t="array" ref="HU30">IF(LEN($DY30)=0,1,SUM(IF(([2]JOE_DATA!$C$2:$C$19999=$DY30)*([2]JOE_DATA!$B$2:$B$19999="Is the deal relevant for M&amp;A study")*([2]JOE_DATA!$A$2:$A$19999="Corporate"),1,0)))</f>
        <v>1</v>
      </c>
      <c r="HV30" s="3">
        <f t="array" ref="HV30">IF(LEN($DZ30)=0,1,SUM(IF(([2]JOE_DATA!$C$2:$C$19999=$DZ30)*([2]JOE_DATA!$B$2:$B$19999="Does the deal involve PE clients")*([2]JOE_DATA!$A$2:$A$19999="Corporate"),1,0)))</f>
        <v>1</v>
      </c>
      <c r="HW30" s="3">
        <f t="array" ref="HW30">IF(LEN($EA30)=0,1,SUM(IF(([2]JOE_DATA!$C$2:$C$19999=$EA30)*([2]JOE_DATA!$B$2:$B$19999="Quarter deal announced/signed")*([2]JOE_DATA!$A$2:$A$19999="Corporate"),1,0)))</f>
        <v>1</v>
      </c>
      <c r="HX30" s="3">
        <f t="array" ref="HX30">IF(LEN($EB30)=0,1,SUM(IF(([2]JOE_DATA!$C$2:$C$19999=$EB30)*([2]JOE_DATA!$B$2:$B$19999="Quarter deal completed")*([2]JOE_DATA!$A$2:$A$19999="Corporate"),1,0)))</f>
        <v>1</v>
      </c>
      <c r="HY30" s="3">
        <f t="array" ref="HY30">IF(LEN($EC30)=0,1,SUM(IF(([2]JOE_DATA!$C$2:$C$19999=$EC30)*([2]JOE_DATA!$B$2:$B$19999="Year deal announced/signed")*([2]JOE_DATA!$A$2:$A$19999="Corporate"),1,0)))</f>
        <v>1</v>
      </c>
      <c r="HZ30" s="3">
        <f t="array" ref="HZ30">IF(LEN($ED30)=0,1,SUM(IF(([2]JOE_DATA!$C$2:$C$19999=$ED30)*([2]JOE_DATA!$B$2:$B$19999="Year deal completed")*([2]JOE_DATA!$A$2:$A$19999="Corporate"),1,0)))</f>
        <v>1</v>
      </c>
      <c r="IA30" s="3">
        <v>1</v>
      </c>
      <c r="IB30" s="3">
        <f t="array" ref="IB30">IF(LEN($EF30)=0,1,SUM(IF(([2]JOE_DATA!$C$2:$C$19999=$EF30)*([2]JOE_DATA!$B$2:$B$19999="Work type")*([2]JOE_DATA!$A$2:$A$19999="Corporate Tax"),1,0)))</f>
        <v>1</v>
      </c>
      <c r="IC30" s="3">
        <f t="array" ref="IC30">IF(LEN($EG30)=0,0.4,SUM(IF(([2]JOE_DATA!$C$2:$C$19999=$EG30)*([2]JOE_DATA!$B$2:$B$19999="Work type")*([2]JOE_DATA!$A$2:$A$19999="EPC Construction"),0.4,0)))
+
IF(LEN($EH30)=0,0.3,SUM(IF(([2]JOE_DATA!$C$2:$C$19999=$EH30)*([2]JOE_DATA!$B$2:$B$19999="Work type")*([2]JOE_DATA!$A$2:$A$19999="EPC Construction"),0.3,0)))
+
IF(LEN($EI30)=0,0.3,SUM(IF(([2]JOE_DATA!$C$2:$C$19999=$EI30)*([2]JOE_DATA!$B$2:$B$19999="Work type")*([2]JOE_DATA!$A$2:$A$19999="EPC Construction"),0.3,0)))</f>
        <v>1</v>
      </c>
      <c r="ID30" s="3">
        <f t="array" ref="ID30">IF(LEN($EJ30)=0,0.4,SUM(IF(([2]JOE_DATA!$C$2:$C$19999=$EJ30)*([2]JOE_DATA!$B$2:$B$19999="Contract type")*([2]JOE_DATA!$A$2:$A$19999="EPC Construction"),0.4,0)))
+
IF(LEN($EK30)=0,0.3,SUM(IF(([2]JOE_DATA!$C$2:$C$19999=$EK30)*([2]JOE_DATA!$B$2:$B$19999="Contract type")*([2]JOE_DATA!$A$2:$A$19999="EPC Construction"),0.3,0)))
+
IF(LEN($EL30)=0,0.3,SUM(IF(([2]JOE_DATA!$C$2:$C$19999=$EL30)*([2]JOE_DATA!$B$2:$B$19999="Contract type")*([2]JOE_DATA!$A$2:$A$19999="EPC Construction"),0.3,0)))</f>
        <v>1</v>
      </c>
      <c r="IE30" s="3">
        <f t="array" ref="IE30">IF(LEN($EP30)=0,1,SUM(IF(([2]JOE_DATA!$C$2:$C$19999=$EP30)*([2]JOE_DATA!$B$2:$B$19999="Client type")*([2]JOE_DATA!$A$2:$A$19999="EPC Construction"),1,0)))</f>
        <v>1</v>
      </c>
      <c r="IF30" s="3">
        <f t="array" ref="IF30">IF(LEN($EN30)=0,1,SUM(IF(([2]JOE_DATA!$C$2:$C$19999=$EN30)*([2]JOE_DATA!$B$2:$B$19999="Subject matter")*([2]JOE_DATA!$A$2:$A$19999="EPC Construction"),1,0)))</f>
        <v>1</v>
      </c>
      <c r="IG30" s="3">
        <f t="array" ref="IG30">IF(LEN($ER30)=0,1,SUM(IF(([2]JOE_DATA!$C$2:$C$19999=$ER30)*([2]JOE_DATA!$B$2:$B$19999="Client scope")*([2]JOE_DATA!$A$2:$A$19999="EPC Construction"),1,0)))</f>
        <v>1</v>
      </c>
      <c r="IH30" s="3">
        <f t="array" ref="IH30">IF(LEN($ES30)=0,0.4,SUM(IF(([2]JOE_DATA!$C$2:$C$19999=$ES30)*([2]JOE_DATA!$B$2:$B$19999="Work type")*([2]JOE_DATA!$A$2:$A$19999="EPC Energy"),0.4,0)))
+
IF(LEN($ET30)=0,0.3,SUM(IF(([2]JOE_DATA!$C$2:$C$19999=$ET30)*([2]JOE_DATA!$B$2:$B$19999="Work type")*([2]JOE_DATA!$A$2:$A$19999="EPC Energy"),0.3,0)))
+
IF(LEN($EU30)=0,0.3,SUM(IF(([2]JOE_DATA!$C$2:$C$19999=$EU30)*([2]JOE_DATA!$B$2:$B$19999="Work type")*([2]JOE_DATA!$A$2:$A$19999="EPC Energy"),0.3,0)))</f>
        <v>1</v>
      </c>
      <c r="II30" s="3">
        <f t="array" ref="II30">IF(LEN($EV30)=0,1,SUM(IF(([2]JOE_DATA!$C$2:$C$19999=$EV30)*([2]JOE_DATA!$B$2:$B$19999="Work type")*([2]JOE_DATA!$A$2:$A$19999="EPC Energy"),1,0)))</f>
        <v>1</v>
      </c>
      <c r="IJ30" s="3">
        <f t="array" ref="IJ30">IF(LEN($EW30)=0,1,SUM(IF(([2]JOE_DATA!$C$2:$C$19999=$EW30)*([2]JOE_DATA!$B$2:$B$19999="Client type")*([2]JOE_DATA!$A$2:$A$19999="EPC Projects"),1,0)))</f>
        <v>1</v>
      </c>
      <c r="IK30" s="3">
        <f t="array" ref="IK30">IF(LEN($FE30)=0,0.4,SUM(IF(([2]JOE_DATA!$C$2:$C$19999=$FE30)*([2]JOE_DATA!$B$2:$B$19999="Client type")*([2]JOE_DATA!$A$2:$A$19999="Real Estate"),0.4,0)))
+
IF(LEN($FF30)=0,0.3,SUM(IF(([2]JOE_DATA!$C$2:$C$19999=$FF30)*([2]JOE_DATA!$B$2:$B$19999="Client type")*([2]JOE_DATA!$A$2:$A$19999="Real Estate"),0.3,0)))
+
IF(LEN($FG30)=0,0.3,SUM(IF(([2]JOE_DATA!$C$2:$C$19999=$FG30)*([2]JOE_DATA!$B$2:$B$19999="Client type")*([2]JOE_DATA!$A$2:$A$19999="Real Estate"),0.3,0)))</f>
        <v>1</v>
      </c>
      <c r="IL30" s="3">
        <f t="array" ref="IL30">IF(LEN($FH30)=0,0.4,SUM(IF(([2]JOE_DATA!$C$2:$C$19999=$FH30)*([2]JOE_DATA!$B$2:$B$19999="Work type")*([2]JOE_DATA!$A$2:$A$19999="Real Estate"),0.4,0)))
+
IF(LEN($FI30)=0,0.3,SUM(IF(([2]JOE_DATA!$C$2:$C$19999=$FI30)*([2]JOE_DATA!$B$2:$B$19999="Work type")*([2]JOE_DATA!$A$2:$A$19999="Real Estate"),0.3,0)))
+
IF(LEN($FJ30)=0,0.3,SUM(IF(([2]JOE_DATA!$C$2:$C$19999=$FJ30)*([2]JOE_DATA!$B$2:$B$19999="Work type")*([2]JOE_DATA!$A$2:$A$19999="Real Estate"),0.3,0)))</f>
        <v>1</v>
      </c>
      <c r="IM30" s="3">
        <f t="array" ref="IM30">IF(LEN($EX30)=0,0.4,SUM(IF(([2]JOE_DATA!$C$2:$C$19999=$EX30)*([2]JOE_DATA!$B$2:$B$19999="Work type")*([2]JOE_DATA!$A$2:$A$19999="Human Capital"),0.4,0)))
+
IF(LEN($EY30)=0,0.3,SUM(IF(([2]JOE_DATA!$C$2:$C$19999=$EY30)*([2]JOE_DATA!$B$2:$B$19999="Work type")*([2]JOE_DATA!$A$2:$A$19999="Human Capital"),0.3,0)))
+
IF(LEN($EZ30)=0,0.3,SUM(IF(([2]JOE_DATA!$C$2:$C$19999=$EZ30)*([2]JOE_DATA!$B$2:$B$19999="Work type")*([2]JOE_DATA!$A$2:$A$19999="Human Capital"),0.3,0)))</f>
        <v>1</v>
      </c>
      <c r="IN30" s="3">
        <f t="array" ref="IN30">IF(LEN($FA30)=0,0.4,SUM(IF(([2]JOE_DATA!$C$2:$C$19999=$FA30)*([2]JOE_DATA!$B$2:$B$19999="Sub-work types")*([2]JOE_DATA!$A$2:$A$19999="Human Capital"),0.4,0)))
+
IF(LEN($FB30)=0,0.3,SUM(IF(([2]JOE_DATA!$C$2:$C$19999=$FB30)*([2]JOE_DATA!$B$2:$B$19999="Sub-work types")*([2]JOE_DATA!$A$2:$A$19999="Human Capital"),0.3,0)))
+
IF(LEN($FC30)=0,0.3,SUM(IF(([2]JOE_DATA!$C$2:$C$19999=$FC30)*([2]JOE_DATA!$B$2:$B$19999="Sub-work types")*([2]JOE_DATA!$A$2:$A$19999="Human Capital"),0.3,0)))</f>
        <v>1</v>
      </c>
      <c r="IO30" s="15">
        <f t="array" ref="IO30">IF(LEN($FD30)=0,1,SUM(IF(([2]JOE_DATA!$C$2:$C$19999=$FD30)*([2]JOE_DATA!$B$2:$B$19999="Pension scheme")*([2]JOE_DATA!$A$2:$A$19999="Human Capital"),1,0)))</f>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45">
      <c r="A31" s="34"/>
      <c r="B31" s="35" t="s">
        <v>291</v>
      </c>
      <c r="C31" s="36" t="s">
        <v>247</v>
      </c>
      <c r="D31" s="36"/>
      <c r="E31" s="36"/>
      <c r="F31" s="36" t="s">
        <v>248</v>
      </c>
      <c r="G31" s="36"/>
      <c r="H31" s="36"/>
      <c r="I31" s="36"/>
      <c r="J31" s="36"/>
      <c r="K31" s="36"/>
      <c r="L31" s="36"/>
      <c r="M31" s="36"/>
      <c r="N31" s="36"/>
      <c r="O31" s="36" t="s">
        <v>106</v>
      </c>
      <c r="P31" s="36"/>
      <c r="Q31" s="36"/>
      <c r="R31" s="36"/>
      <c r="S31" s="36"/>
      <c r="T31" s="43">
        <v>39813</v>
      </c>
      <c r="U31" s="36" t="s">
        <v>248</v>
      </c>
      <c r="V31" s="36"/>
      <c r="W31" s="36"/>
      <c r="X31" s="36"/>
      <c r="Y31" s="36"/>
      <c r="Z31" s="36"/>
      <c r="AA31" s="35" t="s">
        <v>294</v>
      </c>
      <c r="AB31" s="36"/>
      <c r="AC31" s="36"/>
      <c r="AD31" s="36"/>
      <c r="AE31" s="36"/>
      <c r="AF31" s="36"/>
      <c r="AG31" s="36"/>
      <c r="AH31" s="39"/>
      <c r="AI31" s="36"/>
      <c r="AJ31" s="36"/>
      <c r="AK31" s="36"/>
      <c r="AL31" s="36" t="s">
        <v>250</v>
      </c>
      <c r="AM31" s="36"/>
      <c r="AN31" s="36"/>
      <c r="AO31" s="36" t="s">
        <v>251</v>
      </c>
      <c r="AP31" s="36"/>
      <c r="AQ31" s="36"/>
      <c r="AR31" s="36"/>
      <c r="AS31" s="36"/>
      <c r="AT31" s="36"/>
      <c r="AU31" s="36"/>
      <c r="AV31" s="36"/>
      <c r="AW31" s="36"/>
      <c r="AX31" s="36"/>
      <c r="AY31" s="36"/>
      <c r="AZ31" s="36"/>
      <c r="BA31" s="39"/>
      <c r="BB31" s="36"/>
      <c r="BC31" s="36"/>
      <c r="BD31" s="36"/>
      <c r="BE31" s="35"/>
      <c r="BF31" s="36"/>
      <c r="BG31" s="36"/>
      <c r="BH31" s="36"/>
      <c r="BI31" s="36"/>
      <c r="BJ31" s="36"/>
      <c r="BK31" s="36"/>
      <c r="BL31" s="41" t="s">
        <v>252</v>
      </c>
      <c r="BM31" s="36"/>
      <c r="BN31" s="36"/>
      <c r="BO31" s="36"/>
      <c r="BP31" s="36"/>
      <c r="BQ31" s="36"/>
      <c r="BR31" s="36"/>
      <c r="BS31" s="36"/>
      <c r="BT31" s="36"/>
      <c r="BU31" s="36"/>
      <c r="BV31" s="36"/>
      <c r="BW31" s="36"/>
      <c r="BX31" s="36"/>
      <c r="BY31" s="36"/>
      <c r="BZ31" s="36" t="s">
        <v>253</v>
      </c>
      <c r="CA31" s="36"/>
      <c r="CB31" s="36"/>
      <c r="CC31" s="36"/>
      <c r="CD31" s="36"/>
      <c r="CE31" s="36"/>
      <c r="CF31" s="36"/>
      <c r="CG31" s="36" t="s">
        <v>254</v>
      </c>
      <c r="CH31" s="36"/>
      <c r="CI31" s="36"/>
      <c r="CJ31" s="36"/>
      <c r="CK31" s="36"/>
      <c r="CL31" s="36"/>
      <c r="CM31" s="36"/>
      <c r="CN31" s="36"/>
      <c r="CO31" s="36"/>
      <c r="CP31" s="36"/>
      <c r="CQ31" s="36"/>
      <c r="CR31" s="36"/>
      <c r="CS31" s="39"/>
      <c r="CT31"/>
      <c r="CU31"/>
      <c r="CV31" s="42"/>
      <c r="CW31" s="42"/>
      <c r="CX31" s="42"/>
      <c r="CY31" s="42"/>
      <c r="CZ31"/>
      <c r="DA31"/>
      <c r="DB31"/>
      <c r="DC31"/>
      <c r="DD31"/>
      <c r="DE31"/>
      <c r="DF31" s="42"/>
      <c r="DG31" s="42"/>
      <c r="DH31" s="42"/>
      <c r="DI31" s="42"/>
      <c r="DJ31" s="42"/>
      <c r="DK31" s="42"/>
      <c r="DL31" s="42"/>
      <c r="DM31" s="42"/>
      <c r="DN31" s="42"/>
      <c r="DO31" s="42"/>
      <c r="DP31" s="42"/>
      <c r="DQ31" s="42"/>
      <c r="DR31" s="42"/>
      <c r="DS31" s="42"/>
      <c r="DT31" s="42"/>
      <c r="DU31" s="42"/>
      <c r="DV31" s="42"/>
      <c r="DW31" s="42"/>
      <c r="DX31" s="42"/>
      <c r="DY31" s="42"/>
      <c r="DZ31" s="42"/>
      <c r="EA31" s="42"/>
      <c r="EB31" s="42"/>
      <c r="EC31" s="42"/>
      <c r="ED31" s="42"/>
      <c r="EE31" s="42"/>
      <c r="EF31" s="42"/>
      <c r="EG31" s="42"/>
      <c r="EH31" s="42"/>
      <c r="EI31" s="42"/>
      <c r="EJ31"/>
      <c r="EK31"/>
      <c r="EL31"/>
      <c r="EM31" s="42"/>
      <c r="EN31" s="42"/>
      <c r="EO31" s="42"/>
      <c r="EP31" s="42"/>
      <c r="EQ31" s="42"/>
      <c r="ER31" s="42"/>
      <c r="ES31" s="42"/>
      <c r="ET31" s="42"/>
      <c r="EU31" s="42"/>
      <c r="EV31" s="42"/>
      <c r="EW31" s="42"/>
      <c r="EX31" s="42"/>
      <c r="EY31" s="42"/>
      <c r="EZ31" s="42"/>
      <c r="FA31" s="42"/>
      <c r="FB31" s="42"/>
      <c r="FC31" s="42"/>
      <c r="FD31" s="42"/>
      <c r="FE31" s="42"/>
      <c r="FF31" s="42"/>
      <c r="FG31" s="42"/>
      <c r="FH31" s="42" t="s">
        <v>255</v>
      </c>
      <c r="FI31" s="42"/>
      <c r="FJ31" s="42"/>
      <c r="FK31" s="42"/>
      <c r="FL31" s="42"/>
      <c r="FM31" s="42"/>
      <c r="FO31" s="3"/>
      <c r="FP31" s="3"/>
      <c r="FQ31" s="3" t="str">
        <f t="array" ref="FQ31">IF(SUM($FU31:$IP31)=74,"PASS","FAIL")</f>
        <v>PASS</v>
      </c>
      <c r="FR31" s="3">
        <f t="shared" si="5"/>
        <v>0</v>
      </c>
      <c r="FS31" s="3">
        <f t="shared" si="6"/>
        <v>1</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f t="array" ref="HF31">IF(LEN($CS31)=0,0.4,SUM(IF(([2]JOE_DATA!$C$2:$C$19999=$CS31)*([2]JOE_DATA!$B$2:$B$19999="Work type")*([2]JOE_DATA!$A$2:$A$19999="BAIF"),0.4,0)))
+
IF(LEN($CT31)=0,0.3,SUM(IF(([2]JOE_DATA!$C$2:$C$19999=$CT31)*([2]JOE_DATA!$B$2:$B$19999="Work type")*([2]JOE_DATA!$A$2:$A$19999="BAIF"),0.3,0)))
+
IF(LEN($CU31)=0,0.3,SUM(IF(([2]JOE_DATA!$C$2:$C$19999=$CU31)*([2]JOE_DATA!$B$2:$B$19999="Work type")*([2]JOE_DATA!$A$2:$A$19999="BAIF"),0.3,0)))</f>
        <v>1</v>
      </c>
      <c r="HG31" s="3">
        <f t="array" ref="HG31">IF(LEN($CQ31)=0,1,SUM(IF(([2]JOE_DATA!$C$2:$C$19999=$CQ31)*([2]JOE_DATA!$B$2:$B$19999="Client type")*([2]JOE_DATA!$A$2:$A$19999="BAIF"),1,0)))</f>
        <v>1</v>
      </c>
      <c r="HH31" s="3">
        <f t="array" ref="HH31">IF(LEN($CW31)=0,0.4,SUM(IF(([2]JOE_DATA!$C$2:$C$19999=$CW31)*([2]JOE_DATA!$B$2:$B$19999="Work type")*([2]JOE_DATA!$A$2:$A$19999="CRD"),0.4,0)))
+
IF(LEN($CX31)=0,0.3,SUM(IF(([2]JOE_DATA!$C$2:$C$19999=$CX31)*([2]JOE_DATA!$B$2:$B$19999="Work type")*([2]JOE_DATA!$A$2:$A$19999="CRD"),0.3,0)))
+
IF(LEN($CY31)=0,0.3,SUM(IF(([2]JOE_DATA!$C$2:$C$19999=$CY31)*([2]JOE_DATA!$B$2:$B$19999="Work type")*([2]JOE_DATA!$A$2:$A$19999="CRD"),0.3,0)))</f>
        <v>1</v>
      </c>
      <c r="HI31" s="3">
        <f t="array" ref="HI31">IF(LEN($CZ31)=0,0.4,SUM(IF(([2]JOE_DATA!$C$2:$C$19999=$CZ31)*([2]JOE_DATA!$B$2:$B$19999="Sub-work type")*([2]JOE_DATA!$A$2:$A$19999="CRD"),0.4,0)))
+
IF(LEN($DA31)=0,0.3,SUM(IF(([2]JOE_DATA!$C$2:$C$19999=$DA31)*([2]JOE_DATA!$B$2:$B$19999="Sub-work type")*([2]JOE_DATA!$A$2:$A$19999="CRD"),0.3,0)))
+
IF(LEN($DB31)=0,0.3,SUM(IF(([2]JOE_DATA!$C$2:$C$19999=$DB31)*([2]JOE_DATA!$B$2:$B$19999="Sub-work type")*([2]JOE_DATA!$A$2:$A$19999="CRD"),0.3,0)))</f>
        <v>1</v>
      </c>
      <c r="HJ31" s="3">
        <f t="array" ref="HJ31">IF(LEN($CV31)=0,1,SUM(IF(([2]JOE_DATA!$C$2:$C$19999=$CV31)*([2]JOE_DATA!$B$2:$B$19999="Client type")*([2]JOE_DATA!$A$2:$A$19999="CRD"),1,0)))</f>
        <v>1</v>
      </c>
      <c r="HK31" s="3">
        <f t="array" ref="HK31">IF(LEN($DC31)=0,0.4,SUM(IF(([2]JOE_DATA!$C$2:$C$19999=$DC31)*([2]JOE_DATA!$B$2:$B$19999="Work type")*([2]JOE_DATA!$A$2:$A$19999="Corporate"),0.4,0)))
+
IF(LEN($DD31)=0,0.3,SUM(IF(([2]JOE_DATA!$C$2:$C$19999=$DD31)*([2]JOE_DATA!$B$2:$B$19999="Work type")*([2]JOE_DATA!$A$2:$A$19999="Corporate"),0.3,0)))
+
IF(LEN($DE31)=0,0.3,SUM(IF(([2]JOE_DATA!$C$2:$C$19999=$DE31)*([2]JOE_DATA!$B$2:$B$19999="Work type")*([2]JOE_DATA!$A$2:$A$19999="Corporate"),0.3,0)))</f>
        <v>1</v>
      </c>
      <c r="HL31" s="3">
        <f t="array" ref="HL31">IF(LEN($DF31)=0,0.4,SUM(IF(([2]JOE_DATA!$C$2:$C$19999=$DF31)*([2]JOE_DATA!$B$2:$B$19999="Sub-work type")*([2]JOE_DATA!$A$2:$A$19999="Corporate"),0.4,0)))
+
IF(LEN($DG31)=0,0.3,SUM(IF(([2]JOE_DATA!$C$2:$C$19999=$DG31)*([2]JOE_DATA!$B$2:$B$19999="Sub-work type")*([2]JOE_DATA!$A$2:$A$19999="Corporate"),0.3,0)))
+
IF(LEN($DH31)=0,0.3,SUM(IF(([2]JOE_DATA!$C$2:$C$19999=$DH31)*([2]JOE_DATA!$B$2:$B$19999="Sub-work type")*([2]JOE_DATA!$A$2:$A$19999="Corporate"),0.3,0)))</f>
        <v>1</v>
      </c>
      <c r="HM31" s="3">
        <f t="array" ref="HM31">IF(LEN($DI31)=0,0.4,SUM(IF(([2]JOE_DATA!$C$2:$C$19999=$DI31)*([2]JOE_DATA!$B$2:$B$19999="Acting for")*([2]JOE_DATA!$A$2:$A$19999="Corporate"),0.4,0)))
+
IF(LEN($DJ31)=0,0.3,SUM(IF(([2]JOE_DATA!$C$2:$C$19999=$DJ31)*([2]JOE_DATA!$B$2:$B$19999="Acting for")*([2]JOE_DATA!$A$2:$A$19999="Corporate"),0.3,0)))
+
IF(LEN($DK31)=0,0.3,SUM(IF(([2]JOE_DATA!$C$2:$C$19999=$DK31)*([2]JOE_DATA!$B$2:$B$19999="Acting for")*([2]JOE_DATA!$A$2:$A$19999="Corporate"),0.3,0)))</f>
        <v>1</v>
      </c>
      <c r="HN31" s="3">
        <f t="array" ref="HN31">IF(LEN($DM31)=0,0.4,SUM(IF(([2]JOE_DATA!$C$2:$C$19999=$DM31)*([2]JOE_DATA!$B$2:$B$19999="Country of buyer")*([2]JOE_DATA!$A$2:$A$19999="Corporate"),0.4,0)))
+
IF(LEN($DN31)=0,0.3,SUM(IF(([2]JOE_DATA!$C$2:$C$19999=$DN31)*([2]JOE_DATA!$B$2:$B$19999="Country of buyer")*([2]JOE_DATA!$A$2:$A$19999="Corporate"),0.3,0)))
+
IF(LEN($DL31)=0,0.3,SUM(IF(([2]JOE_DATA!$C$2:$C$19999=$DL31)*([2]JOE_DATA!$B$2:$B$19999="Country of buyer")*([2]JOE_DATA!$A$2:$A$19999="Corporate"),0.3,0)))</f>
        <v>1</v>
      </c>
      <c r="HO31" s="3">
        <f t="array" ref="HO31">IF(LEN($DO31)=0,0.4,SUM(IF(([2]JOE_DATA!$C$2:$C$19999=$DO31)*([2]JOE_DATA!$B$2:$B$19999="Country of seller")*([2]JOE_DATA!$A$2:$A$19999="Corporate"),0.4,0)))
+
IF(LEN($DP31)=0,0.3,SUM(IF(([2]JOE_DATA!$C$2:$C$19999=$DP31)*([2]JOE_DATA!$B$2:$B$19999="Country of seller")*([2]JOE_DATA!$A$2:$A$19999="Corporate"),0.3,0)))
+
IF(LEN($DQ31)=0,0.3,SUM(IF(([2]JOE_DATA!$C$2:$C$19999=$DQ31)*([2]JOE_DATA!$B$2:$B$19999="Country of seller")*([2]JOE_DATA!$A$2:$A$19999="Corporate"),0.3,0)))</f>
        <v>1</v>
      </c>
      <c r="HP31" s="3">
        <f t="array" ref="HP31">IF(LEN($DR31)=0,0.4,SUM(IF(([2]JOE_DATA!$C$2:$C$19999=$DR31)*([2]JOE_DATA!$B$2:$B$19999="Country of target")*([2]JOE_DATA!$A$2:$A$19999="Corporate"),0.4,0)))
+
IF(LEN($DS31)=0,0.3,SUM(IF(([2]JOE_DATA!$C$2:$C$19999=$DS31)*([2]JOE_DATA!$B$2:$B$19999="Country of target")*([2]JOE_DATA!$A$2:$A$19999="Corporate"),0.3,0)))
+
IF(LEN($DT31)=0,0.3,SUM(IF(([2]JOE_DATA!$C$2:$C$19999=$DT31)*([2]JOE_DATA!$B$2:$B$19999="Country of target")*([2]JOE_DATA!$A$2:$A$19999="Corporate"),0.3,0)))</f>
        <v>1</v>
      </c>
      <c r="HQ31" s="3">
        <f t="array" ref="HQ31">IF(LEN($DU31)=0,1,SUM(IF(([2]JOE_DATA!$C$2:$C$19999=$DU31)*([2]JOE_DATA!$B$2:$B$19999="Value over US $5m")*([2]JOE_DATA!$A$2:$A$19999="Corporate"),1,0)))</f>
        <v>1</v>
      </c>
      <c r="HR31" s="3">
        <f t="array" ref="HR31">IF(LEN($DV31)=0,1,SUM(IF(([2]JOE_DATA!$C$2:$C$19999=$DV31)*([2]JOE_DATA!$B$2:$B$19999="Value over £500,000")*([2]JOE_DATA!$A$2:$A$19999="Corporate"),1,0)))</f>
        <v>1</v>
      </c>
      <c r="HS31" s="3">
        <f t="array" ref="HS31">IF(LEN($DW31)=0,1,SUM(IF(([2]JOE_DATA!$C$2:$C$19999=$DW31)*([2]JOE_DATA!$B$2:$B$19999="Value over Euro 5m")*([2]JOE_DATA!$A$2:$A$19999="Corporate"),1,0)))</f>
        <v>1</v>
      </c>
      <c r="HT31" s="3">
        <f t="array" ref="HT31">IF(LEN($DX31)=0,1,SUM(IF(([2]JOE_DATA!$C$2:$C$19999=$DX31)*([2]JOE_DATA!$B$2:$B$19999="Value range in euros")*([2]JOE_DATA!$A$2:$A$19999="Corporate"),1,0)))</f>
        <v>1</v>
      </c>
      <c r="HU31" s="3">
        <f t="array" ref="HU31">IF(LEN($DY31)=0,1,SUM(IF(([2]JOE_DATA!$C$2:$C$19999=$DY31)*([2]JOE_DATA!$B$2:$B$19999="Is the deal relevant for M&amp;A study")*([2]JOE_DATA!$A$2:$A$19999="Corporate"),1,0)))</f>
        <v>1</v>
      </c>
      <c r="HV31" s="3">
        <f t="array" ref="HV31">IF(LEN($DZ31)=0,1,SUM(IF(([2]JOE_DATA!$C$2:$C$19999=$DZ31)*([2]JOE_DATA!$B$2:$B$19999="Does the deal involve PE clients")*([2]JOE_DATA!$A$2:$A$19999="Corporate"),1,0)))</f>
        <v>1</v>
      </c>
      <c r="HW31" s="3">
        <f t="array" ref="HW31">IF(LEN($EA31)=0,1,SUM(IF(([2]JOE_DATA!$C$2:$C$19999=$EA31)*([2]JOE_DATA!$B$2:$B$19999="Quarter deal announced/signed")*([2]JOE_DATA!$A$2:$A$19999="Corporate"),1,0)))</f>
        <v>1</v>
      </c>
      <c r="HX31" s="3">
        <f t="array" ref="HX31">IF(LEN($EB31)=0,1,SUM(IF(([2]JOE_DATA!$C$2:$C$19999=$EB31)*([2]JOE_DATA!$B$2:$B$19999="Quarter deal completed")*([2]JOE_DATA!$A$2:$A$19999="Corporate"),1,0)))</f>
        <v>1</v>
      </c>
      <c r="HY31" s="3">
        <f t="array" ref="HY31">IF(LEN($EC31)=0,1,SUM(IF(([2]JOE_DATA!$C$2:$C$19999=$EC31)*([2]JOE_DATA!$B$2:$B$19999="Year deal announced/signed")*([2]JOE_DATA!$A$2:$A$19999="Corporate"),1,0)))</f>
        <v>1</v>
      </c>
      <c r="HZ31" s="3">
        <f t="array" ref="HZ31">IF(LEN($ED31)=0,1,SUM(IF(([2]JOE_DATA!$C$2:$C$19999=$ED31)*([2]JOE_DATA!$B$2:$B$19999="Year deal completed")*([2]JOE_DATA!$A$2:$A$19999="Corporate"),1,0)))</f>
        <v>1</v>
      </c>
      <c r="IA31" s="3">
        <v>1</v>
      </c>
      <c r="IB31" s="3">
        <f t="array" ref="IB31">IF(LEN($EF31)=0,1,SUM(IF(([2]JOE_DATA!$C$2:$C$19999=$EF31)*([2]JOE_DATA!$B$2:$B$19999="Work type")*([2]JOE_DATA!$A$2:$A$19999="Corporate Tax"),1,0)))</f>
        <v>1</v>
      </c>
      <c r="IC31" s="3">
        <f t="array" ref="IC31">IF(LEN($EG31)=0,0.4,SUM(IF(([2]JOE_DATA!$C$2:$C$19999=$EG31)*([2]JOE_DATA!$B$2:$B$19999="Work type")*([2]JOE_DATA!$A$2:$A$19999="EPC Construction"),0.4,0)))
+
IF(LEN($EH31)=0,0.3,SUM(IF(([2]JOE_DATA!$C$2:$C$19999=$EH31)*([2]JOE_DATA!$B$2:$B$19999="Work type")*([2]JOE_DATA!$A$2:$A$19999="EPC Construction"),0.3,0)))
+
IF(LEN($EI31)=0,0.3,SUM(IF(([2]JOE_DATA!$C$2:$C$19999=$EI31)*([2]JOE_DATA!$B$2:$B$19999="Work type")*([2]JOE_DATA!$A$2:$A$19999="EPC Construction"),0.3,0)))</f>
        <v>1</v>
      </c>
      <c r="ID31" s="3">
        <f t="array" ref="ID31">IF(LEN($EJ31)=0,0.4,SUM(IF(([2]JOE_DATA!$C$2:$C$19999=$EJ31)*([2]JOE_DATA!$B$2:$B$19999="Contract type")*([2]JOE_DATA!$A$2:$A$19999="EPC Construction"),0.4,0)))
+
IF(LEN($EK31)=0,0.3,SUM(IF(([2]JOE_DATA!$C$2:$C$19999=$EK31)*([2]JOE_DATA!$B$2:$B$19999="Contract type")*([2]JOE_DATA!$A$2:$A$19999="EPC Construction"),0.3,0)))
+
IF(LEN($EL31)=0,0.3,SUM(IF(([2]JOE_DATA!$C$2:$C$19999=$EL31)*([2]JOE_DATA!$B$2:$B$19999="Contract type")*([2]JOE_DATA!$A$2:$A$19999="EPC Construction"),0.3,0)))</f>
        <v>1</v>
      </c>
      <c r="IE31" s="3">
        <f t="array" ref="IE31">IF(LEN($EP31)=0,1,SUM(IF(([2]JOE_DATA!$C$2:$C$19999=$EP31)*([2]JOE_DATA!$B$2:$B$19999="Client type")*([2]JOE_DATA!$A$2:$A$19999="EPC Construction"),1,0)))</f>
        <v>1</v>
      </c>
      <c r="IF31" s="3">
        <f t="array" ref="IF31">IF(LEN($EN31)=0,1,SUM(IF(([2]JOE_DATA!$C$2:$C$19999=$EN31)*([2]JOE_DATA!$B$2:$B$19999="Subject matter")*([2]JOE_DATA!$A$2:$A$19999="EPC Construction"),1,0)))</f>
        <v>1</v>
      </c>
      <c r="IG31" s="3">
        <f t="array" ref="IG31">IF(LEN($ER31)=0,1,SUM(IF(([2]JOE_DATA!$C$2:$C$19999=$ER31)*([2]JOE_DATA!$B$2:$B$19999="Client scope")*([2]JOE_DATA!$A$2:$A$19999="EPC Construction"),1,0)))</f>
        <v>1</v>
      </c>
      <c r="IH31" s="3">
        <f t="array" ref="IH31">IF(LEN($ES31)=0,0.4,SUM(IF(([2]JOE_DATA!$C$2:$C$19999=$ES31)*([2]JOE_DATA!$B$2:$B$19999="Work type")*([2]JOE_DATA!$A$2:$A$19999="EPC Energy"),0.4,0)))
+
IF(LEN($ET31)=0,0.3,SUM(IF(([2]JOE_DATA!$C$2:$C$19999=$ET31)*([2]JOE_DATA!$B$2:$B$19999="Work type")*([2]JOE_DATA!$A$2:$A$19999="EPC Energy"),0.3,0)))
+
IF(LEN($EU31)=0,0.3,SUM(IF(([2]JOE_DATA!$C$2:$C$19999=$EU31)*([2]JOE_DATA!$B$2:$B$19999="Work type")*([2]JOE_DATA!$A$2:$A$19999="EPC Energy"),0.3,0)))</f>
        <v>1</v>
      </c>
      <c r="II31" s="3">
        <f t="array" ref="II31">IF(LEN($EV31)=0,1,SUM(IF(([2]JOE_DATA!$C$2:$C$19999=$EV31)*([2]JOE_DATA!$B$2:$B$19999="Work type")*([2]JOE_DATA!$A$2:$A$19999="EPC Energy"),1,0)))</f>
        <v>1</v>
      </c>
      <c r="IJ31" s="3">
        <f t="array" ref="IJ31">IF(LEN($EW31)=0,1,SUM(IF(([2]JOE_DATA!$C$2:$C$19999=$EW31)*([2]JOE_DATA!$B$2:$B$19999="Client type")*([2]JOE_DATA!$A$2:$A$19999="EPC Projects"),1,0)))</f>
        <v>1</v>
      </c>
      <c r="IK31" s="3">
        <f t="array" ref="IK31">IF(LEN($FE31)=0,0.4,SUM(IF(([2]JOE_DATA!$C$2:$C$19999=$FE31)*([2]JOE_DATA!$B$2:$B$19999="Client type")*([2]JOE_DATA!$A$2:$A$19999="Real Estate"),0.4,0)))
+
IF(LEN($FF31)=0,0.3,SUM(IF(([2]JOE_DATA!$C$2:$C$19999=$FF31)*([2]JOE_DATA!$B$2:$B$19999="Client type")*([2]JOE_DATA!$A$2:$A$19999="Real Estate"),0.3,0)))
+
IF(LEN($FG31)=0,0.3,SUM(IF(([2]JOE_DATA!$C$2:$C$19999=$FG31)*([2]JOE_DATA!$B$2:$B$19999="Client type")*([2]JOE_DATA!$A$2:$A$19999="Real Estate"),0.3,0)))</f>
        <v>1</v>
      </c>
      <c r="IL31" s="3">
        <f t="array" ref="IL31">IF(LEN($FH31)=0,0.4,SUM(IF(([2]JOE_DATA!$C$2:$C$19999=$FH31)*([2]JOE_DATA!$B$2:$B$19999="Work type")*([2]JOE_DATA!$A$2:$A$19999="Real Estate"),0.4,0)))
+
IF(LEN($FI31)=0,0.3,SUM(IF(([2]JOE_DATA!$C$2:$C$19999=$FI31)*([2]JOE_DATA!$B$2:$B$19999="Work type")*([2]JOE_DATA!$A$2:$A$19999="Real Estate"),0.3,0)))
+
IF(LEN($FJ31)=0,0.3,SUM(IF(([2]JOE_DATA!$C$2:$C$19999=$FJ31)*([2]JOE_DATA!$B$2:$B$19999="Work type")*([2]JOE_DATA!$A$2:$A$19999="Real Estate"),0.3,0)))</f>
        <v>1</v>
      </c>
      <c r="IM31" s="3">
        <f t="array" ref="IM31">IF(LEN($EX31)=0,0.4,SUM(IF(([2]JOE_DATA!$C$2:$C$19999=$EX31)*([2]JOE_DATA!$B$2:$B$19999="Work type")*([2]JOE_DATA!$A$2:$A$19999="Human Capital"),0.4,0)))
+
IF(LEN($EY31)=0,0.3,SUM(IF(([2]JOE_DATA!$C$2:$C$19999=$EY31)*([2]JOE_DATA!$B$2:$B$19999="Work type")*([2]JOE_DATA!$A$2:$A$19999="Human Capital"),0.3,0)))
+
IF(LEN($EZ31)=0,0.3,SUM(IF(([2]JOE_DATA!$C$2:$C$19999=$EZ31)*([2]JOE_DATA!$B$2:$B$19999="Work type")*([2]JOE_DATA!$A$2:$A$19999="Human Capital"),0.3,0)))</f>
        <v>1</v>
      </c>
      <c r="IN31" s="3">
        <f t="array" ref="IN31">IF(LEN($FA31)=0,0.4,SUM(IF(([2]JOE_DATA!$C$2:$C$19999=$FA31)*([2]JOE_DATA!$B$2:$B$19999="Sub-work types")*([2]JOE_DATA!$A$2:$A$19999="Human Capital"),0.4,0)))
+
IF(LEN($FB31)=0,0.3,SUM(IF(([2]JOE_DATA!$C$2:$C$19999=$FB31)*([2]JOE_DATA!$B$2:$B$19999="Sub-work types")*([2]JOE_DATA!$A$2:$A$19999="Human Capital"),0.3,0)))
+
IF(LEN($FC31)=0,0.3,SUM(IF(([2]JOE_DATA!$C$2:$C$19999=$FC31)*([2]JOE_DATA!$B$2:$B$19999="Sub-work types")*([2]JOE_DATA!$A$2:$A$19999="Human Capital"),0.3,0)))</f>
        <v>1</v>
      </c>
      <c r="IO31" s="15">
        <f t="array" ref="IO31">IF(LEN($FD31)=0,1,SUM(IF(([2]JOE_DATA!$C$2:$C$19999=$FD31)*([2]JOE_DATA!$B$2:$B$19999="Pension scheme")*([2]JOE_DATA!$A$2:$A$19999="Human Capital"),1,0)))</f>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38.25">
      <c r="A32" s="34"/>
      <c r="B32" s="35" t="s">
        <v>291</v>
      </c>
      <c r="C32" s="36" t="s">
        <v>247</v>
      </c>
      <c r="D32" s="36"/>
      <c r="E32" s="36"/>
      <c r="F32" s="36" t="s">
        <v>248</v>
      </c>
      <c r="G32" s="36"/>
      <c r="H32" s="36"/>
      <c r="I32" s="36"/>
      <c r="J32" s="36"/>
      <c r="K32" s="36"/>
      <c r="L32" s="36"/>
      <c r="M32" s="36"/>
      <c r="N32" s="36"/>
      <c r="O32" s="36" t="s">
        <v>106</v>
      </c>
      <c r="P32" s="36"/>
      <c r="Q32" s="36"/>
      <c r="R32" s="36"/>
      <c r="S32" s="36"/>
      <c r="T32" s="43">
        <v>39813</v>
      </c>
      <c r="U32" s="36" t="s">
        <v>248</v>
      </c>
      <c r="V32" s="36"/>
      <c r="W32" s="36"/>
      <c r="X32" s="36"/>
      <c r="Y32" s="36"/>
      <c r="Z32" s="36"/>
      <c r="AA32" s="35" t="s">
        <v>295</v>
      </c>
      <c r="AB32" s="36"/>
      <c r="AC32" s="36"/>
      <c r="AD32" s="36"/>
      <c r="AE32" s="36"/>
      <c r="AF32" s="36"/>
      <c r="AG32" s="36"/>
      <c r="AH32" s="39"/>
      <c r="AI32" s="36"/>
      <c r="AJ32" s="36"/>
      <c r="AK32" s="36"/>
      <c r="AL32" s="36" t="s">
        <v>250</v>
      </c>
      <c r="AM32" s="36"/>
      <c r="AN32" s="36"/>
      <c r="AO32" s="36" t="s">
        <v>251</v>
      </c>
      <c r="AP32" s="36"/>
      <c r="AQ32" s="36"/>
      <c r="AR32" s="36"/>
      <c r="AS32" s="36"/>
      <c r="AT32" s="36"/>
      <c r="AU32" s="36"/>
      <c r="AV32" s="36"/>
      <c r="AW32" s="36"/>
      <c r="AX32" s="36"/>
      <c r="AY32" s="36"/>
      <c r="AZ32" s="36"/>
      <c r="BA32" s="39"/>
      <c r="BB32" s="36"/>
      <c r="BC32" s="36"/>
      <c r="BD32" s="36"/>
      <c r="BE32" s="35"/>
      <c r="BF32" s="36"/>
      <c r="BG32" s="36"/>
      <c r="BH32" s="36"/>
      <c r="BI32" s="36"/>
      <c r="BJ32" s="36"/>
      <c r="BK32" s="36"/>
      <c r="BL32" s="41" t="s">
        <v>252</v>
      </c>
      <c r="BM32" s="36"/>
      <c r="BN32" s="36"/>
      <c r="BO32" s="36"/>
      <c r="BP32" s="36"/>
      <c r="BQ32" s="36"/>
      <c r="BR32" s="36"/>
      <c r="BS32" s="36"/>
      <c r="BT32" s="36"/>
      <c r="BU32" s="36"/>
      <c r="BV32" s="36"/>
      <c r="BW32" s="36"/>
      <c r="BX32" s="36"/>
      <c r="BY32" s="36"/>
      <c r="BZ32" s="36" t="s">
        <v>253</v>
      </c>
      <c r="CA32" s="36"/>
      <c r="CB32" s="36"/>
      <c r="CC32" s="36"/>
      <c r="CD32" s="36"/>
      <c r="CE32" s="36"/>
      <c r="CF32" s="36"/>
      <c r="CG32" s="36" t="s">
        <v>254</v>
      </c>
      <c r="CH32" s="36"/>
      <c r="CI32" s="36"/>
      <c r="CJ32" s="36"/>
      <c r="CK32" s="36"/>
      <c r="CL32" s="36"/>
      <c r="CM32" s="36"/>
      <c r="CN32" s="36"/>
      <c r="CO32" s="36"/>
      <c r="CP32" s="36"/>
      <c r="CQ32" s="36"/>
      <c r="CR32" s="36"/>
      <c r="CS32" s="39"/>
      <c r="CT32"/>
      <c r="CU32"/>
      <c r="CV32" s="42"/>
      <c r="CW32" s="42"/>
      <c r="CX32" s="42"/>
      <c r="CY32" s="42"/>
      <c r="CZ32"/>
      <c r="DA32"/>
      <c r="DB32"/>
      <c r="DC32"/>
      <c r="DD32"/>
      <c r="DE32"/>
      <c r="DF32" s="42"/>
      <c r="DG32" s="42"/>
      <c r="DH32" s="42"/>
      <c r="DI32" s="42"/>
      <c r="DJ32" s="42"/>
      <c r="DK32" s="42"/>
      <c r="DL32" s="42"/>
      <c r="DM32" s="42"/>
      <c r="DN32" s="42"/>
      <c r="DO32" s="42"/>
      <c r="DP32" s="42"/>
      <c r="DQ32" s="42"/>
      <c r="DR32" s="42"/>
      <c r="DS32" s="42"/>
      <c r="DT32" s="42"/>
      <c r="DU32" s="42"/>
      <c r="DV32" s="42"/>
      <c r="DW32" s="42"/>
      <c r="DX32" s="42"/>
      <c r="DY32" s="42"/>
      <c r="DZ32" s="42"/>
      <c r="EA32" s="42"/>
      <c r="EB32" s="42"/>
      <c r="EC32" s="42"/>
      <c r="ED32" s="42"/>
      <c r="EE32" s="42"/>
      <c r="EF32" s="42"/>
      <c r="EG32" s="42"/>
      <c r="EH32" s="42"/>
      <c r="EI32" s="42"/>
      <c r="EJ32"/>
      <c r="EK32"/>
      <c r="EL32"/>
      <c r="EM32" s="42"/>
      <c r="EN32" s="42"/>
      <c r="EO32" s="42"/>
      <c r="EP32" s="42"/>
      <c r="EQ32" s="42"/>
      <c r="ER32" s="42"/>
      <c r="ES32" s="42"/>
      <c r="ET32" s="42"/>
      <c r="EU32" s="42"/>
      <c r="EV32" s="42"/>
      <c r="EW32" s="42"/>
      <c r="EX32" s="42"/>
      <c r="EY32" s="42"/>
      <c r="EZ32" s="42"/>
      <c r="FA32" s="42"/>
      <c r="FB32" s="42"/>
      <c r="FC32" s="42"/>
      <c r="FD32" s="42"/>
      <c r="FE32" s="42"/>
      <c r="FF32" s="42"/>
      <c r="FG32" s="42"/>
      <c r="FH32" s="42" t="s">
        <v>255</v>
      </c>
      <c r="FI32" s="42"/>
      <c r="FJ32" s="42"/>
      <c r="FK32" s="42"/>
      <c r="FL32" s="42"/>
      <c r="FM32" s="42"/>
      <c r="FO32" s="3"/>
      <c r="FP32" s="3"/>
      <c r="FQ32" s="3" t="str">
        <f t="array" ref="FQ32">IF(SUM($FU32:$IP32)=74,"PASS","FAIL")</f>
        <v>PASS</v>
      </c>
      <c r="FR32" s="3">
        <f t="shared" si="5"/>
        <v>0</v>
      </c>
      <c r="FS32" s="3">
        <f t="shared" si="6"/>
        <v>1</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f t="array" ref="HF32">IF(LEN($CS32)=0,0.4,SUM(IF(([2]JOE_DATA!$C$2:$C$19999=$CS32)*([2]JOE_DATA!$B$2:$B$19999="Work type")*([2]JOE_DATA!$A$2:$A$19999="BAIF"),0.4,0)))
+
IF(LEN($CT32)=0,0.3,SUM(IF(([2]JOE_DATA!$C$2:$C$19999=$CT32)*([2]JOE_DATA!$B$2:$B$19999="Work type")*([2]JOE_DATA!$A$2:$A$19999="BAIF"),0.3,0)))
+
IF(LEN($CU32)=0,0.3,SUM(IF(([2]JOE_DATA!$C$2:$C$19999=$CU32)*([2]JOE_DATA!$B$2:$B$19999="Work type")*([2]JOE_DATA!$A$2:$A$19999="BAIF"),0.3,0)))</f>
        <v>1</v>
      </c>
      <c r="HG32" s="3">
        <f t="array" ref="HG32">IF(LEN($CQ32)=0,1,SUM(IF(([2]JOE_DATA!$C$2:$C$19999=$CQ32)*([2]JOE_DATA!$B$2:$B$19999="Client type")*([2]JOE_DATA!$A$2:$A$19999="BAIF"),1,0)))</f>
        <v>1</v>
      </c>
      <c r="HH32" s="3">
        <f t="array" ref="HH32">IF(LEN($CW32)=0,0.4,SUM(IF(([2]JOE_DATA!$C$2:$C$19999=$CW32)*([2]JOE_DATA!$B$2:$B$19999="Work type")*([2]JOE_DATA!$A$2:$A$19999="CRD"),0.4,0)))
+
IF(LEN($CX32)=0,0.3,SUM(IF(([2]JOE_DATA!$C$2:$C$19999=$CX32)*([2]JOE_DATA!$B$2:$B$19999="Work type")*([2]JOE_DATA!$A$2:$A$19999="CRD"),0.3,0)))
+
IF(LEN($CY32)=0,0.3,SUM(IF(([2]JOE_DATA!$C$2:$C$19999=$CY32)*([2]JOE_DATA!$B$2:$B$19999="Work type")*([2]JOE_DATA!$A$2:$A$19999="CRD"),0.3,0)))</f>
        <v>1</v>
      </c>
      <c r="HI32" s="3">
        <f t="array" ref="HI32">IF(LEN($CZ32)=0,0.4,SUM(IF(([2]JOE_DATA!$C$2:$C$19999=$CZ32)*([2]JOE_DATA!$B$2:$B$19999="Sub-work type")*([2]JOE_DATA!$A$2:$A$19999="CRD"),0.4,0)))
+
IF(LEN($DA32)=0,0.3,SUM(IF(([2]JOE_DATA!$C$2:$C$19999=$DA32)*([2]JOE_DATA!$B$2:$B$19999="Sub-work type")*([2]JOE_DATA!$A$2:$A$19999="CRD"),0.3,0)))
+
IF(LEN($DB32)=0,0.3,SUM(IF(([2]JOE_DATA!$C$2:$C$19999=$DB32)*([2]JOE_DATA!$B$2:$B$19999="Sub-work type")*([2]JOE_DATA!$A$2:$A$19999="CRD"),0.3,0)))</f>
        <v>1</v>
      </c>
      <c r="HJ32" s="3">
        <f t="array" ref="HJ32">IF(LEN($CV32)=0,1,SUM(IF(([2]JOE_DATA!$C$2:$C$19999=$CV32)*([2]JOE_DATA!$B$2:$B$19999="Client type")*([2]JOE_DATA!$A$2:$A$19999="CRD"),1,0)))</f>
        <v>1</v>
      </c>
      <c r="HK32" s="3">
        <f t="array" ref="HK32">IF(LEN($DC32)=0,0.4,SUM(IF(([2]JOE_DATA!$C$2:$C$19999=$DC32)*([2]JOE_DATA!$B$2:$B$19999="Work type")*([2]JOE_DATA!$A$2:$A$19999="Corporate"),0.4,0)))
+
IF(LEN($DD32)=0,0.3,SUM(IF(([2]JOE_DATA!$C$2:$C$19999=$DD32)*([2]JOE_DATA!$B$2:$B$19999="Work type")*([2]JOE_DATA!$A$2:$A$19999="Corporate"),0.3,0)))
+
IF(LEN($DE32)=0,0.3,SUM(IF(([2]JOE_DATA!$C$2:$C$19999=$DE32)*([2]JOE_DATA!$B$2:$B$19999="Work type")*([2]JOE_DATA!$A$2:$A$19999="Corporate"),0.3,0)))</f>
        <v>1</v>
      </c>
      <c r="HL32" s="3">
        <f t="array" ref="HL32">IF(LEN($DF32)=0,0.4,SUM(IF(([2]JOE_DATA!$C$2:$C$19999=$DF32)*([2]JOE_DATA!$B$2:$B$19999="Sub-work type")*([2]JOE_DATA!$A$2:$A$19999="Corporate"),0.4,0)))
+
IF(LEN($DG32)=0,0.3,SUM(IF(([2]JOE_DATA!$C$2:$C$19999=$DG32)*([2]JOE_DATA!$B$2:$B$19999="Sub-work type")*([2]JOE_DATA!$A$2:$A$19999="Corporate"),0.3,0)))
+
IF(LEN($DH32)=0,0.3,SUM(IF(([2]JOE_DATA!$C$2:$C$19999=$DH32)*([2]JOE_DATA!$B$2:$B$19999="Sub-work type")*([2]JOE_DATA!$A$2:$A$19999="Corporate"),0.3,0)))</f>
        <v>1</v>
      </c>
      <c r="HM32" s="3">
        <f t="array" ref="HM32">IF(LEN($DI32)=0,0.4,SUM(IF(([2]JOE_DATA!$C$2:$C$19999=$DI32)*([2]JOE_DATA!$B$2:$B$19999="Acting for")*([2]JOE_DATA!$A$2:$A$19999="Corporate"),0.4,0)))
+
IF(LEN($DJ32)=0,0.3,SUM(IF(([2]JOE_DATA!$C$2:$C$19999=$DJ32)*([2]JOE_DATA!$B$2:$B$19999="Acting for")*([2]JOE_DATA!$A$2:$A$19999="Corporate"),0.3,0)))
+
IF(LEN($DK32)=0,0.3,SUM(IF(([2]JOE_DATA!$C$2:$C$19999=$DK32)*([2]JOE_DATA!$B$2:$B$19999="Acting for")*([2]JOE_DATA!$A$2:$A$19999="Corporate"),0.3,0)))</f>
        <v>1</v>
      </c>
      <c r="HN32" s="3">
        <f t="array" ref="HN32">IF(LEN($DM32)=0,0.4,SUM(IF(([2]JOE_DATA!$C$2:$C$19999=$DM32)*([2]JOE_DATA!$B$2:$B$19999="Country of buyer")*([2]JOE_DATA!$A$2:$A$19999="Corporate"),0.4,0)))
+
IF(LEN($DN32)=0,0.3,SUM(IF(([2]JOE_DATA!$C$2:$C$19999=$DN32)*([2]JOE_DATA!$B$2:$B$19999="Country of buyer")*([2]JOE_DATA!$A$2:$A$19999="Corporate"),0.3,0)))
+
IF(LEN($DL32)=0,0.3,SUM(IF(([2]JOE_DATA!$C$2:$C$19999=$DL32)*([2]JOE_DATA!$B$2:$B$19999="Country of buyer")*([2]JOE_DATA!$A$2:$A$19999="Corporate"),0.3,0)))</f>
        <v>1</v>
      </c>
      <c r="HO32" s="3">
        <f t="array" ref="HO32">IF(LEN($DO32)=0,0.4,SUM(IF(([2]JOE_DATA!$C$2:$C$19999=$DO32)*([2]JOE_DATA!$B$2:$B$19999="Country of seller")*([2]JOE_DATA!$A$2:$A$19999="Corporate"),0.4,0)))
+
IF(LEN($DP32)=0,0.3,SUM(IF(([2]JOE_DATA!$C$2:$C$19999=$DP32)*([2]JOE_DATA!$B$2:$B$19999="Country of seller")*([2]JOE_DATA!$A$2:$A$19999="Corporate"),0.3,0)))
+
IF(LEN($DQ32)=0,0.3,SUM(IF(([2]JOE_DATA!$C$2:$C$19999=$DQ32)*([2]JOE_DATA!$B$2:$B$19999="Country of seller")*([2]JOE_DATA!$A$2:$A$19999="Corporate"),0.3,0)))</f>
        <v>1</v>
      </c>
      <c r="HP32" s="3">
        <f t="array" ref="HP32">IF(LEN($DR32)=0,0.4,SUM(IF(([2]JOE_DATA!$C$2:$C$19999=$DR32)*([2]JOE_DATA!$B$2:$B$19999="Country of target")*([2]JOE_DATA!$A$2:$A$19999="Corporate"),0.4,0)))
+
IF(LEN($DS32)=0,0.3,SUM(IF(([2]JOE_DATA!$C$2:$C$19999=$DS32)*([2]JOE_DATA!$B$2:$B$19999="Country of target")*([2]JOE_DATA!$A$2:$A$19999="Corporate"),0.3,0)))
+
IF(LEN($DT32)=0,0.3,SUM(IF(([2]JOE_DATA!$C$2:$C$19999=$DT32)*([2]JOE_DATA!$B$2:$B$19999="Country of target")*([2]JOE_DATA!$A$2:$A$19999="Corporate"),0.3,0)))</f>
        <v>1</v>
      </c>
      <c r="HQ32" s="3">
        <f t="array" ref="HQ32">IF(LEN($DU32)=0,1,SUM(IF(([2]JOE_DATA!$C$2:$C$19999=$DU32)*([2]JOE_DATA!$B$2:$B$19999="Value over US $5m")*([2]JOE_DATA!$A$2:$A$19999="Corporate"),1,0)))</f>
        <v>1</v>
      </c>
      <c r="HR32" s="3">
        <f t="array" ref="HR32">IF(LEN($DV32)=0,1,SUM(IF(([2]JOE_DATA!$C$2:$C$19999=$DV32)*([2]JOE_DATA!$B$2:$B$19999="Value over £500,000")*([2]JOE_DATA!$A$2:$A$19999="Corporate"),1,0)))</f>
        <v>1</v>
      </c>
      <c r="HS32" s="3">
        <f t="array" ref="HS32">IF(LEN($DW32)=0,1,SUM(IF(([2]JOE_DATA!$C$2:$C$19999=$DW32)*([2]JOE_DATA!$B$2:$B$19999="Value over Euro 5m")*([2]JOE_DATA!$A$2:$A$19999="Corporate"),1,0)))</f>
        <v>1</v>
      </c>
      <c r="HT32" s="3">
        <f t="array" ref="HT32">IF(LEN($DX32)=0,1,SUM(IF(([2]JOE_DATA!$C$2:$C$19999=$DX32)*([2]JOE_DATA!$B$2:$B$19999="Value range in euros")*([2]JOE_DATA!$A$2:$A$19999="Corporate"),1,0)))</f>
        <v>1</v>
      </c>
      <c r="HU32" s="3">
        <f t="array" ref="HU32">IF(LEN($DY32)=0,1,SUM(IF(([2]JOE_DATA!$C$2:$C$19999=$DY32)*([2]JOE_DATA!$B$2:$B$19999="Is the deal relevant for M&amp;A study")*([2]JOE_DATA!$A$2:$A$19999="Corporate"),1,0)))</f>
        <v>1</v>
      </c>
      <c r="HV32" s="3">
        <f t="array" ref="HV32">IF(LEN($DZ32)=0,1,SUM(IF(([2]JOE_DATA!$C$2:$C$19999=$DZ32)*([2]JOE_DATA!$B$2:$B$19999="Does the deal involve PE clients")*([2]JOE_DATA!$A$2:$A$19999="Corporate"),1,0)))</f>
        <v>1</v>
      </c>
      <c r="HW32" s="3">
        <f t="array" ref="HW32">IF(LEN($EA32)=0,1,SUM(IF(([2]JOE_DATA!$C$2:$C$19999=$EA32)*([2]JOE_DATA!$B$2:$B$19999="Quarter deal announced/signed")*([2]JOE_DATA!$A$2:$A$19999="Corporate"),1,0)))</f>
        <v>1</v>
      </c>
      <c r="HX32" s="3">
        <f t="array" ref="HX32">IF(LEN($EB32)=0,1,SUM(IF(([2]JOE_DATA!$C$2:$C$19999=$EB32)*([2]JOE_DATA!$B$2:$B$19999="Quarter deal completed")*([2]JOE_DATA!$A$2:$A$19999="Corporate"),1,0)))</f>
        <v>1</v>
      </c>
      <c r="HY32" s="3">
        <f t="array" ref="HY32">IF(LEN($EC32)=0,1,SUM(IF(([2]JOE_DATA!$C$2:$C$19999=$EC32)*([2]JOE_DATA!$B$2:$B$19999="Year deal announced/signed")*([2]JOE_DATA!$A$2:$A$19999="Corporate"),1,0)))</f>
        <v>1</v>
      </c>
      <c r="HZ32" s="3">
        <f t="array" ref="HZ32">IF(LEN($ED32)=0,1,SUM(IF(([2]JOE_DATA!$C$2:$C$19999=$ED32)*([2]JOE_DATA!$B$2:$B$19999="Year deal completed")*([2]JOE_DATA!$A$2:$A$19999="Corporate"),1,0)))</f>
        <v>1</v>
      </c>
      <c r="IA32" s="3">
        <v>1</v>
      </c>
      <c r="IB32" s="3">
        <f t="array" ref="IB32">IF(LEN($EF32)=0,1,SUM(IF(([2]JOE_DATA!$C$2:$C$19999=$EF32)*([2]JOE_DATA!$B$2:$B$19999="Work type")*([2]JOE_DATA!$A$2:$A$19999="Corporate Tax"),1,0)))</f>
        <v>1</v>
      </c>
      <c r="IC32" s="3">
        <f t="array" ref="IC32">IF(LEN($EG32)=0,0.4,SUM(IF(([2]JOE_DATA!$C$2:$C$19999=$EG32)*([2]JOE_DATA!$B$2:$B$19999="Work type")*([2]JOE_DATA!$A$2:$A$19999="EPC Construction"),0.4,0)))
+
IF(LEN($EH32)=0,0.3,SUM(IF(([2]JOE_DATA!$C$2:$C$19999=$EH32)*([2]JOE_DATA!$B$2:$B$19999="Work type")*([2]JOE_DATA!$A$2:$A$19999="EPC Construction"),0.3,0)))
+
IF(LEN($EI32)=0,0.3,SUM(IF(([2]JOE_DATA!$C$2:$C$19999=$EI32)*([2]JOE_DATA!$B$2:$B$19999="Work type")*([2]JOE_DATA!$A$2:$A$19999="EPC Construction"),0.3,0)))</f>
        <v>1</v>
      </c>
      <c r="ID32" s="3">
        <f t="array" ref="ID32">IF(LEN($EJ32)=0,0.4,SUM(IF(([2]JOE_DATA!$C$2:$C$19999=$EJ32)*([2]JOE_DATA!$B$2:$B$19999="Contract type")*([2]JOE_DATA!$A$2:$A$19999="EPC Construction"),0.4,0)))
+
IF(LEN($EK32)=0,0.3,SUM(IF(([2]JOE_DATA!$C$2:$C$19999=$EK32)*([2]JOE_DATA!$B$2:$B$19999="Contract type")*([2]JOE_DATA!$A$2:$A$19999="EPC Construction"),0.3,0)))
+
IF(LEN($EL32)=0,0.3,SUM(IF(([2]JOE_DATA!$C$2:$C$19999=$EL32)*([2]JOE_DATA!$B$2:$B$19999="Contract type")*([2]JOE_DATA!$A$2:$A$19999="EPC Construction"),0.3,0)))</f>
        <v>1</v>
      </c>
      <c r="IE32" s="3">
        <f t="array" ref="IE32">IF(LEN($EP32)=0,1,SUM(IF(([2]JOE_DATA!$C$2:$C$19999=$EP32)*([2]JOE_DATA!$B$2:$B$19999="Client type")*([2]JOE_DATA!$A$2:$A$19999="EPC Construction"),1,0)))</f>
        <v>1</v>
      </c>
      <c r="IF32" s="3">
        <f t="array" ref="IF32">IF(LEN($EN32)=0,1,SUM(IF(([2]JOE_DATA!$C$2:$C$19999=$EN32)*([2]JOE_DATA!$B$2:$B$19999="Subject matter")*([2]JOE_DATA!$A$2:$A$19999="EPC Construction"),1,0)))</f>
        <v>1</v>
      </c>
      <c r="IG32" s="3">
        <f t="array" ref="IG32">IF(LEN($ER32)=0,1,SUM(IF(([2]JOE_DATA!$C$2:$C$19999=$ER32)*([2]JOE_DATA!$B$2:$B$19999="Client scope")*([2]JOE_DATA!$A$2:$A$19999="EPC Construction"),1,0)))</f>
        <v>1</v>
      </c>
      <c r="IH32" s="3">
        <f t="array" ref="IH32">IF(LEN($ES32)=0,0.4,SUM(IF(([2]JOE_DATA!$C$2:$C$19999=$ES32)*([2]JOE_DATA!$B$2:$B$19999="Work type")*([2]JOE_DATA!$A$2:$A$19999="EPC Energy"),0.4,0)))
+
IF(LEN($ET32)=0,0.3,SUM(IF(([2]JOE_DATA!$C$2:$C$19999=$ET32)*([2]JOE_DATA!$B$2:$B$19999="Work type")*([2]JOE_DATA!$A$2:$A$19999="EPC Energy"),0.3,0)))
+
IF(LEN($EU32)=0,0.3,SUM(IF(([2]JOE_DATA!$C$2:$C$19999=$EU32)*([2]JOE_DATA!$B$2:$B$19999="Work type")*([2]JOE_DATA!$A$2:$A$19999="EPC Energy"),0.3,0)))</f>
        <v>1</v>
      </c>
      <c r="II32" s="3">
        <f t="array" ref="II32">IF(LEN($EV32)=0,1,SUM(IF(([2]JOE_DATA!$C$2:$C$19999=$EV32)*([2]JOE_DATA!$B$2:$B$19999="Work type")*([2]JOE_DATA!$A$2:$A$19999="EPC Energy"),1,0)))</f>
        <v>1</v>
      </c>
      <c r="IJ32" s="3">
        <f t="array" ref="IJ32">IF(LEN($EW32)=0,1,SUM(IF(([2]JOE_DATA!$C$2:$C$19999=$EW32)*([2]JOE_DATA!$B$2:$B$19999="Client type")*([2]JOE_DATA!$A$2:$A$19999="EPC Projects"),1,0)))</f>
        <v>1</v>
      </c>
      <c r="IK32" s="3">
        <f t="array" ref="IK32">IF(LEN($FE32)=0,0.4,SUM(IF(([2]JOE_DATA!$C$2:$C$19999=$FE32)*([2]JOE_DATA!$B$2:$B$19999="Client type")*([2]JOE_DATA!$A$2:$A$19999="Real Estate"),0.4,0)))
+
IF(LEN($FF32)=0,0.3,SUM(IF(([2]JOE_DATA!$C$2:$C$19999=$FF32)*([2]JOE_DATA!$B$2:$B$19999="Client type")*([2]JOE_DATA!$A$2:$A$19999="Real Estate"),0.3,0)))
+
IF(LEN($FG32)=0,0.3,SUM(IF(([2]JOE_DATA!$C$2:$C$19999=$FG32)*([2]JOE_DATA!$B$2:$B$19999="Client type")*([2]JOE_DATA!$A$2:$A$19999="Real Estate"),0.3,0)))</f>
        <v>1</v>
      </c>
      <c r="IL32" s="3">
        <f t="array" ref="IL32">IF(LEN($FH32)=0,0.4,SUM(IF(([2]JOE_DATA!$C$2:$C$19999=$FH32)*([2]JOE_DATA!$B$2:$B$19999="Work type")*([2]JOE_DATA!$A$2:$A$19999="Real Estate"),0.4,0)))
+
IF(LEN($FI32)=0,0.3,SUM(IF(([2]JOE_DATA!$C$2:$C$19999=$FI32)*([2]JOE_DATA!$B$2:$B$19999="Work type")*([2]JOE_DATA!$A$2:$A$19999="Real Estate"),0.3,0)))
+
IF(LEN($FJ32)=0,0.3,SUM(IF(([2]JOE_DATA!$C$2:$C$19999=$FJ32)*([2]JOE_DATA!$B$2:$B$19999="Work type")*([2]JOE_DATA!$A$2:$A$19999="Real Estate"),0.3,0)))</f>
        <v>1</v>
      </c>
      <c r="IM32" s="3">
        <f t="array" ref="IM32">IF(LEN($EX32)=0,0.4,SUM(IF(([2]JOE_DATA!$C$2:$C$19999=$EX32)*([2]JOE_DATA!$B$2:$B$19999="Work type")*([2]JOE_DATA!$A$2:$A$19999="Human Capital"),0.4,0)))
+
IF(LEN($EY32)=0,0.3,SUM(IF(([2]JOE_DATA!$C$2:$C$19999=$EY32)*([2]JOE_DATA!$B$2:$B$19999="Work type")*([2]JOE_DATA!$A$2:$A$19999="Human Capital"),0.3,0)))
+
IF(LEN($EZ32)=0,0.3,SUM(IF(([2]JOE_DATA!$C$2:$C$19999=$EZ32)*([2]JOE_DATA!$B$2:$B$19999="Work type")*([2]JOE_DATA!$A$2:$A$19999="Human Capital"),0.3,0)))</f>
        <v>1</v>
      </c>
      <c r="IN32" s="3">
        <f t="array" ref="IN32">IF(LEN($FA32)=0,0.4,SUM(IF(([2]JOE_DATA!$C$2:$C$19999=$FA32)*([2]JOE_DATA!$B$2:$B$19999="Sub-work types")*([2]JOE_DATA!$A$2:$A$19999="Human Capital"),0.4,0)))
+
IF(LEN($FB32)=0,0.3,SUM(IF(([2]JOE_DATA!$C$2:$C$19999=$FB32)*([2]JOE_DATA!$B$2:$B$19999="Sub-work types")*([2]JOE_DATA!$A$2:$A$19999="Human Capital"),0.3,0)))
+
IF(LEN($FC32)=0,0.3,SUM(IF(([2]JOE_DATA!$C$2:$C$19999=$FC32)*([2]JOE_DATA!$B$2:$B$19999="Sub-work types")*([2]JOE_DATA!$A$2:$A$19999="Human Capital"),0.3,0)))</f>
        <v>1</v>
      </c>
      <c r="IO32" s="15">
        <f t="array" ref="IO32">IF(LEN($FD32)=0,1,SUM(IF(([2]JOE_DATA!$C$2:$C$19999=$FD32)*([2]JOE_DATA!$B$2:$B$19999="Pension scheme")*([2]JOE_DATA!$A$2:$A$19999="Human Capital"),1,0)))</f>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56.25">
      <c r="A33" s="34"/>
      <c r="B33" s="46" t="s">
        <v>296</v>
      </c>
      <c r="C33" s="36" t="s">
        <v>247</v>
      </c>
      <c r="D33" s="36"/>
      <c r="E33" s="36"/>
      <c r="F33" s="36" t="s">
        <v>248</v>
      </c>
      <c r="G33" s="36"/>
      <c r="H33" s="36"/>
      <c r="I33" s="36"/>
      <c r="J33" s="36"/>
      <c r="K33" s="36"/>
      <c r="L33" s="36"/>
      <c r="M33" s="36"/>
      <c r="N33" s="36"/>
      <c r="O33" s="36" t="s">
        <v>106</v>
      </c>
      <c r="P33" s="36"/>
      <c r="Q33" s="36"/>
      <c r="R33" s="36"/>
      <c r="S33" s="36"/>
      <c r="T33" s="43">
        <v>40908</v>
      </c>
      <c r="U33" s="36" t="s">
        <v>248</v>
      </c>
      <c r="V33" s="36"/>
      <c r="W33" s="36"/>
      <c r="X33" s="36"/>
      <c r="Y33" s="36"/>
      <c r="Z33" s="36"/>
      <c r="AA33" s="35" t="s">
        <v>297</v>
      </c>
      <c r="AB33" s="36"/>
      <c r="AC33" s="36"/>
      <c r="AD33" s="36"/>
      <c r="AE33" s="36"/>
      <c r="AF33" s="36"/>
      <c r="AG33" s="36"/>
      <c r="AH33" s="39"/>
      <c r="AI33" s="36"/>
      <c r="AJ33" s="36"/>
      <c r="AK33" s="36"/>
      <c r="AL33" s="36" t="s">
        <v>250</v>
      </c>
      <c r="AM33" s="36"/>
      <c r="AN33" s="36"/>
      <c r="AO33" s="36" t="s">
        <v>251</v>
      </c>
      <c r="AP33" s="36"/>
      <c r="AQ33" s="36"/>
      <c r="AR33" s="36"/>
      <c r="AS33" s="36"/>
      <c r="AT33" s="36"/>
      <c r="AU33" s="36"/>
      <c r="AV33" s="36"/>
      <c r="AW33" s="36"/>
      <c r="AX33" s="36"/>
      <c r="AY33" s="36"/>
      <c r="AZ33" s="36"/>
      <c r="BA33" s="39"/>
      <c r="BB33" s="36"/>
      <c r="BC33" s="36"/>
      <c r="BD33" s="36"/>
      <c r="BE33" s="35"/>
      <c r="BF33" s="36"/>
      <c r="BG33" s="36"/>
      <c r="BH33" s="36"/>
      <c r="BI33" s="36"/>
      <c r="BJ33" s="36"/>
      <c r="BK33" s="36"/>
      <c r="BL33" s="41" t="s">
        <v>395</v>
      </c>
      <c r="BM33" s="36"/>
      <c r="BN33" s="36"/>
      <c r="BO33" s="36"/>
      <c r="BP33" s="36"/>
      <c r="BQ33" s="36"/>
      <c r="BR33" s="36"/>
      <c r="BS33" s="36"/>
      <c r="BT33" s="36"/>
      <c r="BU33" s="36"/>
      <c r="BV33" s="36"/>
      <c r="BW33" s="36"/>
      <c r="BX33" s="36"/>
      <c r="BY33" s="36"/>
      <c r="BZ33" s="36" t="s">
        <v>253</v>
      </c>
      <c r="CA33" s="36"/>
      <c r="CB33" s="36"/>
      <c r="CC33" s="36"/>
      <c r="CD33" s="36"/>
      <c r="CE33" s="36"/>
      <c r="CF33" s="36"/>
      <c r="CG33" s="36" t="s">
        <v>254</v>
      </c>
      <c r="CH33" s="36"/>
      <c r="CI33" s="36"/>
      <c r="CJ33" s="36"/>
      <c r="CK33" s="36"/>
      <c r="CL33" s="36"/>
      <c r="CM33" s="36"/>
      <c r="CN33" s="36"/>
      <c r="CO33" s="36"/>
      <c r="CP33" s="36"/>
      <c r="CQ33" s="36"/>
      <c r="CR33" s="36"/>
      <c r="CS33" s="39"/>
      <c r="CT33"/>
      <c r="CU33"/>
      <c r="CV33" s="42"/>
      <c r="CW33" s="42"/>
      <c r="CX33" s="42"/>
      <c r="CY33" s="42"/>
      <c r="CZ33"/>
      <c r="DA33"/>
      <c r="DB33"/>
      <c r="DC33"/>
      <c r="DD33"/>
      <c r="DE33"/>
      <c r="DF33" s="42"/>
      <c r="DG33" s="42"/>
      <c r="DH33" s="42"/>
      <c r="DI33" s="42"/>
      <c r="DJ33" s="42"/>
      <c r="DK33" s="42"/>
      <c r="DL33" s="42"/>
      <c r="DM33" s="42"/>
      <c r="DN33" s="42"/>
      <c r="DO33" s="42"/>
      <c r="DP33" s="42"/>
      <c r="DQ33" s="42"/>
      <c r="DR33" s="42"/>
      <c r="DS33" s="42"/>
      <c r="DT33" s="42"/>
      <c r="DU33" s="42"/>
      <c r="DV33" s="42"/>
      <c r="DW33" s="42"/>
      <c r="DX33" s="42"/>
      <c r="DY33" s="42"/>
      <c r="DZ33" s="42"/>
      <c r="EA33" s="42"/>
      <c r="EB33" s="42"/>
      <c r="EC33" s="42"/>
      <c r="ED33" s="42"/>
      <c r="EE33" s="42"/>
      <c r="EF33" s="42"/>
      <c r="EG33" s="42"/>
      <c r="EH33" s="42"/>
      <c r="EI33" s="42"/>
      <c r="EJ33"/>
      <c r="EK33"/>
      <c r="EL33"/>
      <c r="EM33" s="42"/>
      <c r="EN33" s="42"/>
      <c r="EO33" s="42"/>
      <c r="EP33" s="42"/>
      <c r="EQ33" s="42"/>
      <c r="ER33" s="42"/>
      <c r="ES33" s="42"/>
      <c r="ET33" s="42"/>
      <c r="EU33" s="42"/>
      <c r="EV33" s="42"/>
      <c r="EW33" s="42"/>
      <c r="EX33" s="42"/>
      <c r="EY33" s="42"/>
      <c r="EZ33" s="42"/>
      <c r="FA33" s="42"/>
      <c r="FB33" s="42"/>
      <c r="FC33" s="42"/>
      <c r="FD33" s="42"/>
      <c r="FE33" s="42"/>
      <c r="FF33" s="42"/>
      <c r="FG33" s="42"/>
      <c r="FH33" s="42" t="s">
        <v>255</v>
      </c>
      <c r="FI33" s="42"/>
      <c r="FJ33" s="42"/>
      <c r="FK33" s="42"/>
      <c r="FL33" s="42"/>
      <c r="FM33" s="42"/>
      <c r="FO33" s="3"/>
      <c r="FP33" s="3"/>
      <c r="FQ33" s="3" t="str">
        <f t="array" ref="FQ33">IF(SUM($FU33:$IP33)=74,"PASS","FAIL")</f>
        <v>PASS</v>
      </c>
      <c r="FR33" s="3">
        <f t="shared" si="5"/>
        <v>0</v>
      </c>
      <c r="FS33" s="3">
        <f t="shared" si="6"/>
        <v>1</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f t="array" ref="HF33">IF(LEN($CS33)=0,0.4,SUM(IF(([2]JOE_DATA!$C$2:$C$19999=$CS33)*([2]JOE_DATA!$B$2:$B$19999="Work type")*([2]JOE_DATA!$A$2:$A$19999="BAIF"),0.4,0)))
+
IF(LEN($CT33)=0,0.3,SUM(IF(([2]JOE_DATA!$C$2:$C$19999=$CT33)*([2]JOE_DATA!$B$2:$B$19999="Work type")*([2]JOE_DATA!$A$2:$A$19999="BAIF"),0.3,0)))
+
IF(LEN($CU33)=0,0.3,SUM(IF(([2]JOE_DATA!$C$2:$C$19999=$CU33)*([2]JOE_DATA!$B$2:$B$19999="Work type")*([2]JOE_DATA!$A$2:$A$19999="BAIF"),0.3,0)))</f>
        <v>1</v>
      </c>
      <c r="HG33" s="3">
        <f t="array" ref="HG33">IF(LEN($CQ33)=0,1,SUM(IF(([2]JOE_DATA!$C$2:$C$19999=$CQ33)*([2]JOE_DATA!$B$2:$B$19999="Client type")*([2]JOE_DATA!$A$2:$A$19999="BAIF"),1,0)))</f>
        <v>1</v>
      </c>
      <c r="HH33" s="3">
        <f t="array" ref="HH33">IF(LEN($CW33)=0,0.4,SUM(IF(([2]JOE_DATA!$C$2:$C$19999=$CW33)*([2]JOE_DATA!$B$2:$B$19999="Work type")*([2]JOE_DATA!$A$2:$A$19999="CRD"),0.4,0)))
+
IF(LEN($CX33)=0,0.3,SUM(IF(([2]JOE_DATA!$C$2:$C$19999=$CX33)*([2]JOE_DATA!$B$2:$B$19999="Work type")*([2]JOE_DATA!$A$2:$A$19999="CRD"),0.3,0)))
+
IF(LEN($CY33)=0,0.3,SUM(IF(([2]JOE_DATA!$C$2:$C$19999=$CY33)*([2]JOE_DATA!$B$2:$B$19999="Work type")*([2]JOE_DATA!$A$2:$A$19999="CRD"),0.3,0)))</f>
        <v>1</v>
      </c>
      <c r="HI33" s="3">
        <f t="array" ref="HI33">IF(LEN($CZ33)=0,0.4,SUM(IF(([2]JOE_DATA!$C$2:$C$19999=$CZ33)*([2]JOE_DATA!$B$2:$B$19999="Sub-work type")*([2]JOE_DATA!$A$2:$A$19999="CRD"),0.4,0)))
+
IF(LEN($DA33)=0,0.3,SUM(IF(([2]JOE_DATA!$C$2:$C$19999=$DA33)*([2]JOE_DATA!$B$2:$B$19999="Sub-work type")*([2]JOE_DATA!$A$2:$A$19999="CRD"),0.3,0)))
+
IF(LEN($DB33)=0,0.3,SUM(IF(([2]JOE_DATA!$C$2:$C$19999=$DB33)*([2]JOE_DATA!$B$2:$B$19999="Sub-work type")*([2]JOE_DATA!$A$2:$A$19999="CRD"),0.3,0)))</f>
        <v>1</v>
      </c>
      <c r="HJ33" s="3">
        <f t="array" ref="HJ33">IF(LEN($CV33)=0,1,SUM(IF(([2]JOE_DATA!$C$2:$C$19999=$CV33)*([2]JOE_DATA!$B$2:$B$19999="Client type")*([2]JOE_DATA!$A$2:$A$19999="CRD"),1,0)))</f>
        <v>1</v>
      </c>
      <c r="HK33" s="3">
        <f t="array" ref="HK33">IF(LEN($DC33)=0,0.4,SUM(IF(([2]JOE_DATA!$C$2:$C$19999=$DC33)*([2]JOE_DATA!$B$2:$B$19999="Work type")*([2]JOE_DATA!$A$2:$A$19999="Corporate"),0.4,0)))
+
IF(LEN($DD33)=0,0.3,SUM(IF(([2]JOE_DATA!$C$2:$C$19999=$DD33)*([2]JOE_DATA!$B$2:$B$19999="Work type")*([2]JOE_DATA!$A$2:$A$19999="Corporate"),0.3,0)))
+
IF(LEN($DE33)=0,0.3,SUM(IF(([2]JOE_DATA!$C$2:$C$19999=$DE33)*([2]JOE_DATA!$B$2:$B$19999="Work type")*([2]JOE_DATA!$A$2:$A$19999="Corporate"),0.3,0)))</f>
        <v>1</v>
      </c>
      <c r="HL33" s="3">
        <f t="array" ref="HL33">IF(LEN($DF33)=0,0.4,SUM(IF(([2]JOE_DATA!$C$2:$C$19999=$DF33)*([2]JOE_DATA!$B$2:$B$19999="Sub-work type")*([2]JOE_DATA!$A$2:$A$19999="Corporate"),0.4,0)))
+
IF(LEN($DG33)=0,0.3,SUM(IF(([2]JOE_DATA!$C$2:$C$19999=$DG33)*([2]JOE_DATA!$B$2:$B$19999="Sub-work type")*([2]JOE_DATA!$A$2:$A$19999="Corporate"),0.3,0)))
+
IF(LEN($DH33)=0,0.3,SUM(IF(([2]JOE_DATA!$C$2:$C$19999=$DH33)*([2]JOE_DATA!$B$2:$B$19999="Sub-work type")*([2]JOE_DATA!$A$2:$A$19999="Corporate"),0.3,0)))</f>
        <v>1</v>
      </c>
      <c r="HM33" s="3">
        <f t="array" ref="HM33">IF(LEN($DI33)=0,0.4,SUM(IF(([2]JOE_DATA!$C$2:$C$19999=$DI33)*([2]JOE_DATA!$B$2:$B$19999="Acting for")*([2]JOE_DATA!$A$2:$A$19999="Corporate"),0.4,0)))
+
IF(LEN($DJ33)=0,0.3,SUM(IF(([2]JOE_DATA!$C$2:$C$19999=$DJ33)*([2]JOE_DATA!$B$2:$B$19999="Acting for")*([2]JOE_DATA!$A$2:$A$19999="Corporate"),0.3,0)))
+
IF(LEN($DK33)=0,0.3,SUM(IF(([2]JOE_DATA!$C$2:$C$19999=$DK33)*([2]JOE_DATA!$B$2:$B$19999="Acting for")*([2]JOE_DATA!$A$2:$A$19999="Corporate"),0.3,0)))</f>
        <v>1</v>
      </c>
      <c r="HN33" s="3">
        <f t="array" ref="HN33">IF(LEN($DM33)=0,0.4,SUM(IF(([2]JOE_DATA!$C$2:$C$19999=$DM33)*([2]JOE_DATA!$B$2:$B$19999="Country of buyer")*([2]JOE_DATA!$A$2:$A$19999="Corporate"),0.4,0)))
+
IF(LEN($DN33)=0,0.3,SUM(IF(([2]JOE_DATA!$C$2:$C$19999=$DN33)*([2]JOE_DATA!$B$2:$B$19999="Country of buyer")*([2]JOE_DATA!$A$2:$A$19999="Corporate"),0.3,0)))
+
IF(LEN($DL33)=0,0.3,SUM(IF(([2]JOE_DATA!$C$2:$C$19999=$DL33)*([2]JOE_DATA!$B$2:$B$19999="Country of buyer")*([2]JOE_DATA!$A$2:$A$19999="Corporate"),0.3,0)))</f>
        <v>1</v>
      </c>
      <c r="HO33" s="3">
        <f t="array" ref="HO33">IF(LEN($DO33)=0,0.4,SUM(IF(([2]JOE_DATA!$C$2:$C$19999=$DO33)*([2]JOE_DATA!$B$2:$B$19999="Country of seller")*([2]JOE_DATA!$A$2:$A$19999="Corporate"),0.4,0)))
+
IF(LEN($DP33)=0,0.3,SUM(IF(([2]JOE_DATA!$C$2:$C$19999=$DP33)*([2]JOE_DATA!$B$2:$B$19999="Country of seller")*([2]JOE_DATA!$A$2:$A$19999="Corporate"),0.3,0)))
+
IF(LEN($DQ33)=0,0.3,SUM(IF(([2]JOE_DATA!$C$2:$C$19999=$DQ33)*([2]JOE_DATA!$B$2:$B$19999="Country of seller")*([2]JOE_DATA!$A$2:$A$19999="Corporate"),0.3,0)))</f>
        <v>1</v>
      </c>
      <c r="HP33" s="3">
        <f t="array" ref="HP33">IF(LEN($DR33)=0,0.4,SUM(IF(([2]JOE_DATA!$C$2:$C$19999=$DR33)*([2]JOE_DATA!$B$2:$B$19999="Country of target")*([2]JOE_DATA!$A$2:$A$19999="Corporate"),0.4,0)))
+
IF(LEN($DS33)=0,0.3,SUM(IF(([2]JOE_DATA!$C$2:$C$19999=$DS33)*([2]JOE_DATA!$B$2:$B$19999="Country of target")*([2]JOE_DATA!$A$2:$A$19999="Corporate"),0.3,0)))
+
IF(LEN($DT33)=0,0.3,SUM(IF(([2]JOE_DATA!$C$2:$C$19999=$DT33)*([2]JOE_DATA!$B$2:$B$19999="Country of target")*([2]JOE_DATA!$A$2:$A$19999="Corporate"),0.3,0)))</f>
        <v>1</v>
      </c>
      <c r="HQ33" s="3">
        <f t="array" ref="HQ33">IF(LEN($DU33)=0,1,SUM(IF(([2]JOE_DATA!$C$2:$C$19999=$DU33)*([2]JOE_DATA!$B$2:$B$19999="Value over US $5m")*([2]JOE_DATA!$A$2:$A$19999="Corporate"),1,0)))</f>
        <v>1</v>
      </c>
      <c r="HR33" s="3">
        <f t="array" ref="HR33">IF(LEN($DV33)=0,1,SUM(IF(([2]JOE_DATA!$C$2:$C$19999=$DV33)*([2]JOE_DATA!$B$2:$B$19999="Value over £500,000")*([2]JOE_DATA!$A$2:$A$19999="Corporate"),1,0)))</f>
        <v>1</v>
      </c>
      <c r="HS33" s="3">
        <f t="array" ref="HS33">IF(LEN($DW33)=0,1,SUM(IF(([2]JOE_DATA!$C$2:$C$19999=$DW33)*([2]JOE_DATA!$B$2:$B$19999="Value over Euro 5m")*([2]JOE_DATA!$A$2:$A$19999="Corporate"),1,0)))</f>
        <v>1</v>
      </c>
      <c r="HT33" s="3">
        <f t="array" ref="HT33">IF(LEN($DX33)=0,1,SUM(IF(([2]JOE_DATA!$C$2:$C$19999=$DX33)*([2]JOE_DATA!$B$2:$B$19999="Value range in euros")*([2]JOE_DATA!$A$2:$A$19999="Corporate"),1,0)))</f>
        <v>1</v>
      </c>
      <c r="HU33" s="3">
        <f t="array" ref="HU33">IF(LEN($DY33)=0,1,SUM(IF(([2]JOE_DATA!$C$2:$C$19999=$DY33)*([2]JOE_DATA!$B$2:$B$19999="Is the deal relevant for M&amp;A study")*([2]JOE_DATA!$A$2:$A$19999="Corporate"),1,0)))</f>
        <v>1</v>
      </c>
      <c r="HV33" s="3">
        <f t="array" ref="HV33">IF(LEN($DZ33)=0,1,SUM(IF(([2]JOE_DATA!$C$2:$C$19999=$DZ33)*([2]JOE_DATA!$B$2:$B$19999="Does the deal involve PE clients")*([2]JOE_DATA!$A$2:$A$19999="Corporate"),1,0)))</f>
        <v>1</v>
      </c>
      <c r="HW33" s="3">
        <f t="array" ref="HW33">IF(LEN($EA33)=0,1,SUM(IF(([2]JOE_DATA!$C$2:$C$19999=$EA33)*([2]JOE_DATA!$B$2:$B$19999="Quarter deal announced/signed")*([2]JOE_DATA!$A$2:$A$19999="Corporate"),1,0)))</f>
        <v>1</v>
      </c>
      <c r="HX33" s="3">
        <f t="array" ref="HX33">IF(LEN($EB33)=0,1,SUM(IF(([2]JOE_DATA!$C$2:$C$19999=$EB33)*([2]JOE_DATA!$B$2:$B$19999="Quarter deal completed")*([2]JOE_DATA!$A$2:$A$19999="Corporate"),1,0)))</f>
        <v>1</v>
      </c>
      <c r="HY33" s="3">
        <f t="array" ref="HY33">IF(LEN($EC33)=0,1,SUM(IF(([2]JOE_DATA!$C$2:$C$19999=$EC33)*([2]JOE_DATA!$B$2:$B$19999="Year deal announced/signed")*([2]JOE_DATA!$A$2:$A$19999="Corporate"),1,0)))</f>
        <v>1</v>
      </c>
      <c r="HZ33" s="3">
        <f t="array" ref="HZ33">IF(LEN($ED33)=0,1,SUM(IF(([2]JOE_DATA!$C$2:$C$19999=$ED33)*([2]JOE_DATA!$B$2:$B$19999="Year deal completed")*([2]JOE_DATA!$A$2:$A$19999="Corporate"),1,0)))</f>
        <v>1</v>
      </c>
      <c r="IA33" s="3">
        <v>1</v>
      </c>
      <c r="IB33" s="3">
        <f t="array" ref="IB33">IF(LEN($EF33)=0,1,SUM(IF(([2]JOE_DATA!$C$2:$C$19999=$EF33)*([2]JOE_DATA!$B$2:$B$19999="Work type")*([2]JOE_DATA!$A$2:$A$19999="Corporate Tax"),1,0)))</f>
        <v>1</v>
      </c>
      <c r="IC33" s="3">
        <f t="array" ref="IC33">IF(LEN($EG33)=0,0.4,SUM(IF(([2]JOE_DATA!$C$2:$C$19999=$EG33)*([2]JOE_DATA!$B$2:$B$19999="Work type")*([2]JOE_DATA!$A$2:$A$19999="EPC Construction"),0.4,0)))
+
IF(LEN($EH33)=0,0.3,SUM(IF(([2]JOE_DATA!$C$2:$C$19999=$EH33)*([2]JOE_DATA!$B$2:$B$19999="Work type")*([2]JOE_DATA!$A$2:$A$19999="EPC Construction"),0.3,0)))
+
IF(LEN($EI33)=0,0.3,SUM(IF(([2]JOE_DATA!$C$2:$C$19999=$EI33)*([2]JOE_DATA!$B$2:$B$19999="Work type")*([2]JOE_DATA!$A$2:$A$19999="EPC Construction"),0.3,0)))</f>
        <v>1</v>
      </c>
      <c r="ID33" s="3">
        <f t="array" ref="ID33">IF(LEN($EJ33)=0,0.4,SUM(IF(([2]JOE_DATA!$C$2:$C$19999=$EJ33)*([2]JOE_DATA!$B$2:$B$19999="Contract type")*([2]JOE_DATA!$A$2:$A$19999="EPC Construction"),0.4,0)))
+
IF(LEN($EK33)=0,0.3,SUM(IF(([2]JOE_DATA!$C$2:$C$19999=$EK33)*([2]JOE_DATA!$B$2:$B$19999="Contract type")*([2]JOE_DATA!$A$2:$A$19999="EPC Construction"),0.3,0)))
+
IF(LEN($EL33)=0,0.3,SUM(IF(([2]JOE_DATA!$C$2:$C$19999=$EL33)*([2]JOE_DATA!$B$2:$B$19999="Contract type")*([2]JOE_DATA!$A$2:$A$19999="EPC Construction"),0.3,0)))</f>
        <v>1</v>
      </c>
      <c r="IE33" s="3">
        <f t="array" ref="IE33">IF(LEN($EP33)=0,1,SUM(IF(([2]JOE_DATA!$C$2:$C$19999=$EP33)*([2]JOE_DATA!$B$2:$B$19999="Client type")*([2]JOE_DATA!$A$2:$A$19999="EPC Construction"),1,0)))</f>
        <v>1</v>
      </c>
      <c r="IF33" s="3">
        <f t="array" ref="IF33">IF(LEN($EN33)=0,1,SUM(IF(([2]JOE_DATA!$C$2:$C$19999=$EN33)*([2]JOE_DATA!$B$2:$B$19999="Subject matter")*([2]JOE_DATA!$A$2:$A$19999="EPC Construction"),1,0)))</f>
        <v>1</v>
      </c>
      <c r="IG33" s="3">
        <f t="array" ref="IG33">IF(LEN($ER33)=0,1,SUM(IF(([2]JOE_DATA!$C$2:$C$19999=$ER33)*([2]JOE_DATA!$B$2:$B$19999="Client scope")*([2]JOE_DATA!$A$2:$A$19999="EPC Construction"),1,0)))</f>
        <v>1</v>
      </c>
      <c r="IH33" s="3">
        <f t="array" ref="IH33">IF(LEN($ES33)=0,0.4,SUM(IF(([2]JOE_DATA!$C$2:$C$19999=$ES33)*([2]JOE_DATA!$B$2:$B$19999="Work type")*([2]JOE_DATA!$A$2:$A$19999="EPC Energy"),0.4,0)))
+
IF(LEN($ET33)=0,0.3,SUM(IF(([2]JOE_DATA!$C$2:$C$19999=$ET33)*([2]JOE_DATA!$B$2:$B$19999="Work type")*([2]JOE_DATA!$A$2:$A$19999="EPC Energy"),0.3,0)))
+
IF(LEN($EU33)=0,0.3,SUM(IF(([2]JOE_DATA!$C$2:$C$19999=$EU33)*([2]JOE_DATA!$B$2:$B$19999="Work type")*([2]JOE_DATA!$A$2:$A$19999="EPC Energy"),0.3,0)))</f>
        <v>1</v>
      </c>
      <c r="II33" s="3">
        <f t="array" ref="II33">IF(LEN($EV33)=0,1,SUM(IF(([2]JOE_DATA!$C$2:$C$19999=$EV33)*([2]JOE_DATA!$B$2:$B$19999="Work type")*([2]JOE_DATA!$A$2:$A$19999="EPC Energy"),1,0)))</f>
        <v>1</v>
      </c>
      <c r="IJ33" s="3">
        <f t="array" ref="IJ33">IF(LEN($EW33)=0,1,SUM(IF(([2]JOE_DATA!$C$2:$C$19999=$EW33)*([2]JOE_DATA!$B$2:$B$19999="Client type")*([2]JOE_DATA!$A$2:$A$19999="EPC Projects"),1,0)))</f>
        <v>1</v>
      </c>
      <c r="IK33" s="3">
        <f t="array" ref="IK33">IF(LEN($FE33)=0,0.4,SUM(IF(([2]JOE_DATA!$C$2:$C$19999=$FE33)*([2]JOE_DATA!$B$2:$B$19999="Client type")*([2]JOE_DATA!$A$2:$A$19999="Real Estate"),0.4,0)))
+
IF(LEN($FF33)=0,0.3,SUM(IF(([2]JOE_DATA!$C$2:$C$19999=$FF33)*([2]JOE_DATA!$B$2:$B$19999="Client type")*([2]JOE_DATA!$A$2:$A$19999="Real Estate"),0.3,0)))
+
IF(LEN($FG33)=0,0.3,SUM(IF(([2]JOE_DATA!$C$2:$C$19999=$FG33)*([2]JOE_DATA!$B$2:$B$19999="Client type")*([2]JOE_DATA!$A$2:$A$19999="Real Estate"),0.3,0)))</f>
        <v>1</v>
      </c>
      <c r="IL33" s="3">
        <f t="array" ref="IL33">IF(LEN($FH33)=0,0.4,SUM(IF(([2]JOE_DATA!$C$2:$C$19999=$FH33)*([2]JOE_DATA!$B$2:$B$19999="Work type")*([2]JOE_DATA!$A$2:$A$19999="Real Estate"),0.4,0)))
+
IF(LEN($FI33)=0,0.3,SUM(IF(([2]JOE_DATA!$C$2:$C$19999=$FI33)*([2]JOE_DATA!$B$2:$B$19999="Work type")*([2]JOE_DATA!$A$2:$A$19999="Real Estate"),0.3,0)))
+
IF(LEN($FJ33)=0,0.3,SUM(IF(([2]JOE_DATA!$C$2:$C$19999=$FJ33)*([2]JOE_DATA!$B$2:$B$19999="Work type")*([2]JOE_DATA!$A$2:$A$19999="Real Estate"),0.3,0)))</f>
        <v>1</v>
      </c>
      <c r="IM33" s="3">
        <f t="array" ref="IM33">IF(LEN($EX33)=0,0.4,SUM(IF(([2]JOE_DATA!$C$2:$C$19999=$EX33)*([2]JOE_DATA!$B$2:$B$19999="Work type")*([2]JOE_DATA!$A$2:$A$19999="Human Capital"),0.4,0)))
+
IF(LEN($EY33)=0,0.3,SUM(IF(([2]JOE_DATA!$C$2:$C$19999=$EY33)*([2]JOE_DATA!$B$2:$B$19999="Work type")*([2]JOE_DATA!$A$2:$A$19999="Human Capital"),0.3,0)))
+
IF(LEN($EZ33)=0,0.3,SUM(IF(([2]JOE_DATA!$C$2:$C$19999=$EZ33)*([2]JOE_DATA!$B$2:$B$19999="Work type")*([2]JOE_DATA!$A$2:$A$19999="Human Capital"),0.3,0)))</f>
        <v>1</v>
      </c>
      <c r="IN33" s="3">
        <f t="array" ref="IN33">IF(LEN($FA33)=0,0.4,SUM(IF(([2]JOE_DATA!$C$2:$C$19999=$FA33)*([2]JOE_DATA!$B$2:$B$19999="Sub-work types")*([2]JOE_DATA!$A$2:$A$19999="Human Capital"),0.4,0)))
+
IF(LEN($FB33)=0,0.3,SUM(IF(([2]JOE_DATA!$C$2:$C$19999=$FB33)*([2]JOE_DATA!$B$2:$B$19999="Sub-work types")*([2]JOE_DATA!$A$2:$A$19999="Human Capital"),0.3,0)))
+
IF(LEN($FC33)=0,0.3,SUM(IF(([2]JOE_DATA!$C$2:$C$19999=$FC33)*([2]JOE_DATA!$B$2:$B$19999="Sub-work types")*([2]JOE_DATA!$A$2:$A$19999="Human Capital"),0.3,0)))</f>
        <v>1</v>
      </c>
      <c r="IO33" s="15">
        <f t="array" ref="IO33">IF(LEN($FD33)=0,1,SUM(IF(([2]JOE_DATA!$C$2:$C$19999=$FD33)*([2]JOE_DATA!$B$2:$B$19999="Pension scheme")*([2]JOE_DATA!$A$2:$A$19999="Human Capital"),1,0)))</f>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38.25">
      <c r="A34" s="34"/>
      <c r="B34" s="46" t="s">
        <v>284</v>
      </c>
      <c r="C34" s="36" t="s">
        <v>247</v>
      </c>
      <c r="D34" s="41"/>
      <c r="E34" s="41"/>
      <c r="F34" s="36" t="s">
        <v>248</v>
      </c>
      <c r="G34" s="41"/>
      <c r="H34" s="41"/>
      <c r="I34" s="41"/>
      <c r="J34" s="41"/>
      <c r="K34" s="41"/>
      <c r="L34" s="41"/>
      <c r="M34" s="41"/>
      <c r="N34" s="41"/>
      <c r="O34" s="36" t="s">
        <v>106</v>
      </c>
      <c r="P34" s="41"/>
      <c r="Q34" s="41"/>
      <c r="R34" s="41"/>
      <c r="S34" s="41"/>
      <c r="T34" s="48">
        <v>40908</v>
      </c>
      <c r="U34" s="36" t="s">
        <v>248</v>
      </c>
      <c r="V34" s="41"/>
      <c r="W34" s="41"/>
      <c r="X34" s="41"/>
      <c r="Y34" s="41"/>
      <c r="Z34" s="41"/>
      <c r="AA34" s="46" t="s">
        <v>298</v>
      </c>
      <c r="AB34" s="41"/>
      <c r="AC34" s="41"/>
      <c r="AD34" s="41"/>
      <c r="AE34" s="41"/>
      <c r="AF34" s="41"/>
      <c r="AG34" s="41"/>
      <c r="AH34" s="45"/>
      <c r="AI34" s="41"/>
      <c r="AJ34" s="41"/>
      <c r="AK34" s="41"/>
      <c r="AL34" s="36" t="s">
        <v>250</v>
      </c>
      <c r="AM34" s="41"/>
      <c r="AN34" s="41"/>
      <c r="AO34" s="36" t="s">
        <v>251</v>
      </c>
      <c r="AP34" s="41"/>
      <c r="AQ34" s="41"/>
      <c r="AR34" s="41"/>
      <c r="AS34" s="41"/>
      <c r="AT34" s="41"/>
      <c r="AU34" s="41"/>
      <c r="AV34" s="41"/>
      <c r="AW34" s="41"/>
      <c r="AX34" s="41"/>
      <c r="AY34" s="41"/>
      <c r="AZ34" s="41"/>
      <c r="BA34" s="45"/>
      <c r="BB34" s="41"/>
      <c r="BC34" s="41"/>
      <c r="BD34" s="41"/>
      <c r="BE34" s="46"/>
      <c r="BF34" s="41"/>
      <c r="BG34" s="41"/>
      <c r="BH34" s="41"/>
      <c r="BI34" s="36"/>
      <c r="BJ34" s="41"/>
      <c r="BK34" s="41"/>
      <c r="BL34" s="41" t="s">
        <v>395</v>
      </c>
      <c r="BM34" s="41"/>
      <c r="BN34" s="41"/>
      <c r="BO34" s="41"/>
      <c r="BP34" s="41"/>
      <c r="BQ34" s="41"/>
      <c r="BR34" s="41"/>
      <c r="BS34" s="41"/>
      <c r="BT34" s="41"/>
      <c r="BU34" s="41"/>
      <c r="BV34" s="41"/>
      <c r="BW34" s="41"/>
      <c r="BX34" s="41"/>
      <c r="BY34" s="41"/>
      <c r="BZ34" s="36" t="s">
        <v>253</v>
      </c>
      <c r="CA34" s="41"/>
      <c r="CB34" s="41"/>
      <c r="CC34" s="41"/>
      <c r="CD34" s="36"/>
      <c r="CE34" s="36"/>
      <c r="CF34" s="41"/>
      <c r="CG34" s="41" t="s">
        <v>254</v>
      </c>
      <c r="CH34" s="41"/>
      <c r="CI34" s="41"/>
      <c r="CJ34" s="41"/>
      <c r="CK34" s="41"/>
      <c r="CL34" s="41"/>
      <c r="CM34" s="41"/>
      <c r="CN34" s="41"/>
      <c r="CO34" s="41"/>
      <c r="CP34" s="41"/>
      <c r="CQ34" s="41"/>
      <c r="CR34" s="41"/>
      <c r="CS34" s="45"/>
      <c r="CT34" s="49"/>
      <c r="CU34" s="49"/>
      <c r="CV34" s="50"/>
      <c r="CW34" s="50"/>
      <c r="CX34" s="50"/>
      <c r="CY34" s="50"/>
      <c r="CZ34" s="49"/>
      <c r="DA34" s="49"/>
      <c r="DB34" s="49"/>
      <c r="DC34" s="49"/>
      <c r="DD34" s="49"/>
      <c r="DE34" s="49"/>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49"/>
      <c r="EK34" s="49"/>
      <c r="EL34" s="49"/>
      <c r="EM34" s="50"/>
      <c r="EN34" s="50"/>
      <c r="EO34" s="50"/>
      <c r="EP34" s="50"/>
      <c r="EQ34" s="50"/>
      <c r="ER34" s="50"/>
      <c r="ES34" s="50"/>
      <c r="ET34" s="50"/>
      <c r="EU34" s="50"/>
      <c r="EV34" s="50"/>
      <c r="EW34" s="50"/>
      <c r="EX34" s="50"/>
      <c r="EY34" s="50"/>
      <c r="EZ34" s="50"/>
      <c r="FA34" s="50"/>
      <c r="FB34" s="50"/>
      <c r="FC34" s="50"/>
      <c r="FD34" s="50"/>
      <c r="FE34" s="50"/>
      <c r="FF34" s="50"/>
      <c r="FG34" s="50"/>
      <c r="FH34" s="50" t="s">
        <v>255</v>
      </c>
      <c r="FI34" s="50"/>
      <c r="FJ34" s="50"/>
      <c r="FK34" s="50"/>
      <c r="FL34" s="50"/>
      <c r="FM34" s="50"/>
      <c r="FO34" s="3"/>
      <c r="FP34" s="3"/>
      <c r="FQ34" s="3" t="str">
        <f t="array" ref="FQ34">IF(SUM($FU34:$IP34)=74,"PASS","FAIL")</f>
        <v>PASS</v>
      </c>
      <c r="FR34" s="3">
        <f t="shared" si="5"/>
        <v>0</v>
      </c>
      <c r="FS34" s="3">
        <f t="shared" si="6"/>
        <v>1</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f t="array" ref="HF34">IF(LEN($CS34)=0,0.4,SUM(IF(([2]JOE_DATA!$C$2:$C$19999=$CS34)*([2]JOE_DATA!$B$2:$B$19999="Work type")*([2]JOE_DATA!$A$2:$A$19999="BAIF"),0.4,0)))
+
IF(LEN($CT34)=0,0.3,SUM(IF(([2]JOE_DATA!$C$2:$C$19999=$CT34)*([2]JOE_DATA!$B$2:$B$19999="Work type")*([2]JOE_DATA!$A$2:$A$19999="BAIF"),0.3,0)))
+
IF(LEN($CU34)=0,0.3,SUM(IF(([2]JOE_DATA!$C$2:$C$19999=$CU34)*([2]JOE_DATA!$B$2:$B$19999="Work type")*([2]JOE_DATA!$A$2:$A$19999="BAIF"),0.3,0)))</f>
        <v>1</v>
      </c>
      <c r="HG34" s="3">
        <f t="array" ref="HG34">IF(LEN($CQ34)=0,1,SUM(IF(([2]JOE_DATA!$C$2:$C$19999=$CQ34)*([2]JOE_DATA!$B$2:$B$19999="Client type")*([2]JOE_DATA!$A$2:$A$19999="BAIF"),1,0)))</f>
        <v>1</v>
      </c>
      <c r="HH34" s="3">
        <f t="array" ref="HH34">IF(LEN($CW34)=0,0.4,SUM(IF(([2]JOE_DATA!$C$2:$C$19999=$CW34)*([2]JOE_DATA!$B$2:$B$19999="Work type")*([2]JOE_DATA!$A$2:$A$19999="CRD"),0.4,0)))
+
IF(LEN($CX34)=0,0.3,SUM(IF(([2]JOE_DATA!$C$2:$C$19999=$CX34)*([2]JOE_DATA!$B$2:$B$19999="Work type")*([2]JOE_DATA!$A$2:$A$19999="CRD"),0.3,0)))
+
IF(LEN($CY34)=0,0.3,SUM(IF(([2]JOE_DATA!$C$2:$C$19999=$CY34)*([2]JOE_DATA!$B$2:$B$19999="Work type")*([2]JOE_DATA!$A$2:$A$19999="CRD"),0.3,0)))</f>
        <v>1</v>
      </c>
      <c r="HI34" s="3">
        <f t="array" ref="HI34">IF(LEN($CZ34)=0,0.4,SUM(IF(([2]JOE_DATA!$C$2:$C$19999=$CZ34)*([2]JOE_DATA!$B$2:$B$19999="Sub-work type")*([2]JOE_DATA!$A$2:$A$19999="CRD"),0.4,0)))
+
IF(LEN($DA34)=0,0.3,SUM(IF(([2]JOE_DATA!$C$2:$C$19999=$DA34)*([2]JOE_DATA!$B$2:$B$19999="Sub-work type")*([2]JOE_DATA!$A$2:$A$19999="CRD"),0.3,0)))
+
IF(LEN($DB34)=0,0.3,SUM(IF(([2]JOE_DATA!$C$2:$C$19999=$DB34)*([2]JOE_DATA!$B$2:$B$19999="Sub-work type")*([2]JOE_DATA!$A$2:$A$19999="CRD"),0.3,0)))</f>
        <v>1</v>
      </c>
      <c r="HJ34" s="3">
        <f t="array" ref="HJ34">IF(LEN($CV34)=0,1,SUM(IF(([2]JOE_DATA!$C$2:$C$19999=$CV34)*([2]JOE_DATA!$B$2:$B$19999="Client type")*([2]JOE_DATA!$A$2:$A$19999="CRD"),1,0)))</f>
        <v>1</v>
      </c>
      <c r="HK34" s="3">
        <f t="array" ref="HK34">IF(LEN($DC34)=0,0.4,SUM(IF(([2]JOE_DATA!$C$2:$C$19999=$DC34)*([2]JOE_DATA!$B$2:$B$19999="Work type")*([2]JOE_DATA!$A$2:$A$19999="Corporate"),0.4,0)))
+
IF(LEN($DD34)=0,0.3,SUM(IF(([2]JOE_DATA!$C$2:$C$19999=$DD34)*([2]JOE_DATA!$B$2:$B$19999="Work type")*([2]JOE_DATA!$A$2:$A$19999="Corporate"),0.3,0)))
+
IF(LEN($DE34)=0,0.3,SUM(IF(([2]JOE_DATA!$C$2:$C$19999=$DE34)*([2]JOE_DATA!$B$2:$B$19999="Work type")*([2]JOE_DATA!$A$2:$A$19999="Corporate"),0.3,0)))</f>
        <v>1</v>
      </c>
      <c r="HL34" s="3">
        <f t="array" ref="HL34">IF(LEN($DF34)=0,0.4,SUM(IF(([2]JOE_DATA!$C$2:$C$19999=$DF34)*([2]JOE_DATA!$B$2:$B$19999="Sub-work type")*([2]JOE_DATA!$A$2:$A$19999="Corporate"),0.4,0)))
+
IF(LEN($DG34)=0,0.3,SUM(IF(([2]JOE_DATA!$C$2:$C$19999=$DG34)*([2]JOE_DATA!$B$2:$B$19999="Sub-work type")*([2]JOE_DATA!$A$2:$A$19999="Corporate"),0.3,0)))
+
IF(LEN($DH34)=0,0.3,SUM(IF(([2]JOE_DATA!$C$2:$C$19999=$DH34)*([2]JOE_DATA!$B$2:$B$19999="Sub-work type")*([2]JOE_DATA!$A$2:$A$19999="Corporate"),0.3,0)))</f>
        <v>1</v>
      </c>
      <c r="HM34" s="3">
        <f t="array" ref="HM34">IF(LEN($DI34)=0,0.4,SUM(IF(([2]JOE_DATA!$C$2:$C$19999=$DI34)*([2]JOE_DATA!$B$2:$B$19999="Acting for")*([2]JOE_DATA!$A$2:$A$19999="Corporate"),0.4,0)))
+
IF(LEN($DJ34)=0,0.3,SUM(IF(([2]JOE_DATA!$C$2:$C$19999=$DJ34)*([2]JOE_DATA!$B$2:$B$19999="Acting for")*([2]JOE_DATA!$A$2:$A$19999="Corporate"),0.3,0)))
+
IF(LEN($DK34)=0,0.3,SUM(IF(([2]JOE_DATA!$C$2:$C$19999=$DK34)*([2]JOE_DATA!$B$2:$B$19999="Acting for")*([2]JOE_DATA!$A$2:$A$19999="Corporate"),0.3,0)))</f>
        <v>1</v>
      </c>
      <c r="HN34" s="3">
        <f t="array" ref="HN34">IF(LEN($DM34)=0,0.4,SUM(IF(([2]JOE_DATA!$C$2:$C$19999=$DM34)*([2]JOE_DATA!$B$2:$B$19999="Country of buyer")*([2]JOE_DATA!$A$2:$A$19999="Corporate"),0.4,0)))
+
IF(LEN($DN34)=0,0.3,SUM(IF(([2]JOE_DATA!$C$2:$C$19999=$DN34)*([2]JOE_DATA!$B$2:$B$19999="Country of buyer")*([2]JOE_DATA!$A$2:$A$19999="Corporate"),0.3,0)))
+
IF(LEN($DL34)=0,0.3,SUM(IF(([2]JOE_DATA!$C$2:$C$19999=$DL34)*([2]JOE_DATA!$B$2:$B$19999="Country of buyer")*([2]JOE_DATA!$A$2:$A$19999="Corporate"),0.3,0)))</f>
        <v>1</v>
      </c>
      <c r="HO34" s="3">
        <f t="array" ref="HO34">IF(LEN($DO34)=0,0.4,SUM(IF(([2]JOE_DATA!$C$2:$C$19999=$DO34)*([2]JOE_DATA!$B$2:$B$19999="Country of seller")*([2]JOE_DATA!$A$2:$A$19999="Corporate"),0.4,0)))
+
IF(LEN($DP34)=0,0.3,SUM(IF(([2]JOE_DATA!$C$2:$C$19999=$DP34)*([2]JOE_DATA!$B$2:$B$19999="Country of seller")*([2]JOE_DATA!$A$2:$A$19999="Corporate"),0.3,0)))
+
IF(LEN($DQ34)=0,0.3,SUM(IF(([2]JOE_DATA!$C$2:$C$19999=$DQ34)*([2]JOE_DATA!$B$2:$B$19999="Country of seller")*([2]JOE_DATA!$A$2:$A$19999="Corporate"),0.3,0)))</f>
        <v>1</v>
      </c>
      <c r="HP34" s="3">
        <f t="array" ref="HP34">IF(LEN($DR34)=0,0.4,SUM(IF(([2]JOE_DATA!$C$2:$C$19999=$DR34)*([2]JOE_DATA!$B$2:$B$19999="Country of target")*([2]JOE_DATA!$A$2:$A$19999="Corporate"),0.4,0)))
+
IF(LEN($DS34)=0,0.3,SUM(IF(([2]JOE_DATA!$C$2:$C$19999=$DS34)*([2]JOE_DATA!$B$2:$B$19999="Country of target")*([2]JOE_DATA!$A$2:$A$19999="Corporate"),0.3,0)))
+
IF(LEN($DT34)=0,0.3,SUM(IF(([2]JOE_DATA!$C$2:$C$19999=$DT34)*([2]JOE_DATA!$B$2:$B$19999="Country of target")*([2]JOE_DATA!$A$2:$A$19999="Corporate"),0.3,0)))</f>
        <v>1</v>
      </c>
      <c r="HQ34" s="3">
        <f t="array" ref="HQ34">IF(LEN($DU34)=0,1,SUM(IF(([2]JOE_DATA!$C$2:$C$19999=$DU34)*([2]JOE_DATA!$B$2:$B$19999="Value over US $5m")*([2]JOE_DATA!$A$2:$A$19999="Corporate"),1,0)))</f>
        <v>1</v>
      </c>
      <c r="HR34" s="3">
        <f t="array" ref="HR34">IF(LEN($DV34)=0,1,SUM(IF(([2]JOE_DATA!$C$2:$C$19999=$DV34)*([2]JOE_DATA!$B$2:$B$19999="Value over £500,000")*([2]JOE_DATA!$A$2:$A$19999="Corporate"),1,0)))</f>
        <v>1</v>
      </c>
      <c r="HS34" s="3">
        <f t="array" ref="HS34">IF(LEN($DW34)=0,1,SUM(IF(([2]JOE_DATA!$C$2:$C$19999=$DW34)*([2]JOE_DATA!$B$2:$B$19999="Value over Euro 5m")*([2]JOE_DATA!$A$2:$A$19999="Corporate"),1,0)))</f>
        <v>1</v>
      </c>
      <c r="HT34" s="3">
        <f t="array" ref="HT34">IF(LEN($DX34)=0,1,SUM(IF(([2]JOE_DATA!$C$2:$C$19999=$DX34)*([2]JOE_DATA!$B$2:$B$19999="Value range in euros")*([2]JOE_DATA!$A$2:$A$19999="Corporate"),1,0)))</f>
        <v>1</v>
      </c>
      <c r="HU34" s="3">
        <f t="array" ref="HU34">IF(LEN($DY34)=0,1,SUM(IF(([2]JOE_DATA!$C$2:$C$19999=$DY34)*([2]JOE_DATA!$B$2:$B$19999="Is the deal relevant for M&amp;A study")*([2]JOE_DATA!$A$2:$A$19999="Corporate"),1,0)))</f>
        <v>1</v>
      </c>
      <c r="HV34" s="3">
        <f t="array" ref="HV34">IF(LEN($DZ34)=0,1,SUM(IF(([2]JOE_DATA!$C$2:$C$19999=$DZ34)*([2]JOE_DATA!$B$2:$B$19999="Does the deal involve PE clients")*([2]JOE_DATA!$A$2:$A$19999="Corporate"),1,0)))</f>
        <v>1</v>
      </c>
      <c r="HW34" s="3">
        <f t="array" ref="HW34">IF(LEN($EA34)=0,1,SUM(IF(([2]JOE_DATA!$C$2:$C$19999=$EA34)*([2]JOE_DATA!$B$2:$B$19999="Quarter deal announced/signed")*([2]JOE_DATA!$A$2:$A$19999="Corporate"),1,0)))</f>
        <v>1</v>
      </c>
      <c r="HX34" s="3">
        <f t="array" ref="HX34">IF(LEN($EB34)=0,1,SUM(IF(([2]JOE_DATA!$C$2:$C$19999=$EB34)*([2]JOE_DATA!$B$2:$B$19999="Quarter deal completed")*([2]JOE_DATA!$A$2:$A$19999="Corporate"),1,0)))</f>
        <v>1</v>
      </c>
      <c r="HY34" s="3">
        <f t="array" ref="HY34">IF(LEN($EC34)=0,1,SUM(IF(([2]JOE_DATA!$C$2:$C$19999=$EC34)*([2]JOE_DATA!$B$2:$B$19999="Year deal announced/signed")*([2]JOE_DATA!$A$2:$A$19999="Corporate"),1,0)))</f>
        <v>1</v>
      </c>
      <c r="HZ34" s="3">
        <f t="array" ref="HZ34">IF(LEN($ED34)=0,1,SUM(IF(([2]JOE_DATA!$C$2:$C$19999=$ED34)*([2]JOE_DATA!$B$2:$B$19999="Year deal completed")*([2]JOE_DATA!$A$2:$A$19999="Corporate"),1,0)))</f>
        <v>1</v>
      </c>
      <c r="IA34" s="3">
        <v>1</v>
      </c>
      <c r="IB34" s="3">
        <f t="array" ref="IB34">IF(LEN($EF34)=0,1,SUM(IF(([2]JOE_DATA!$C$2:$C$19999=$EF34)*([2]JOE_DATA!$B$2:$B$19999="Work type")*([2]JOE_DATA!$A$2:$A$19999="Corporate Tax"),1,0)))</f>
        <v>1</v>
      </c>
      <c r="IC34" s="3">
        <f t="array" ref="IC34">IF(LEN($EG34)=0,0.4,SUM(IF(([2]JOE_DATA!$C$2:$C$19999=$EG34)*([2]JOE_DATA!$B$2:$B$19999="Work type")*([2]JOE_DATA!$A$2:$A$19999="EPC Construction"),0.4,0)))
+
IF(LEN($EH34)=0,0.3,SUM(IF(([2]JOE_DATA!$C$2:$C$19999=$EH34)*([2]JOE_DATA!$B$2:$B$19999="Work type")*([2]JOE_DATA!$A$2:$A$19999="EPC Construction"),0.3,0)))
+
IF(LEN($EI34)=0,0.3,SUM(IF(([2]JOE_DATA!$C$2:$C$19999=$EI34)*([2]JOE_DATA!$B$2:$B$19999="Work type")*([2]JOE_DATA!$A$2:$A$19999="EPC Construction"),0.3,0)))</f>
        <v>1</v>
      </c>
      <c r="ID34" s="3">
        <f t="array" ref="ID34">IF(LEN($EJ34)=0,0.4,SUM(IF(([2]JOE_DATA!$C$2:$C$19999=$EJ34)*([2]JOE_DATA!$B$2:$B$19999="Contract type")*([2]JOE_DATA!$A$2:$A$19999="EPC Construction"),0.4,0)))
+
IF(LEN($EK34)=0,0.3,SUM(IF(([2]JOE_DATA!$C$2:$C$19999=$EK34)*([2]JOE_DATA!$B$2:$B$19999="Contract type")*([2]JOE_DATA!$A$2:$A$19999="EPC Construction"),0.3,0)))
+
IF(LEN($EL34)=0,0.3,SUM(IF(([2]JOE_DATA!$C$2:$C$19999=$EL34)*([2]JOE_DATA!$B$2:$B$19999="Contract type")*([2]JOE_DATA!$A$2:$A$19999="EPC Construction"),0.3,0)))</f>
        <v>1</v>
      </c>
      <c r="IE34" s="3">
        <f t="array" ref="IE34">IF(LEN($EP34)=0,1,SUM(IF(([2]JOE_DATA!$C$2:$C$19999=$EP34)*([2]JOE_DATA!$B$2:$B$19999="Client type")*([2]JOE_DATA!$A$2:$A$19999="EPC Construction"),1,0)))</f>
        <v>1</v>
      </c>
      <c r="IF34" s="3">
        <f t="array" ref="IF34">IF(LEN($EN34)=0,1,SUM(IF(([2]JOE_DATA!$C$2:$C$19999=$EN34)*([2]JOE_DATA!$B$2:$B$19999="Subject matter")*([2]JOE_DATA!$A$2:$A$19999="EPC Construction"),1,0)))</f>
        <v>1</v>
      </c>
      <c r="IG34" s="3">
        <f t="array" ref="IG34">IF(LEN($ER34)=0,1,SUM(IF(([2]JOE_DATA!$C$2:$C$19999=$ER34)*([2]JOE_DATA!$B$2:$B$19999="Client scope")*([2]JOE_DATA!$A$2:$A$19999="EPC Construction"),1,0)))</f>
        <v>1</v>
      </c>
      <c r="IH34" s="3">
        <f t="array" ref="IH34">IF(LEN($ES34)=0,0.4,SUM(IF(([2]JOE_DATA!$C$2:$C$19999=$ES34)*([2]JOE_DATA!$B$2:$B$19999="Work type")*([2]JOE_DATA!$A$2:$A$19999="EPC Energy"),0.4,0)))
+
IF(LEN($ET34)=0,0.3,SUM(IF(([2]JOE_DATA!$C$2:$C$19999=$ET34)*([2]JOE_DATA!$B$2:$B$19999="Work type")*([2]JOE_DATA!$A$2:$A$19999="EPC Energy"),0.3,0)))
+
IF(LEN($EU34)=0,0.3,SUM(IF(([2]JOE_DATA!$C$2:$C$19999=$EU34)*([2]JOE_DATA!$B$2:$B$19999="Work type")*([2]JOE_DATA!$A$2:$A$19999="EPC Energy"),0.3,0)))</f>
        <v>1</v>
      </c>
      <c r="II34" s="3">
        <f t="array" ref="II34">IF(LEN($EV34)=0,1,SUM(IF(([2]JOE_DATA!$C$2:$C$19999=$EV34)*([2]JOE_DATA!$B$2:$B$19999="Work type")*([2]JOE_DATA!$A$2:$A$19999="EPC Energy"),1,0)))</f>
        <v>1</v>
      </c>
      <c r="IJ34" s="3">
        <f t="array" ref="IJ34">IF(LEN($EW34)=0,1,SUM(IF(([2]JOE_DATA!$C$2:$C$19999=$EW34)*([2]JOE_DATA!$B$2:$B$19999="Client type")*([2]JOE_DATA!$A$2:$A$19999="EPC Projects"),1,0)))</f>
        <v>1</v>
      </c>
      <c r="IK34" s="3">
        <f t="array" ref="IK34">IF(LEN($FE34)=0,0.4,SUM(IF(([2]JOE_DATA!$C$2:$C$19999=$FE34)*([2]JOE_DATA!$B$2:$B$19999="Client type")*([2]JOE_DATA!$A$2:$A$19999="Real Estate"),0.4,0)))
+
IF(LEN($FF34)=0,0.3,SUM(IF(([2]JOE_DATA!$C$2:$C$19999=$FF34)*([2]JOE_DATA!$B$2:$B$19999="Client type")*([2]JOE_DATA!$A$2:$A$19999="Real Estate"),0.3,0)))
+
IF(LEN($FG34)=0,0.3,SUM(IF(([2]JOE_DATA!$C$2:$C$19999=$FG34)*([2]JOE_DATA!$B$2:$B$19999="Client type")*([2]JOE_DATA!$A$2:$A$19999="Real Estate"),0.3,0)))</f>
        <v>1</v>
      </c>
      <c r="IL34" s="3">
        <f t="array" ref="IL34">IF(LEN($FH34)=0,0.4,SUM(IF(([2]JOE_DATA!$C$2:$C$19999=$FH34)*([2]JOE_DATA!$B$2:$B$19999="Work type")*([2]JOE_DATA!$A$2:$A$19999="Real Estate"),0.4,0)))
+
IF(LEN($FI34)=0,0.3,SUM(IF(([2]JOE_DATA!$C$2:$C$19999=$FI34)*([2]JOE_DATA!$B$2:$B$19999="Work type")*([2]JOE_DATA!$A$2:$A$19999="Real Estate"),0.3,0)))
+
IF(LEN($FJ34)=0,0.3,SUM(IF(([2]JOE_DATA!$C$2:$C$19999=$FJ34)*([2]JOE_DATA!$B$2:$B$19999="Work type")*([2]JOE_DATA!$A$2:$A$19999="Real Estate"),0.3,0)))</f>
        <v>1</v>
      </c>
      <c r="IM34" s="3">
        <f t="array" ref="IM34">IF(LEN($EX34)=0,0.4,SUM(IF(([2]JOE_DATA!$C$2:$C$19999=$EX34)*([2]JOE_DATA!$B$2:$B$19999="Work type")*([2]JOE_DATA!$A$2:$A$19999="Human Capital"),0.4,0)))
+
IF(LEN($EY34)=0,0.3,SUM(IF(([2]JOE_DATA!$C$2:$C$19999=$EY34)*([2]JOE_DATA!$B$2:$B$19999="Work type")*([2]JOE_DATA!$A$2:$A$19999="Human Capital"),0.3,0)))
+
IF(LEN($EZ34)=0,0.3,SUM(IF(([2]JOE_DATA!$C$2:$C$19999=$EZ34)*([2]JOE_DATA!$B$2:$B$19999="Work type")*([2]JOE_DATA!$A$2:$A$19999="Human Capital"),0.3,0)))</f>
        <v>1</v>
      </c>
      <c r="IN34" s="3">
        <f t="array" ref="IN34">IF(LEN($FA34)=0,0.4,SUM(IF(([2]JOE_DATA!$C$2:$C$19999=$FA34)*([2]JOE_DATA!$B$2:$B$19999="Sub-work types")*([2]JOE_DATA!$A$2:$A$19999="Human Capital"),0.4,0)))
+
IF(LEN($FB34)=0,0.3,SUM(IF(([2]JOE_DATA!$C$2:$C$19999=$FB34)*([2]JOE_DATA!$B$2:$B$19999="Sub-work types")*([2]JOE_DATA!$A$2:$A$19999="Human Capital"),0.3,0)))
+
IF(LEN($FC34)=0,0.3,SUM(IF(([2]JOE_DATA!$C$2:$C$19999=$FC34)*([2]JOE_DATA!$B$2:$B$19999="Sub-work types")*([2]JOE_DATA!$A$2:$A$19999="Human Capital"),0.3,0)))</f>
        <v>1</v>
      </c>
      <c r="IO34" s="15">
        <f t="array" ref="IO34">IF(LEN($FD34)=0,1,SUM(IF(([2]JOE_DATA!$C$2:$C$19999=$FD34)*([2]JOE_DATA!$B$2:$B$19999="Pension scheme")*([2]JOE_DATA!$A$2:$A$19999="Human Capital"),1,0)))</f>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67.5">
      <c r="A35" s="34"/>
      <c r="B35" s="46" t="s">
        <v>299</v>
      </c>
      <c r="C35" s="36" t="s">
        <v>247</v>
      </c>
      <c r="D35" s="41"/>
      <c r="E35" s="41"/>
      <c r="F35" s="36" t="s">
        <v>248</v>
      </c>
      <c r="G35" s="41"/>
      <c r="H35" s="41"/>
      <c r="I35" s="41"/>
      <c r="J35" s="41"/>
      <c r="K35" s="41"/>
      <c r="L35" s="41"/>
      <c r="M35" s="41"/>
      <c r="N35" s="41"/>
      <c r="O35" s="36" t="s">
        <v>106</v>
      </c>
      <c r="P35" s="41"/>
      <c r="Q35" s="41"/>
      <c r="R35" s="41"/>
      <c r="S35" s="41"/>
      <c r="T35" s="48">
        <v>40908</v>
      </c>
      <c r="U35" s="36" t="s">
        <v>248</v>
      </c>
      <c r="V35" s="41"/>
      <c r="W35" s="41"/>
      <c r="X35" s="41"/>
      <c r="Y35" s="41"/>
      <c r="Z35" s="41"/>
      <c r="AA35" s="46" t="s">
        <v>300</v>
      </c>
      <c r="AB35" s="41"/>
      <c r="AC35" s="41"/>
      <c r="AD35" s="41"/>
      <c r="AE35" s="41"/>
      <c r="AF35" s="41"/>
      <c r="AG35" s="41"/>
      <c r="AH35" s="45"/>
      <c r="AI35" s="41"/>
      <c r="AJ35" s="41"/>
      <c r="AK35" s="41"/>
      <c r="AL35" s="36" t="s">
        <v>250</v>
      </c>
      <c r="AM35" s="41"/>
      <c r="AN35" s="41"/>
      <c r="AO35" s="36" t="s">
        <v>251</v>
      </c>
      <c r="AP35" s="41"/>
      <c r="AQ35" s="41"/>
      <c r="AR35" s="41"/>
      <c r="AS35" s="41"/>
      <c r="AT35" s="41"/>
      <c r="AU35" s="41"/>
      <c r="AV35" s="41"/>
      <c r="AW35" s="41"/>
      <c r="AX35" s="41"/>
      <c r="AY35" s="41"/>
      <c r="AZ35" s="41"/>
      <c r="BA35" s="45"/>
      <c r="BB35" s="41"/>
      <c r="BC35" s="41"/>
      <c r="BD35" s="41"/>
      <c r="BE35" s="46"/>
      <c r="BF35" s="41"/>
      <c r="BG35" s="41"/>
      <c r="BH35" s="41"/>
      <c r="BI35" s="36"/>
      <c r="BJ35" s="41"/>
      <c r="BK35" s="41"/>
      <c r="BL35" s="41" t="s">
        <v>252</v>
      </c>
      <c r="BM35" s="41"/>
      <c r="BN35" s="41"/>
      <c r="BO35" s="41"/>
      <c r="BP35" s="41"/>
      <c r="BQ35" s="41"/>
      <c r="BR35" s="41"/>
      <c r="BS35" s="41"/>
      <c r="BT35" s="41"/>
      <c r="BU35" s="41"/>
      <c r="BV35" s="41"/>
      <c r="BW35" s="41"/>
      <c r="BX35" s="41"/>
      <c r="BY35" s="41"/>
      <c r="BZ35" s="36" t="s">
        <v>253</v>
      </c>
      <c r="CA35" s="41"/>
      <c r="CB35" s="41"/>
      <c r="CC35" s="41"/>
      <c r="CD35" s="36"/>
      <c r="CE35" s="36"/>
      <c r="CF35" s="41"/>
      <c r="CG35" s="41" t="s">
        <v>254</v>
      </c>
      <c r="CH35" s="41"/>
      <c r="CI35" s="41"/>
      <c r="CJ35" s="41"/>
      <c r="CK35" s="41"/>
      <c r="CL35" s="41"/>
      <c r="CM35" s="41"/>
      <c r="CN35" s="41"/>
      <c r="CO35" s="41"/>
      <c r="CP35" s="41"/>
      <c r="CQ35" s="41"/>
      <c r="CR35" s="41"/>
      <c r="CS35" s="45"/>
      <c r="CT35" s="49"/>
      <c r="CU35" s="49"/>
      <c r="CV35" s="50"/>
      <c r="CW35" s="50"/>
      <c r="CX35" s="50"/>
      <c r="CY35" s="50"/>
      <c r="CZ35" s="49"/>
      <c r="DA35" s="49"/>
      <c r="DB35" s="49"/>
      <c r="DC35" s="49"/>
      <c r="DD35" s="49"/>
      <c r="DE35" s="49"/>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49"/>
      <c r="EK35" s="49"/>
      <c r="EL35" s="49"/>
      <c r="EM35" s="50"/>
      <c r="EN35" s="50"/>
      <c r="EO35" s="50"/>
      <c r="EP35" s="50"/>
      <c r="EQ35" s="50"/>
      <c r="ER35" s="50"/>
      <c r="ES35" s="50"/>
      <c r="ET35" s="50"/>
      <c r="EU35" s="50"/>
      <c r="EV35" s="50"/>
      <c r="EW35" s="50"/>
      <c r="EX35" s="50"/>
      <c r="EY35" s="50"/>
      <c r="EZ35" s="50"/>
      <c r="FA35" s="50"/>
      <c r="FB35" s="50"/>
      <c r="FC35" s="50"/>
      <c r="FD35" s="50"/>
      <c r="FE35" s="50"/>
      <c r="FF35" s="50"/>
      <c r="FG35" s="50"/>
      <c r="FH35" s="50" t="s">
        <v>301</v>
      </c>
      <c r="FI35" s="50"/>
      <c r="FJ35" s="50"/>
      <c r="FK35" s="50"/>
      <c r="FL35" s="50"/>
      <c r="FM35" s="50"/>
      <c r="FO35" s="3"/>
      <c r="FP35" s="3"/>
      <c r="FQ35" s="3" t="str">
        <f t="array" ref="FQ35">IF(SUM($FU35:$IP35)=74,"PASS","FAIL")</f>
        <v>PASS</v>
      </c>
      <c r="FR35" s="3">
        <f t="shared" si="5"/>
        <v>0</v>
      </c>
      <c r="FS35" s="3">
        <f t="shared" si="6"/>
        <v>1</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f t="array" ref="HF35">IF(LEN($CS35)=0,0.4,SUM(IF(([2]JOE_DATA!$C$2:$C$19999=$CS35)*([2]JOE_DATA!$B$2:$B$19999="Work type")*([2]JOE_DATA!$A$2:$A$19999="BAIF"),0.4,0)))
+
IF(LEN($CT35)=0,0.3,SUM(IF(([2]JOE_DATA!$C$2:$C$19999=$CT35)*([2]JOE_DATA!$B$2:$B$19999="Work type")*([2]JOE_DATA!$A$2:$A$19999="BAIF"),0.3,0)))
+
IF(LEN($CU35)=0,0.3,SUM(IF(([2]JOE_DATA!$C$2:$C$19999=$CU35)*([2]JOE_DATA!$B$2:$B$19999="Work type")*([2]JOE_DATA!$A$2:$A$19999="BAIF"),0.3,0)))</f>
        <v>1</v>
      </c>
      <c r="HG35" s="3">
        <f t="array" ref="HG35">IF(LEN($CQ35)=0,1,SUM(IF(([2]JOE_DATA!$C$2:$C$19999=$CQ35)*([2]JOE_DATA!$B$2:$B$19999="Client type")*([2]JOE_DATA!$A$2:$A$19999="BAIF"),1,0)))</f>
        <v>1</v>
      </c>
      <c r="HH35" s="3">
        <f t="array" ref="HH35">IF(LEN($CW35)=0,0.4,SUM(IF(([2]JOE_DATA!$C$2:$C$19999=$CW35)*([2]JOE_DATA!$B$2:$B$19999="Work type")*([2]JOE_DATA!$A$2:$A$19999="CRD"),0.4,0)))
+
IF(LEN($CX35)=0,0.3,SUM(IF(([2]JOE_DATA!$C$2:$C$19999=$CX35)*([2]JOE_DATA!$B$2:$B$19999="Work type")*([2]JOE_DATA!$A$2:$A$19999="CRD"),0.3,0)))
+
IF(LEN($CY35)=0,0.3,SUM(IF(([2]JOE_DATA!$C$2:$C$19999=$CY35)*([2]JOE_DATA!$B$2:$B$19999="Work type")*([2]JOE_DATA!$A$2:$A$19999="CRD"),0.3,0)))</f>
        <v>1</v>
      </c>
      <c r="HI35" s="3">
        <f t="array" ref="HI35">IF(LEN($CZ35)=0,0.4,SUM(IF(([2]JOE_DATA!$C$2:$C$19999=$CZ35)*([2]JOE_DATA!$B$2:$B$19999="Sub-work type")*([2]JOE_DATA!$A$2:$A$19999="CRD"),0.4,0)))
+
IF(LEN($DA35)=0,0.3,SUM(IF(([2]JOE_DATA!$C$2:$C$19999=$DA35)*([2]JOE_DATA!$B$2:$B$19999="Sub-work type")*([2]JOE_DATA!$A$2:$A$19999="CRD"),0.3,0)))
+
IF(LEN($DB35)=0,0.3,SUM(IF(([2]JOE_DATA!$C$2:$C$19999=$DB35)*([2]JOE_DATA!$B$2:$B$19999="Sub-work type")*([2]JOE_DATA!$A$2:$A$19999="CRD"),0.3,0)))</f>
        <v>1</v>
      </c>
      <c r="HJ35" s="3">
        <f t="array" ref="HJ35">IF(LEN($CV35)=0,1,SUM(IF(([2]JOE_DATA!$C$2:$C$19999=$CV35)*([2]JOE_DATA!$B$2:$B$19999="Client type")*([2]JOE_DATA!$A$2:$A$19999="CRD"),1,0)))</f>
        <v>1</v>
      </c>
      <c r="HK35" s="3">
        <f t="array" ref="HK35">IF(LEN($DC35)=0,0.4,SUM(IF(([2]JOE_DATA!$C$2:$C$19999=$DC35)*([2]JOE_DATA!$B$2:$B$19999="Work type")*([2]JOE_DATA!$A$2:$A$19999="Corporate"),0.4,0)))
+
IF(LEN($DD35)=0,0.3,SUM(IF(([2]JOE_DATA!$C$2:$C$19999=$DD35)*([2]JOE_DATA!$B$2:$B$19999="Work type")*([2]JOE_DATA!$A$2:$A$19999="Corporate"),0.3,0)))
+
IF(LEN($DE35)=0,0.3,SUM(IF(([2]JOE_DATA!$C$2:$C$19999=$DE35)*([2]JOE_DATA!$B$2:$B$19999="Work type")*([2]JOE_DATA!$A$2:$A$19999="Corporate"),0.3,0)))</f>
        <v>1</v>
      </c>
      <c r="HL35" s="3">
        <f t="array" ref="HL35">IF(LEN($DF35)=0,0.4,SUM(IF(([2]JOE_DATA!$C$2:$C$19999=$DF35)*([2]JOE_DATA!$B$2:$B$19999="Sub-work type")*([2]JOE_DATA!$A$2:$A$19999="Corporate"),0.4,0)))
+
IF(LEN($DG35)=0,0.3,SUM(IF(([2]JOE_DATA!$C$2:$C$19999=$DG35)*([2]JOE_DATA!$B$2:$B$19999="Sub-work type")*([2]JOE_DATA!$A$2:$A$19999="Corporate"),0.3,0)))
+
IF(LEN($DH35)=0,0.3,SUM(IF(([2]JOE_DATA!$C$2:$C$19999=$DH35)*([2]JOE_DATA!$B$2:$B$19999="Sub-work type")*([2]JOE_DATA!$A$2:$A$19999="Corporate"),0.3,0)))</f>
        <v>1</v>
      </c>
      <c r="HM35" s="3">
        <f t="array" ref="HM35">IF(LEN($DI35)=0,0.4,SUM(IF(([2]JOE_DATA!$C$2:$C$19999=$DI35)*([2]JOE_DATA!$B$2:$B$19999="Acting for")*([2]JOE_DATA!$A$2:$A$19999="Corporate"),0.4,0)))
+
IF(LEN($DJ35)=0,0.3,SUM(IF(([2]JOE_DATA!$C$2:$C$19999=$DJ35)*([2]JOE_DATA!$B$2:$B$19999="Acting for")*([2]JOE_DATA!$A$2:$A$19999="Corporate"),0.3,0)))
+
IF(LEN($DK35)=0,0.3,SUM(IF(([2]JOE_DATA!$C$2:$C$19999=$DK35)*([2]JOE_DATA!$B$2:$B$19999="Acting for")*([2]JOE_DATA!$A$2:$A$19999="Corporate"),0.3,0)))</f>
        <v>1</v>
      </c>
      <c r="HN35" s="3">
        <f t="array" ref="HN35">IF(LEN($DM35)=0,0.4,SUM(IF(([2]JOE_DATA!$C$2:$C$19999=$DM35)*([2]JOE_DATA!$B$2:$B$19999="Country of buyer")*([2]JOE_DATA!$A$2:$A$19999="Corporate"),0.4,0)))
+
IF(LEN($DN35)=0,0.3,SUM(IF(([2]JOE_DATA!$C$2:$C$19999=$DN35)*([2]JOE_DATA!$B$2:$B$19999="Country of buyer")*([2]JOE_DATA!$A$2:$A$19999="Corporate"),0.3,0)))
+
IF(LEN($DL35)=0,0.3,SUM(IF(([2]JOE_DATA!$C$2:$C$19999=$DL35)*([2]JOE_DATA!$B$2:$B$19999="Country of buyer")*([2]JOE_DATA!$A$2:$A$19999="Corporate"),0.3,0)))</f>
        <v>1</v>
      </c>
      <c r="HO35" s="3">
        <f t="array" ref="HO35">IF(LEN($DO35)=0,0.4,SUM(IF(([2]JOE_DATA!$C$2:$C$19999=$DO35)*([2]JOE_DATA!$B$2:$B$19999="Country of seller")*([2]JOE_DATA!$A$2:$A$19999="Corporate"),0.4,0)))
+
IF(LEN($DP35)=0,0.3,SUM(IF(([2]JOE_DATA!$C$2:$C$19999=$DP35)*([2]JOE_DATA!$B$2:$B$19999="Country of seller")*([2]JOE_DATA!$A$2:$A$19999="Corporate"),0.3,0)))
+
IF(LEN($DQ35)=0,0.3,SUM(IF(([2]JOE_DATA!$C$2:$C$19999=$DQ35)*([2]JOE_DATA!$B$2:$B$19999="Country of seller")*([2]JOE_DATA!$A$2:$A$19999="Corporate"),0.3,0)))</f>
        <v>1</v>
      </c>
      <c r="HP35" s="3">
        <f t="array" ref="HP35">IF(LEN($DR35)=0,0.4,SUM(IF(([2]JOE_DATA!$C$2:$C$19999=$DR35)*([2]JOE_DATA!$B$2:$B$19999="Country of target")*([2]JOE_DATA!$A$2:$A$19999="Corporate"),0.4,0)))
+
IF(LEN($DS35)=0,0.3,SUM(IF(([2]JOE_DATA!$C$2:$C$19999=$DS35)*([2]JOE_DATA!$B$2:$B$19999="Country of target")*([2]JOE_DATA!$A$2:$A$19999="Corporate"),0.3,0)))
+
IF(LEN($DT35)=0,0.3,SUM(IF(([2]JOE_DATA!$C$2:$C$19999=$DT35)*([2]JOE_DATA!$B$2:$B$19999="Country of target")*([2]JOE_DATA!$A$2:$A$19999="Corporate"),0.3,0)))</f>
        <v>1</v>
      </c>
      <c r="HQ35" s="3">
        <f t="array" ref="HQ35">IF(LEN($DU35)=0,1,SUM(IF(([2]JOE_DATA!$C$2:$C$19999=$DU35)*([2]JOE_DATA!$B$2:$B$19999="Value over US $5m")*([2]JOE_DATA!$A$2:$A$19999="Corporate"),1,0)))</f>
        <v>1</v>
      </c>
      <c r="HR35" s="3">
        <f t="array" ref="HR35">IF(LEN($DV35)=0,1,SUM(IF(([2]JOE_DATA!$C$2:$C$19999=$DV35)*([2]JOE_DATA!$B$2:$B$19999="Value over £500,000")*([2]JOE_DATA!$A$2:$A$19999="Corporate"),1,0)))</f>
        <v>1</v>
      </c>
      <c r="HS35" s="3">
        <f t="array" ref="HS35">IF(LEN($DW35)=0,1,SUM(IF(([2]JOE_DATA!$C$2:$C$19999=$DW35)*([2]JOE_DATA!$B$2:$B$19999="Value over Euro 5m")*([2]JOE_DATA!$A$2:$A$19999="Corporate"),1,0)))</f>
        <v>1</v>
      </c>
      <c r="HT35" s="3">
        <f t="array" ref="HT35">IF(LEN($DX35)=0,1,SUM(IF(([2]JOE_DATA!$C$2:$C$19999=$DX35)*([2]JOE_DATA!$B$2:$B$19999="Value range in euros")*([2]JOE_DATA!$A$2:$A$19999="Corporate"),1,0)))</f>
        <v>1</v>
      </c>
      <c r="HU35" s="3">
        <f t="array" ref="HU35">IF(LEN($DY35)=0,1,SUM(IF(([2]JOE_DATA!$C$2:$C$19999=$DY35)*([2]JOE_DATA!$B$2:$B$19999="Is the deal relevant for M&amp;A study")*([2]JOE_DATA!$A$2:$A$19999="Corporate"),1,0)))</f>
        <v>1</v>
      </c>
      <c r="HV35" s="3">
        <f t="array" ref="HV35">IF(LEN($DZ35)=0,1,SUM(IF(([2]JOE_DATA!$C$2:$C$19999=$DZ35)*([2]JOE_DATA!$B$2:$B$19999="Does the deal involve PE clients")*([2]JOE_DATA!$A$2:$A$19999="Corporate"),1,0)))</f>
        <v>1</v>
      </c>
      <c r="HW35" s="3">
        <f t="array" ref="HW35">IF(LEN($EA35)=0,1,SUM(IF(([2]JOE_DATA!$C$2:$C$19999=$EA35)*([2]JOE_DATA!$B$2:$B$19999="Quarter deal announced/signed")*([2]JOE_DATA!$A$2:$A$19999="Corporate"),1,0)))</f>
        <v>1</v>
      </c>
      <c r="HX35" s="3">
        <f t="array" ref="HX35">IF(LEN($EB35)=0,1,SUM(IF(([2]JOE_DATA!$C$2:$C$19999=$EB35)*([2]JOE_DATA!$B$2:$B$19999="Quarter deal completed")*([2]JOE_DATA!$A$2:$A$19999="Corporate"),1,0)))</f>
        <v>1</v>
      </c>
      <c r="HY35" s="3">
        <f t="array" ref="HY35">IF(LEN($EC35)=0,1,SUM(IF(([2]JOE_DATA!$C$2:$C$19999=$EC35)*([2]JOE_DATA!$B$2:$B$19999="Year deal announced/signed")*([2]JOE_DATA!$A$2:$A$19999="Corporate"),1,0)))</f>
        <v>1</v>
      </c>
      <c r="HZ35" s="3">
        <f t="array" ref="HZ35">IF(LEN($ED35)=0,1,SUM(IF(([2]JOE_DATA!$C$2:$C$19999=$ED35)*([2]JOE_DATA!$B$2:$B$19999="Year deal completed")*([2]JOE_DATA!$A$2:$A$19999="Corporate"),1,0)))</f>
        <v>1</v>
      </c>
      <c r="IA35" s="3">
        <v>1</v>
      </c>
      <c r="IB35" s="3">
        <f t="array" ref="IB35">IF(LEN($EF35)=0,1,SUM(IF(([2]JOE_DATA!$C$2:$C$19999=$EF35)*([2]JOE_DATA!$B$2:$B$19999="Work type")*([2]JOE_DATA!$A$2:$A$19999="Corporate Tax"),1,0)))</f>
        <v>1</v>
      </c>
      <c r="IC35" s="3">
        <f t="array" ref="IC35">IF(LEN($EG35)=0,0.4,SUM(IF(([2]JOE_DATA!$C$2:$C$19999=$EG35)*([2]JOE_DATA!$B$2:$B$19999="Work type")*([2]JOE_DATA!$A$2:$A$19999="EPC Construction"),0.4,0)))
+
IF(LEN($EH35)=0,0.3,SUM(IF(([2]JOE_DATA!$C$2:$C$19999=$EH35)*([2]JOE_DATA!$B$2:$B$19999="Work type")*([2]JOE_DATA!$A$2:$A$19999="EPC Construction"),0.3,0)))
+
IF(LEN($EI35)=0,0.3,SUM(IF(([2]JOE_DATA!$C$2:$C$19999=$EI35)*([2]JOE_DATA!$B$2:$B$19999="Work type")*([2]JOE_DATA!$A$2:$A$19999="EPC Construction"),0.3,0)))</f>
        <v>1</v>
      </c>
      <c r="ID35" s="3">
        <f t="array" ref="ID35">IF(LEN($EJ35)=0,0.4,SUM(IF(([2]JOE_DATA!$C$2:$C$19999=$EJ35)*([2]JOE_DATA!$B$2:$B$19999="Contract type")*([2]JOE_DATA!$A$2:$A$19999="EPC Construction"),0.4,0)))
+
IF(LEN($EK35)=0,0.3,SUM(IF(([2]JOE_DATA!$C$2:$C$19999=$EK35)*([2]JOE_DATA!$B$2:$B$19999="Contract type")*([2]JOE_DATA!$A$2:$A$19999="EPC Construction"),0.3,0)))
+
IF(LEN($EL35)=0,0.3,SUM(IF(([2]JOE_DATA!$C$2:$C$19999=$EL35)*([2]JOE_DATA!$B$2:$B$19999="Contract type")*([2]JOE_DATA!$A$2:$A$19999="EPC Construction"),0.3,0)))</f>
        <v>1</v>
      </c>
      <c r="IE35" s="3">
        <f t="array" ref="IE35">IF(LEN($EP35)=0,1,SUM(IF(([2]JOE_DATA!$C$2:$C$19999=$EP35)*([2]JOE_DATA!$B$2:$B$19999="Client type")*([2]JOE_DATA!$A$2:$A$19999="EPC Construction"),1,0)))</f>
        <v>1</v>
      </c>
      <c r="IF35" s="3">
        <f t="array" ref="IF35">IF(LEN($EN35)=0,1,SUM(IF(([2]JOE_DATA!$C$2:$C$19999=$EN35)*([2]JOE_DATA!$B$2:$B$19999="Subject matter")*([2]JOE_DATA!$A$2:$A$19999="EPC Construction"),1,0)))</f>
        <v>1</v>
      </c>
      <c r="IG35" s="3">
        <f t="array" ref="IG35">IF(LEN($ER35)=0,1,SUM(IF(([2]JOE_DATA!$C$2:$C$19999=$ER35)*([2]JOE_DATA!$B$2:$B$19999="Client scope")*([2]JOE_DATA!$A$2:$A$19999="EPC Construction"),1,0)))</f>
        <v>1</v>
      </c>
      <c r="IH35" s="3">
        <f t="array" ref="IH35">IF(LEN($ES35)=0,0.4,SUM(IF(([2]JOE_DATA!$C$2:$C$19999=$ES35)*([2]JOE_DATA!$B$2:$B$19999="Work type")*([2]JOE_DATA!$A$2:$A$19999="EPC Energy"),0.4,0)))
+
IF(LEN($ET35)=0,0.3,SUM(IF(([2]JOE_DATA!$C$2:$C$19999=$ET35)*([2]JOE_DATA!$B$2:$B$19999="Work type")*([2]JOE_DATA!$A$2:$A$19999="EPC Energy"),0.3,0)))
+
IF(LEN($EU35)=0,0.3,SUM(IF(([2]JOE_DATA!$C$2:$C$19999=$EU35)*([2]JOE_DATA!$B$2:$B$19999="Work type")*([2]JOE_DATA!$A$2:$A$19999="EPC Energy"),0.3,0)))</f>
        <v>1</v>
      </c>
      <c r="II35" s="3">
        <f t="array" ref="II35">IF(LEN($EV35)=0,1,SUM(IF(([2]JOE_DATA!$C$2:$C$19999=$EV35)*([2]JOE_DATA!$B$2:$B$19999="Work type")*([2]JOE_DATA!$A$2:$A$19999="EPC Energy"),1,0)))</f>
        <v>1</v>
      </c>
      <c r="IJ35" s="3">
        <f t="array" ref="IJ35">IF(LEN($EW35)=0,1,SUM(IF(([2]JOE_DATA!$C$2:$C$19999=$EW35)*([2]JOE_DATA!$B$2:$B$19999="Client type")*([2]JOE_DATA!$A$2:$A$19999="EPC Projects"),1,0)))</f>
        <v>1</v>
      </c>
      <c r="IK35" s="3">
        <f t="array" ref="IK35">IF(LEN($FE35)=0,0.4,SUM(IF(([2]JOE_DATA!$C$2:$C$19999=$FE35)*([2]JOE_DATA!$B$2:$B$19999="Client type")*([2]JOE_DATA!$A$2:$A$19999="Real Estate"),0.4,0)))
+
IF(LEN($FF35)=0,0.3,SUM(IF(([2]JOE_DATA!$C$2:$C$19999=$FF35)*([2]JOE_DATA!$B$2:$B$19999="Client type")*([2]JOE_DATA!$A$2:$A$19999="Real Estate"),0.3,0)))
+
IF(LEN($FG35)=0,0.3,SUM(IF(([2]JOE_DATA!$C$2:$C$19999=$FG35)*([2]JOE_DATA!$B$2:$B$19999="Client type")*([2]JOE_DATA!$A$2:$A$19999="Real Estate"),0.3,0)))</f>
        <v>1</v>
      </c>
      <c r="IL35" s="3">
        <f t="array" ref="IL35">IF(LEN($FH35)=0,0.4,SUM(IF(([2]JOE_DATA!$C$2:$C$19999=$FH35)*([2]JOE_DATA!$B$2:$B$19999="Work type")*([2]JOE_DATA!$A$2:$A$19999="Real Estate"),0.4,0)))
+
IF(LEN($FI35)=0,0.3,SUM(IF(([2]JOE_DATA!$C$2:$C$19999=$FI35)*([2]JOE_DATA!$B$2:$B$19999="Work type")*([2]JOE_DATA!$A$2:$A$19999="Real Estate"),0.3,0)))
+
IF(LEN($FJ35)=0,0.3,SUM(IF(([2]JOE_DATA!$C$2:$C$19999=$FJ35)*([2]JOE_DATA!$B$2:$B$19999="Work type")*([2]JOE_DATA!$A$2:$A$19999="Real Estate"),0.3,0)))</f>
        <v>1</v>
      </c>
      <c r="IM35" s="3">
        <f t="array" ref="IM35">IF(LEN($EX35)=0,0.4,SUM(IF(([2]JOE_DATA!$C$2:$C$19999=$EX35)*([2]JOE_DATA!$B$2:$B$19999="Work type")*([2]JOE_DATA!$A$2:$A$19999="Human Capital"),0.4,0)))
+
IF(LEN($EY35)=0,0.3,SUM(IF(([2]JOE_DATA!$C$2:$C$19999=$EY35)*([2]JOE_DATA!$B$2:$B$19999="Work type")*([2]JOE_DATA!$A$2:$A$19999="Human Capital"),0.3,0)))
+
IF(LEN($EZ35)=0,0.3,SUM(IF(([2]JOE_DATA!$C$2:$C$19999=$EZ35)*([2]JOE_DATA!$B$2:$B$19999="Work type")*([2]JOE_DATA!$A$2:$A$19999="Human Capital"),0.3,0)))</f>
        <v>1</v>
      </c>
      <c r="IN35" s="3">
        <f t="array" ref="IN35">IF(LEN($FA35)=0,0.4,SUM(IF(([2]JOE_DATA!$C$2:$C$19999=$FA35)*([2]JOE_DATA!$B$2:$B$19999="Sub-work types")*([2]JOE_DATA!$A$2:$A$19999="Human Capital"),0.4,0)))
+
IF(LEN($FB35)=0,0.3,SUM(IF(([2]JOE_DATA!$C$2:$C$19999=$FB35)*([2]JOE_DATA!$B$2:$B$19999="Sub-work types")*([2]JOE_DATA!$A$2:$A$19999="Human Capital"),0.3,0)))
+
IF(LEN($FC35)=0,0.3,SUM(IF(([2]JOE_DATA!$C$2:$C$19999=$FC35)*([2]JOE_DATA!$B$2:$B$19999="Sub-work types")*([2]JOE_DATA!$A$2:$A$19999="Human Capital"),0.3,0)))</f>
        <v>1</v>
      </c>
      <c r="IO35" s="15">
        <f t="array" ref="IO35">IF(LEN($FD35)=0,1,SUM(IF(([2]JOE_DATA!$C$2:$C$19999=$FD35)*([2]JOE_DATA!$B$2:$B$19999="Pension scheme")*([2]JOE_DATA!$A$2:$A$19999="Human Capital"),1,0)))</f>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45">
      <c r="A36" s="34"/>
      <c r="B36" s="46" t="s">
        <v>302</v>
      </c>
      <c r="C36" s="36" t="s">
        <v>247</v>
      </c>
      <c r="D36" s="41"/>
      <c r="E36" s="41"/>
      <c r="F36" s="36" t="s">
        <v>248</v>
      </c>
      <c r="G36" s="41"/>
      <c r="H36" s="41"/>
      <c r="I36" s="41"/>
      <c r="J36" s="41"/>
      <c r="K36" s="41"/>
      <c r="L36" s="41"/>
      <c r="M36" s="41"/>
      <c r="N36" s="41"/>
      <c r="O36" s="36" t="s">
        <v>106</v>
      </c>
      <c r="P36" s="41"/>
      <c r="Q36" s="41"/>
      <c r="R36" s="41"/>
      <c r="S36" s="41"/>
      <c r="T36" s="48">
        <v>40543</v>
      </c>
      <c r="U36" s="36" t="s">
        <v>248</v>
      </c>
      <c r="V36" s="41"/>
      <c r="W36" s="41"/>
      <c r="X36" s="41"/>
      <c r="Y36" s="41"/>
      <c r="Z36" s="41"/>
      <c r="AA36" s="46" t="s">
        <v>303</v>
      </c>
      <c r="AB36" s="41"/>
      <c r="AC36" s="41"/>
      <c r="AD36" s="41"/>
      <c r="AE36" s="41"/>
      <c r="AF36" s="41"/>
      <c r="AG36" s="41"/>
      <c r="AH36" s="45"/>
      <c r="AI36" s="41"/>
      <c r="AJ36" s="41"/>
      <c r="AK36" s="41"/>
      <c r="AL36" s="36" t="s">
        <v>250</v>
      </c>
      <c r="AM36" s="41"/>
      <c r="AN36" s="41"/>
      <c r="AO36" s="36" t="s">
        <v>304</v>
      </c>
      <c r="AP36" s="41"/>
      <c r="AQ36" s="41"/>
      <c r="AR36" s="41"/>
      <c r="AS36" s="41"/>
      <c r="AT36" s="41"/>
      <c r="AU36" s="41"/>
      <c r="AV36" s="41"/>
      <c r="AW36" s="41"/>
      <c r="AX36" s="41"/>
      <c r="AY36" s="41"/>
      <c r="AZ36" s="41"/>
      <c r="BA36" s="45"/>
      <c r="BB36" s="41"/>
      <c r="BC36" s="41"/>
      <c r="BD36" s="41"/>
      <c r="BE36" s="46"/>
      <c r="BF36" s="41"/>
      <c r="BG36" s="41"/>
      <c r="BH36" s="41"/>
      <c r="BI36" s="36"/>
      <c r="BJ36" s="41"/>
      <c r="BK36" s="41"/>
      <c r="BL36" s="41"/>
      <c r="BM36" s="41"/>
      <c r="BN36" s="41"/>
      <c r="BO36" s="41"/>
      <c r="BP36" s="41"/>
      <c r="BQ36" s="41"/>
      <c r="BR36" s="41"/>
      <c r="BS36" s="41"/>
      <c r="BT36" s="41"/>
      <c r="BU36" s="41"/>
      <c r="BV36" s="41"/>
      <c r="BW36" s="41"/>
      <c r="BX36" s="41"/>
      <c r="BY36" s="41"/>
      <c r="BZ36" s="36" t="s">
        <v>253</v>
      </c>
      <c r="CA36" s="41"/>
      <c r="CB36" s="41"/>
      <c r="CC36" s="41"/>
      <c r="CD36" s="36"/>
      <c r="CE36" s="36"/>
      <c r="CF36" s="41"/>
      <c r="CG36" s="41" t="s">
        <v>254</v>
      </c>
      <c r="CH36" s="41"/>
      <c r="CI36" s="41"/>
      <c r="CJ36" s="41"/>
      <c r="CK36" s="41"/>
      <c r="CL36" s="41"/>
      <c r="CM36" s="41"/>
      <c r="CN36" s="41"/>
      <c r="CO36" s="41"/>
      <c r="CP36" s="41"/>
      <c r="CQ36" s="41"/>
      <c r="CR36" s="41"/>
      <c r="CS36" s="45"/>
      <c r="CT36" s="49"/>
      <c r="CU36" s="49"/>
      <c r="CV36" s="50"/>
      <c r="CW36" s="50"/>
      <c r="CX36" s="50"/>
      <c r="CY36" s="50"/>
      <c r="CZ36" s="49"/>
      <c r="DA36" s="49"/>
      <c r="DB36" s="49"/>
      <c r="DC36" s="49"/>
      <c r="DD36" s="49"/>
      <c r="DE36" s="49"/>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49"/>
      <c r="EK36" s="49"/>
      <c r="EL36" s="49"/>
      <c r="EM36" s="50"/>
      <c r="EN36" s="50"/>
      <c r="EO36" s="50"/>
      <c r="EP36" s="50"/>
      <c r="EQ36" s="50"/>
      <c r="ER36" s="50"/>
      <c r="ES36" s="50"/>
      <c r="ET36" s="50"/>
      <c r="EU36" s="50"/>
      <c r="EV36" s="50"/>
      <c r="EW36" s="50"/>
      <c r="EX36" s="50"/>
      <c r="EY36" s="50"/>
      <c r="EZ36" s="50"/>
      <c r="FA36" s="50"/>
      <c r="FB36" s="50"/>
      <c r="FC36" s="50"/>
      <c r="FD36" s="50"/>
      <c r="FE36" s="50"/>
      <c r="FF36" s="50"/>
      <c r="FG36" s="50"/>
      <c r="FH36" s="50" t="s">
        <v>301</v>
      </c>
      <c r="FI36" s="50"/>
      <c r="FJ36" s="50"/>
      <c r="FK36" s="50"/>
      <c r="FL36" s="50"/>
      <c r="FM36" s="50"/>
      <c r="FO36" s="3"/>
      <c r="FP36" s="3"/>
      <c r="FQ36" s="3" t="str">
        <f t="array" ref="FQ36">IF(SUM($FU36:$IP36)=74,"PASS","FAIL")</f>
        <v>PASS</v>
      </c>
      <c r="FR36" s="3">
        <f t="shared" si="5"/>
        <v>0</v>
      </c>
      <c r="FS36" s="3">
        <f t="shared" si="6"/>
        <v>1</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f t="array" ref="HF36">IF(LEN($CS36)=0,0.4,SUM(IF(([2]JOE_DATA!$C$2:$C$19999=$CS36)*([2]JOE_DATA!$B$2:$B$19999="Work type")*([2]JOE_DATA!$A$2:$A$19999="BAIF"),0.4,0)))
+
IF(LEN($CT36)=0,0.3,SUM(IF(([2]JOE_DATA!$C$2:$C$19999=$CT36)*([2]JOE_DATA!$B$2:$B$19999="Work type")*([2]JOE_DATA!$A$2:$A$19999="BAIF"),0.3,0)))
+
IF(LEN($CU36)=0,0.3,SUM(IF(([2]JOE_DATA!$C$2:$C$19999=$CU36)*([2]JOE_DATA!$B$2:$B$19999="Work type")*([2]JOE_DATA!$A$2:$A$19999="BAIF"),0.3,0)))</f>
        <v>1</v>
      </c>
      <c r="HG36" s="3">
        <f t="array" ref="HG36">IF(LEN($CQ36)=0,1,SUM(IF(([2]JOE_DATA!$C$2:$C$19999=$CQ36)*([2]JOE_DATA!$B$2:$B$19999="Client type")*([2]JOE_DATA!$A$2:$A$19999="BAIF"),1,0)))</f>
        <v>1</v>
      </c>
      <c r="HH36" s="3">
        <f t="array" ref="HH36">IF(LEN($CW36)=0,0.4,SUM(IF(([2]JOE_DATA!$C$2:$C$19999=$CW36)*([2]JOE_DATA!$B$2:$B$19999="Work type")*([2]JOE_DATA!$A$2:$A$19999="CRD"),0.4,0)))
+
IF(LEN($CX36)=0,0.3,SUM(IF(([2]JOE_DATA!$C$2:$C$19999=$CX36)*([2]JOE_DATA!$B$2:$B$19999="Work type")*([2]JOE_DATA!$A$2:$A$19999="CRD"),0.3,0)))
+
IF(LEN($CY36)=0,0.3,SUM(IF(([2]JOE_DATA!$C$2:$C$19999=$CY36)*([2]JOE_DATA!$B$2:$B$19999="Work type")*([2]JOE_DATA!$A$2:$A$19999="CRD"),0.3,0)))</f>
        <v>1</v>
      </c>
      <c r="HI36" s="3">
        <f t="array" ref="HI36">IF(LEN($CZ36)=0,0.4,SUM(IF(([2]JOE_DATA!$C$2:$C$19999=$CZ36)*([2]JOE_DATA!$B$2:$B$19999="Sub-work type")*([2]JOE_DATA!$A$2:$A$19999="CRD"),0.4,0)))
+
IF(LEN($DA36)=0,0.3,SUM(IF(([2]JOE_DATA!$C$2:$C$19999=$DA36)*([2]JOE_DATA!$B$2:$B$19999="Sub-work type")*([2]JOE_DATA!$A$2:$A$19999="CRD"),0.3,0)))
+
IF(LEN($DB36)=0,0.3,SUM(IF(([2]JOE_DATA!$C$2:$C$19999=$DB36)*([2]JOE_DATA!$B$2:$B$19999="Sub-work type")*([2]JOE_DATA!$A$2:$A$19999="CRD"),0.3,0)))</f>
        <v>1</v>
      </c>
      <c r="HJ36" s="3">
        <f t="array" ref="HJ36">IF(LEN($CV36)=0,1,SUM(IF(([2]JOE_DATA!$C$2:$C$19999=$CV36)*([2]JOE_DATA!$B$2:$B$19999="Client type")*([2]JOE_DATA!$A$2:$A$19999="CRD"),1,0)))</f>
        <v>1</v>
      </c>
      <c r="HK36" s="3">
        <f t="array" ref="HK36">IF(LEN($DC36)=0,0.4,SUM(IF(([2]JOE_DATA!$C$2:$C$19999=$DC36)*([2]JOE_DATA!$B$2:$B$19999="Work type")*([2]JOE_DATA!$A$2:$A$19999="Corporate"),0.4,0)))
+
IF(LEN($DD36)=0,0.3,SUM(IF(([2]JOE_DATA!$C$2:$C$19999=$DD36)*([2]JOE_DATA!$B$2:$B$19999="Work type")*([2]JOE_DATA!$A$2:$A$19999="Corporate"),0.3,0)))
+
IF(LEN($DE36)=0,0.3,SUM(IF(([2]JOE_DATA!$C$2:$C$19999=$DE36)*([2]JOE_DATA!$B$2:$B$19999="Work type")*([2]JOE_DATA!$A$2:$A$19999="Corporate"),0.3,0)))</f>
        <v>1</v>
      </c>
      <c r="HL36" s="3">
        <f t="array" ref="HL36">IF(LEN($DF36)=0,0.4,SUM(IF(([2]JOE_DATA!$C$2:$C$19999=$DF36)*([2]JOE_DATA!$B$2:$B$19999="Sub-work type")*([2]JOE_DATA!$A$2:$A$19999="Corporate"),0.4,0)))
+
IF(LEN($DG36)=0,0.3,SUM(IF(([2]JOE_DATA!$C$2:$C$19999=$DG36)*([2]JOE_DATA!$B$2:$B$19999="Sub-work type")*([2]JOE_DATA!$A$2:$A$19999="Corporate"),0.3,0)))
+
IF(LEN($DH36)=0,0.3,SUM(IF(([2]JOE_DATA!$C$2:$C$19999=$DH36)*([2]JOE_DATA!$B$2:$B$19999="Sub-work type")*([2]JOE_DATA!$A$2:$A$19999="Corporate"),0.3,0)))</f>
        <v>1</v>
      </c>
      <c r="HM36" s="3">
        <f t="array" ref="HM36">IF(LEN($DI36)=0,0.4,SUM(IF(([2]JOE_DATA!$C$2:$C$19999=$DI36)*([2]JOE_DATA!$B$2:$B$19999="Acting for")*([2]JOE_DATA!$A$2:$A$19999="Corporate"),0.4,0)))
+
IF(LEN($DJ36)=0,0.3,SUM(IF(([2]JOE_DATA!$C$2:$C$19999=$DJ36)*([2]JOE_DATA!$B$2:$B$19999="Acting for")*([2]JOE_DATA!$A$2:$A$19999="Corporate"),0.3,0)))
+
IF(LEN($DK36)=0,0.3,SUM(IF(([2]JOE_DATA!$C$2:$C$19999=$DK36)*([2]JOE_DATA!$B$2:$B$19999="Acting for")*([2]JOE_DATA!$A$2:$A$19999="Corporate"),0.3,0)))</f>
        <v>1</v>
      </c>
      <c r="HN36" s="3">
        <f t="array" ref="HN36">IF(LEN($DM36)=0,0.4,SUM(IF(([2]JOE_DATA!$C$2:$C$19999=$DM36)*([2]JOE_DATA!$B$2:$B$19999="Country of buyer")*([2]JOE_DATA!$A$2:$A$19999="Corporate"),0.4,0)))
+
IF(LEN($DN36)=0,0.3,SUM(IF(([2]JOE_DATA!$C$2:$C$19999=$DN36)*([2]JOE_DATA!$B$2:$B$19999="Country of buyer")*([2]JOE_DATA!$A$2:$A$19999="Corporate"),0.3,0)))
+
IF(LEN($DL36)=0,0.3,SUM(IF(([2]JOE_DATA!$C$2:$C$19999=$DL36)*([2]JOE_DATA!$B$2:$B$19999="Country of buyer")*([2]JOE_DATA!$A$2:$A$19999="Corporate"),0.3,0)))</f>
        <v>1</v>
      </c>
      <c r="HO36" s="3">
        <f t="array" ref="HO36">IF(LEN($DO36)=0,0.4,SUM(IF(([2]JOE_DATA!$C$2:$C$19999=$DO36)*([2]JOE_DATA!$B$2:$B$19999="Country of seller")*([2]JOE_DATA!$A$2:$A$19999="Corporate"),0.4,0)))
+
IF(LEN($DP36)=0,0.3,SUM(IF(([2]JOE_DATA!$C$2:$C$19999=$DP36)*([2]JOE_DATA!$B$2:$B$19999="Country of seller")*([2]JOE_DATA!$A$2:$A$19999="Corporate"),0.3,0)))
+
IF(LEN($DQ36)=0,0.3,SUM(IF(([2]JOE_DATA!$C$2:$C$19999=$DQ36)*([2]JOE_DATA!$B$2:$B$19999="Country of seller")*([2]JOE_DATA!$A$2:$A$19999="Corporate"),0.3,0)))</f>
        <v>1</v>
      </c>
      <c r="HP36" s="3">
        <f t="array" ref="HP36">IF(LEN($DR36)=0,0.4,SUM(IF(([2]JOE_DATA!$C$2:$C$19999=$DR36)*([2]JOE_DATA!$B$2:$B$19999="Country of target")*([2]JOE_DATA!$A$2:$A$19999="Corporate"),0.4,0)))
+
IF(LEN($DS36)=0,0.3,SUM(IF(([2]JOE_DATA!$C$2:$C$19999=$DS36)*([2]JOE_DATA!$B$2:$B$19999="Country of target")*([2]JOE_DATA!$A$2:$A$19999="Corporate"),0.3,0)))
+
IF(LEN($DT36)=0,0.3,SUM(IF(([2]JOE_DATA!$C$2:$C$19999=$DT36)*([2]JOE_DATA!$B$2:$B$19999="Country of target")*([2]JOE_DATA!$A$2:$A$19999="Corporate"),0.3,0)))</f>
        <v>1</v>
      </c>
      <c r="HQ36" s="3">
        <f t="array" ref="HQ36">IF(LEN($DU36)=0,1,SUM(IF(([2]JOE_DATA!$C$2:$C$19999=$DU36)*([2]JOE_DATA!$B$2:$B$19999="Value over US $5m")*([2]JOE_DATA!$A$2:$A$19999="Corporate"),1,0)))</f>
        <v>1</v>
      </c>
      <c r="HR36" s="3">
        <f t="array" ref="HR36">IF(LEN($DV36)=0,1,SUM(IF(([2]JOE_DATA!$C$2:$C$19999=$DV36)*([2]JOE_DATA!$B$2:$B$19999="Value over £500,000")*([2]JOE_DATA!$A$2:$A$19999="Corporate"),1,0)))</f>
        <v>1</v>
      </c>
      <c r="HS36" s="3">
        <f t="array" ref="HS36">IF(LEN($DW36)=0,1,SUM(IF(([2]JOE_DATA!$C$2:$C$19999=$DW36)*([2]JOE_DATA!$B$2:$B$19999="Value over Euro 5m")*([2]JOE_DATA!$A$2:$A$19999="Corporate"),1,0)))</f>
        <v>1</v>
      </c>
      <c r="HT36" s="3">
        <f t="array" ref="HT36">IF(LEN($DX36)=0,1,SUM(IF(([2]JOE_DATA!$C$2:$C$19999=$DX36)*([2]JOE_DATA!$B$2:$B$19999="Value range in euros")*([2]JOE_DATA!$A$2:$A$19999="Corporate"),1,0)))</f>
        <v>1</v>
      </c>
      <c r="HU36" s="3">
        <f t="array" ref="HU36">IF(LEN($DY36)=0,1,SUM(IF(([2]JOE_DATA!$C$2:$C$19999=$DY36)*([2]JOE_DATA!$B$2:$B$19999="Is the deal relevant for M&amp;A study")*([2]JOE_DATA!$A$2:$A$19999="Corporate"),1,0)))</f>
        <v>1</v>
      </c>
      <c r="HV36" s="3">
        <f t="array" ref="HV36">IF(LEN($DZ36)=0,1,SUM(IF(([2]JOE_DATA!$C$2:$C$19999=$DZ36)*([2]JOE_DATA!$B$2:$B$19999="Does the deal involve PE clients")*([2]JOE_DATA!$A$2:$A$19999="Corporate"),1,0)))</f>
        <v>1</v>
      </c>
      <c r="HW36" s="3">
        <f t="array" ref="HW36">IF(LEN($EA36)=0,1,SUM(IF(([2]JOE_DATA!$C$2:$C$19999=$EA36)*([2]JOE_DATA!$B$2:$B$19999="Quarter deal announced/signed")*([2]JOE_DATA!$A$2:$A$19999="Corporate"),1,0)))</f>
        <v>1</v>
      </c>
      <c r="HX36" s="3">
        <f t="array" ref="HX36">IF(LEN($EB36)=0,1,SUM(IF(([2]JOE_DATA!$C$2:$C$19999=$EB36)*([2]JOE_DATA!$B$2:$B$19999="Quarter deal completed")*([2]JOE_DATA!$A$2:$A$19999="Corporate"),1,0)))</f>
        <v>1</v>
      </c>
      <c r="HY36" s="3">
        <f t="array" ref="HY36">IF(LEN($EC36)=0,1,SUM(IF(([2]JOE_DATA!$C$2:$C$19999=$EC36)*([2]JOE_DATA!$B$2:$B$19999="Year deal announced/signed")*([2]JOE_DATA!$A$2:$A$19999="Corporate"),1,0)))</f>
        <v>1</v>
      </c>
      <c r="HZ36" s="3">
        <f t="array" ref="HZ36">IF(LEN($ED36)=0,1,SUM(IF(([2]JOE_DATA!$C$2:$C$19999=$ED36)*([2]JOE_DATA!$B$2:$B$19999="Year deal completed")*([2]JOE_DATA!$A$2:$A$19999="Corporate"),1,0)))</f>
        <v>1</v>
      </c>
      <c r="IA36" s="3">
        <v>1</v>
      </c>
      <c r="IB36" s="3">
        <f t="array" ref="IB36">IF(LEN($EF36)=0,1,SUM(IF(([2]JOE_DATA!$C$2:$C$19999=$EF36)*([2]JOE_DATA!$B$2:$B$19999="Work type")*([2]JOE_DATA!$A$2:$A$19999="Corporate Tax"),1,0)))</f>
        <v>1</v>
      </c>
      <c r="IC36" s="3">
        <f t="array" ref="IC36">IF(LEN($EG36)=0,0.4,SUM(IF(([2]JOE_DATA!$C$2:$C$19999=$EG36)*([2]JOE_DATA!$B$2:$B$19999="Work type")*([2]JOE_DATA!$A$2:$A$19999="EPC Construction"),0.4,0)))
+
IF(LEN($EH36)=0,0.3,SUM(IF(([2]JOE_DATA!$C$2:$C$19999=$EH36)*([2]JOE_DATA!$B$2:$B$19999="Work type")*([2]JOE_DATA!$A$2:$A$19999="EPC Construction"),0.3,0)))
+
IF(LEN($EI36)=0,0.3,SUM(IF(([2]JOE_DATA!$C$2:$C$19999=$EI36)*([2]JOE_DATA!$B$2:$B$19999="Work type")*([2]JOE_DATA!$A$2:$A$19999="EPC Construction"),0.3,0)))</f>
        <v>1</v>
      </c>
      <c r="ID36" s="3">
        <f t="array" ref="ID36">IF(LEN($EJ36)=0,0.4,SUM(IF(([2]JOE_DATA!$C$2:$C$19999=$EJ36)*([2]JOE_DATA!$B$2:$B$19999="Contract type")*([2]JOE_DATA!$A$2:$A$19999="EPC Construction"),0.4,0)))
+
IF(LEN($EK36)=0,0.3,SUM(IF(([2]JOE_DATA!$C$2:$C$19999=$EK36)*([2]JOE_DATA!$B$2:$B$19999="Contract type")*([2]JOE_DATA!$A$2:$A$19999="EPC Construction"),0.3,0)))
+
IF(LEN($EL36)=0,0.3,SUM(IF(([2]JOE_DATA!$C$2:$C$19999=$EL36)*([2]JOE_DATA!$B$2:$B$19999="Contract type")*([2]JOE_DATA!$A$2:$A$19999="EPC Construction"),0.3,0)))</f>
        <v>1</v>
      </c>
      <c r="IE36" s="3">
        <f t="array" ref="IE36">IF(LEN($EP36)=0,1,SUM(IF(([2]JOE_DATA!$C$2:$C$19999=$EP36)*([2]JOE_DATA!$B$2:$B$19999="Client type")*([2]JOE_DATA!$A$2:$A$19999="EPC Construction"),1,0)))</f>
        <v>1</v>
      </c>
      <c r="IF36" s="3">
        <f t="array" ref="IF36">IF(LEN($EN36)=0,1,SUM(IF(([2]JOE_DATA!$C$2:$C$19999=$EN36)*([2]JOE_DATA!$B$2:$B$19999="Subject matter")*([2]JOE_DATA!$A$2:$A$19999="EPC Construction"),1,0)))</f>
        <v>1</v>
      </c>
      <c r="IG36" s="3">
        <f t="array" ref="IG36">IF(LEN($ER36)=0,1,SUM(IF(([2]JOE_DATA!$C$2:$C$19999=$ER36)*([2]JOE_DATA!$B$2:$B$19999="Client scope")*([2]JOE_DATA!$A$2:$A$19999="EPC Construction"),1,0)))</f>
        <v>1</v>
      </c>
      <c r="IH36" s="3">
        <f t="array" ref="IH36">IF(LEN($ES36)=0,0.4,SUM(IF(([2]JOE_DATA!$C$2:$C$19999=$ES36)*([2]JOE_DATA!$B$2:$B$19999="Work type")*([2]JOE_DATA!$A$2:$A$19999="EPC Energy"),0.4,0)))
+
IF(LEN($ET36)=0,0.3,SUM(IF(([2]JOE_DATA!$C$2:$C$19999=$ET36)*([2]JOE_DATA!$B$2:$B$19999="Work type")*([2]JOE_DATA!$A$2:$A$19999="EPC Energy"),0.3,0)))
+
IF(LEN($EU36)=0,0.3,SUM(IF(([2]JOE_DATA!$C$2:$C$19999=$EU36)*([2]JOE_DATA!$B$2:$B$19999="Work type")*([2]JOE_DATA!$A$2:$A$19999="EPC Energy"),0.3,0)))</f>
        <v>1</v>
      </c>
      <c r="II36" s="3">
        <f t="array" ref="II36">IF(LEN($EV36)=0,1,SUM(IF(([2]JOE_DATA!$C$2:$C$19999=$EV36)*([2]JOE_DATA!$B$2:$B$19999="Work type")*([2]JOE_DATA!$A$2:$A$19999="EPC Energy"),1,0)))</f>
        <v>1</v>
      </c>
      <c r="IJ36" s="3">
        <f t="array" ref="IJ36">IF(LEN($EW36)=0,1,SUM(IF(([2]JOE_DATA!$C$2:$C$19999=$EW36)*([2]JOE_DATA!$B$2:$B$19999="Client type")*([2]JOE_DATA!$A$2:$A$19999="EPC Projects"),1,0)))</f>
        <v>1</v>
      </c>
      <c r="IK36" s="3">
        <f t="array" ref="IK36">IF(LEN($FE36)=0,0.4,SUM(IF(([2]JOE_DATA!$C$2:$C$19999=$FE36)*([2]JOE_DATA!$B$2:$B$19999="Client type")*([2]JOE_DATA!$A$2:$A$19999="Real Estate"),0.4,0)))
+
IF(LEN($FF36)=0,0.3,SUM(IF(([2]JOE_DATA!$C$2:$C$19999=$FF36)*([2]JOE_DATA!$B$2:$B$19999="Client type")*([2]JOE_DATA!$A$2:$A$19999="Real Estate"),0.3,0)))
+
IF(LEN($FG36)=0,0.3,SUM(IF(([2]JOE_DATA!$C$2:$C$19999=$FG36)*([2]JOE_DATA!$B$2:$B$19999="Client type")*([2]JOE_DATA!$A$2:$A$19999="Real Estate"),0.3,0)))</f>
        <v>1</v>
      </c>
      <c r="IL36" s="3">
        <f t="array" ref="IL36">IF(LEN($FH36)=0,0.4,SUM(IF(([2]JOE_DATA!$C$2:$C$19999=$FH36)*([2]JOE_DATA!$B$2:$B$19999="Work type")*([2]JOE_DATA!$A$2:$A$19999="Real Estate"),0.4,0)))
+
IF(LEN($FI36)=0,0.3,SUM(IF(([2]JOE_DATA!$C$2:$C$19999=$FI36)*([2]JOE_DATA!$B$2:$B$19999="Work type")*([2]JOE_DATA!$A$2:$A$19999="Real Estate"),0.3,0)))
+
IF(LEN($FJ36)=0,0.3,SUM(IF(([2]JOE_DATA!$C$2:$C$19999=$FJ36)*([2]JOE_DATA!$B$2:$B$19999="Work type")*([2]JOE_DATA!$A$2:$A$19999="Real Estate"),0.3,0)))</f>
        <v>1</v>
      </c>
      <c r="IM36" s="3">
        <f t="array" ref="IM36">IF(LEN($EX36)=0,0.4,SUM(IF(([2]JOE_DATA!$C$2:$C$19999=$EX36)*([2]JOE_DATA!$B$2:$B$19999="Work type")*([2]JOE_DATA!$A$2:$A$19999="Human Capital"),0.4,0)))
+
IF(LEN($EY36)=0,0.3,SUM(IF(([2]JOE_DATA!$C$2:$C$19999=$EY36)*([2]JOE_DATA!$B$2:$B$19999="Work type")*([2]JOE_DATA!$A$2:$A$19999="Human Capital"),0.3,0)))
+
IF(LEN($EZ36)=0,0.3,SUM(IF(([2]JOE_DATA!$C$2:$C$19999=$EZ36)*([2]JOE_DATA!$B$2:$B$19999="Work type")*([2]JOE_DATA!$A$2:$A$19999="Human Capital"),0.3,0)))</f>
        <v>1</v>
      </c>
      <c r="IN36" s="3">
        <f t="array" ref="IN36">IF(LEN($FA36)=0,0.4,SUM(IF(([2]JOE_DATA!$C$2:$C$19999=$FA36)*([2]JOE_DATA!$B$2:$B$19999="Sub-work types")*([2]JOE_DATA!$A$2:$A$19999="Human Capital"),0.4,0)))
+
IF(LEN($FB36)=0,0.3,SUM(IF(([2]JOE_DATA!$C$2:$C$19999=$FB36)*([2]JOE_DATA!$B$2:$B$19999="Sub-work types")*([2]JOE_DATA!$A$2:$A$19999="Human Capital"),0.3,0)))
+
IF(LEN($FC36)=0,0.3,SUM(IF(([2]JOE_DATA!$C$2:$C$19999=$FC36)*([2]JOE_DATA!$B$2:$B$19999="Sub-work types")*([2]JOE_DATA!$A$2:$A$19999="Human Capital"),0.3,0)))</f>
        <v>1</v>
      </c>
      <c r="IO36" s="15">
        <f t="array" ref="IO36">IF(LEN($FD36)=0,1,SUM(IF(([2]JOE_DATA!$C$2:$C$19999=$FD36)*([2]JOE_DATA!$B$2:$B$19999="Pension scheme")*([2]JOE_DATA!$A$2:$A$19999="Human Capital"),1,0)))</f>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67.5">
      <c r="A37" s="34"/>
      <c r="B37" s="46" t="s">
        <v>305</v>
      </c>
      <c r="C37" s="36" t="s">
        <v>247</v>
      </c>
      <c r="D37" s="41"/>
      <c r="E37" s="41"/>
      <c r="F37" s="36" t="s">
        <v>248</v>
      </c>
      <c r="G37" s="41"/>
      <c r="H37" s="41"/>
      <c r="I37" s="41"/>
      <c r="J37" s="41"/>
      <c r="K37" s="41"/>
      <c r="L37" s="41"/>
      <c r="M37" s="41"/>
      <c r="N37" s="41"/>
      <c r="O37" s="36" t="s">
        <v>106</v>
      </c>
      <c r="P37" s="41"/>
      <c r="Q37" s="41"/>
      <c r="R37" s="41"/>
      <c r="S37" s="41"/>
      <c r="T37" s="48">
        <v>40908</v>
      </c>
      <c r="U37" s="36" t="s">
        <v>248</v>
      </c>
      <c r="V37" s="41"/>
      <c r="W37" s="41"/>
      <c r="X37" s="41"/>
      <c r="Y37" s="41"/>
      <c r="Z37" s="41"/>
      <c r="AA37" s="46" t="s">
        <v>306</v>
      </c>
      <c r="AB37" s="41"/>
      <c r="AC37" s="41"/>
      <c r="AD37" s="41"/>
      <c r="AE37" s="41"/>
      <c r="AF37" s="41"/>
      <c r="AG37" s="41"/>
      <c r="AH37" s="45"/>
      <c r="AI37" s="41"/>
      <c r="AJ37" s="41"/>
      <c r="AK37" s="41"/>
      <c r="AL37" s="36" t="s">
        <v>250</v>
      </c>
      <c r="AM37" s="41"/>
      <c r="AN37" s="41"/>
      <c r="AO37" s="36" t="s">
        <v>251</v>
      </c>
      <c r="AP37" s="41"/>
      <c r="AQ37" s="41"/>
      <c r="AR37" s="41"/>
      <c r="AS37" s="41"/>
      <c r="AT37" s="41"/>
      <c r="AU37" s="41"/>
      <c r="AV37" s="41"/>
      <c r="AW37" s="41"/>
      <c r="AX37" s="41"/>
      <c r="AY37" s="41"/>
      <c r="AZ37" s="41"/>
      <c r="BA37" s="45"/>
      <c r="BB37" s="41"/>
      <c r="BC37" s="41"/>
      <c r="BD37" s="41"/>
      <c r="BE37" s="46"/>
      <c r="BF37" s="41"/>
      <c r="BG37" s="41"/>
      <c r="BH37" s="41"/>
      <c r="BI37" s="36"/>
      <c r="BJ37" s="41"/>
      <c r="BK37" s="41"/>
      <c r="BL37" s="41" t="s">
        <v>252</v>
      </c>
      <c r="BM37" s="41"/>
      <c r="BN37" s="41"/>
      <c r="BO37" s="41"/>
      <c r="BP37" s="41"/>
      <c r="BQ37" s="41"/>
      <c r="BR37" s="41"/>
      <c r="BS37" s="41"/>
      <c r="BT37" s="41"/>
      <c r="BU37" s="41"/>
      <c r="BV37" s="41"/>
      <c r="BW37" s="41"/>
      <c r="BX37" s="41"/>
      <c r="BY37" s="41"/>
      <c r="BZ37" s="36" t="s">
        <v>253</v>
      </c>
      <c r="CA37" s="41"/>
      <c r="CB37" s="41"/>
      <c r="CC37" s="41"/>
      <c r="CD37" s="36"/>
      <c r="CE37" s="36"/>
      <c r="CF37" s="41"/>
      <c r="CG37" s="41" t="s">
        <v>254</v>
      </c>
      <c r="CH37" s="41"/>
      <c r="CI37" s="41"/>
      <c r="CJ37" s="41"/>
      <c r="CK37" s="41"/>
      <c r="CL37" s="41"/>
      <c r="CM37" s="41"/>
      <c r="CN37" s="41"/>
      <c r="CO37" s="41"/>
      <c r="CP37" s="41"/>
      <c r="CQ37" s="41"/>
      <c r="CR37" s="41"/>
      <c r="CS37" s="45"/>
      <c r="CT37" s="49"/>
      <c r="CU37" s="49"/>
      <c r="CV37" s="50"/>
      <c r="CW37" s="50"/>
      <c r="CX37" s="50"/>
      <c r="CY37" s="50"/>
      <c r="CZ37" s="49"/>
      <c r="DA37" s="49"/>
      <c r="DB37" s="49"/>
      <c r="DC37" s="49"/>
      <c r="DD37" s="49"/>
      <c r="DE37" s="49"/>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49"/>
      <c r="EK37" s="49"/>
      <c r="EL37" s="49"/>
      <c r="EM37" s="50"/>
      <c r="EN37" s="50"/>
      <c r="EO37" s="50"/>
      <c r="EP37" s="50"/>
      <c r="EQ37" s="50"/>
      <c r="ER37" s="50"/>
      <c r="ES37" s="50"/>
      <c r="ET37" s="50"/>
      <c r="EU37" s="50"/>
      <c r="EV37" s="50"/>
      <c r="EW37" s="50"/>
      <c r="EX37" s="50"/>
      <c r="EY37" s="50"/>
      <c r="EZ37" s="50"/>
      <c r="FA37" s="50"/>
      <c r="FB37" s="50"/>
      <c r="FC37" s="50"/>
      <c r="FD37" s="50"/>
      <c r="FE37" s="50"/>
      <c r="FF37" s="50"/>
      <c r="FG37" s="50"/>
      <c r="FH37" s="50" t="s">
        <v>301</v>
      </c>
      <c r="FI37" s="50"/>
      <c r="FJ37" s="50"/>
      <c r="FK37" s="50"/>
      <c r="FL37" s="50"/>
      <c r="FM37" s="50"/>
      <c r="FO37" s="3"/>
      <c r="FP37" s="3"/>
      <c r="FQ37" s="3" t="str">
        <f t="array" ref="FQ37">IF(SUM($FU37:$IP37)=74,"PASS","FAIL")</f>
        <v>PASS</v>
      </c>
      <c r="FR37" s="3">
        <f t="shared" si="5"/>
        <v>0</v>
      </c>
      <c r="FS37" s="3">
        <f t="shared" si="6"/>
        <v>1</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f t="array" ref="HF37">IF(LEN($CS37)=0,0.4,SUM(IF(([2]JOE_DATA!$C$2:$C$19999=$CS37)*([2]JOE_DATA!$B$2:$B$19999="Work type")*([2]JOE_DATA!$A$2:$A$19999="BAIF"),0.4,0)))
+
IF(LEN($CT37)=0,0.3,SUM(IF(([2]JOE_DATA!$C$2:$C$19999=$CT37)*([2]JOE_DATA!$B$2:$B$19999="Work type")*([2]JOE_DATA!$A$2:$A$19999="BAIF"),0.3,0)))
+
IF(LEN($CU37)=0,0.3,SUM(IF(([2]JOE_DATA!$C$2:$C$19999=$CU37)*([2]JOE_DATA!$B$2:$B$19999="Work type")*([2]JOE_DATA!$A$2:$A$19999="BAIF"),0.3,0)))</f>
        <v>1</v>
      </c>
      <c r="HG37" s="3">
        <f t="array" ref="HG37">IF(LEN($CQ37)=0,1,SUM(IF(([2]JOE_DATA!$C$2:$C$19999=$CQ37)*([2]JOE_DATA!$B$2:$B$19999="Client type")*([2]JOE_DATA!$A$2:$A$19999="BAIF"),1,0)))</f>
        <v>1</v>
      </c>
      <c r="HH37" s="3">
        <f t="array" ref="HH37">IF(LEN($CW37)=0,0.4,SUM(IF(([2]JOE_DATA!$C$2:$C$19999=$CW37)*([2]JOE_DATA!$B$2:$B$19999="Work type")*([2]JOE_DATA!$A$2:$A$19999="CRD"),0.4,0)))
+
IF(LEN($CX37)=0,0.3,SUM(IF(([2]JOE_DATA!$C$2:$C$19999=$CX37)*([2]JOE_DATA!$B$2:$B$19999="Work type")*([2]JOE_DATA!$A$2:$A$19999="CRD"),0.3,0)))
+
IF(LEN($CY37)=0,0.3,SUM(IF(([2]JOE_DATA!$C$2:$C$19999=$CY37)*([2]JOE_DATA!$B$2:$B$19999="Work type")*([2]JOE_DATA!$A$2:$A$19999="CRD"),0.3,0)))</f>
        <v>1</v>
      </c>
      <c r="HI37" s="3">
        <f t="array" ref="HI37">IF(LEN($CZ37)=0,0.4,SUM(IF(([2]JOE_DATA!$C$2:$C$19999=$CZ37)*([2]JOE_DATA!$B$2:$B$19999="Sub-work type")*([2]JOE_DATA!$A$2:$A$19999="CRD"),0.4,0)))
+
IF(LEN($DA37)=0,0.3,SUM(IF(([2]JOE_DATA!$C$2:$C$19999=$DA37)*([2]JOE_DATA!$B$2:$B$19999="Sub-work type")*([2]JOE_DATA!$A$2:$A$19999="CRD"),0.3,0)))
+
IF(LEN($DB37)=0,0.3,SUM(IF(([2]JOE_DATA!$C$2:$C$19999=$DB37)*([2]JOE_DATA!$B$2:$B$19999="Sub-work type")*([2]JOE_DATA!$A$2:$A$19999="CRD"),0.3,0)))</f>
        <v>1</v>
      </c>
      <c r="HJ37" s="3">
        <f t="array" ref="HJ37">IF(LEN($CV37)=0,1,SUM(IF(([2]JOE_DATA!$C$2:$C$19999=$CV37)*([2]JOE_DATA!$B$2:$B$19999="Client type")*([2]JOE_DATA!$A$2:$A$19999="CRD"),1,0)))</f>
        <v>1</v>
      </c>
      <c r="HK37" s="3">
        <f t="array" ref="HK37">IF(LEN($DC37)=0,0.4,SUM(IF(([2]JOE_DATA!$C$2:$C$19999=$DC37)*([2]JOE_DATA!$B$2:$B$19999="Work type")*([2]JOE_DATA!$A$2:$A$19999="Corporate"),0.4,0)))
+
IF(LEN($DD37)=0,0.3,SUM(IF(([2]JOE_DATA!$C$2:$C$19999=$DD37)*([2]JOE_DATA!$B$2:$B$19999="Work type")*([2]JOE_DATA!$A$2:$A$19999="Corporate"),0.3,0)))
+
IF(LEN($DE37)=0,0.3,SUM(IF(([2]JOE_DATA!$C$2:$C$19999=$DE37)*([2]JOE_DATA!$B$2:$B$19999="Work type")*([2]JOE_DATA!$A$2:$A$19999="Corporate"),0.3,0)))</f>
        <v>1</v>
      </c>
      <c r="HL37" s="3">
        <f t="array" ref="HL37">IF(LEN($DF37)=0,0.4,SUM(IF(([2]JOE_DATA!$C$2:$C$19999=$DF37)*([2]JOE_DATA!$B$2:$B$19999="Sub-work type")*([2]JOE_DATA!$A$2:$A$19999="Corporate"),0.4,0)))
+
IF(LEN($DG37)=0,0.3,SUM(IF(([2]JOE_DATA!$C$2:$C$19999=$DG37)*([2]JOE_DATA!$B$2:$B$19999="Sub-work type")*([2]JOE_DATA!$A$2:$A$19999="Corporate"),0.3,0)))
+
IF(LEN($DH37)=0,0.3,SUM(IF(([2]JOE_DATA!$C$2:$C$19999=$DH37)*([2]JOE_DATA!$B$2:$B$19999="Sub-work type")*([2]JOE_DATA!$A$2:$A$19999="Corporate"),0.3,0)))</f>
        <v>1</v>
      </c>
      <c r="HM37" s="3">
        <f t="array" ref="HM37">IF(LEN($DI37)=0,0.4,SUM(IF(([2]JOE_DATA!$C$2:$C$19999=$DI37)*([2]JOE_DATA!$B$2:$B$19999="Acting for")*([2]JOE_DATA!$A$2:$A$19999="Corporate"),0.4,0)))
+
IF(LEN($DJ37)=0,0.3,SUM(IF(([2]JOE_DATA!$C$2:$C$19999=$DJ37)*([2]JOE_DATA!$B$2:$B$19999="Acting for")*([2]JOE_DATA!$A$2:$A$19999="Corporate"),0.3,0)))
+
IF(LEN($DK37)=0,0.3,SUM(IF(([2]JOE_DATA!$C$2:$C$19999=$DK37)*([2]JOE_DATA!$B$2:$B$19999="Acting for")*([2]JOE_DATA!$A$2:$A$19999="Corporate"),0.3,0)))</f>
        <v>1</v>
      </c>
      <c r="HN37" s="3">
        <f t="array" ref="HN37">IF(LEN($DM37)=0,0.4,SUM(IF(([2]JOE_DATA!$C$2:$C$19999=$DM37)*([2]JOE_DATA!$B$2:$B$19999="Country of buyer")*([2]JOE_DATA!$A$2:$A$19999="Corporate"),0.4,0)))
+
IF(LEN($DN37)=0,0.3,SUM(IF(([2]JOE_DATA!$C$2:$C$19999=$DN37)*([2]JOE_DATA!$B$2:$B$19999="Country of buyer")*([2]JOE_DATA!$A$2:$A$19999="Corporate"),0.3,0)))
+
IF(LEN($DL37)=0,0.3,SUM(IF(([2]JOE_DATA!$C$2:$C$19999=$DL37)*([2]JOE_DATA!$B$2:$B$19999="Country of buyer")*([2]JOE_DATA!$A$2:$A$19999="Corporate"),0.3,0)))</f>
        <v>1</v>
      </c>
      <c r="HO37" s="3">
        <f t="array" ref="HO37">IF(LEN($DO37)=0,0.4,SUM(IF(([2]JOE_DATA!$C$2:$C$19999=$DO37)*([2]JOE_DATA!$B$2:$B$19999="Country of seller")*([2]JOE_DATA!$A$2:$A$19999="Corporate"),0.4,0)))
+
IF(LEN($DP37)=0,0.3,SUM(IF(([2]JOE_DATA!$C$2:$C$19999=$DP37)*([2]JOE_DATA!$B$2:$B$19999="Country of seller")*([2]JOE_DATA!$A$2:$A$19999="Corporate"),0.3,0)))
+
IF(LEN($DQ37)=0,0.3,SUM(IF(([2]JOE_DATA!$C$2:$C$19999=$DQ37)*([2]JOE_DATA!$B$2:$B$19999="Country of seller")*([2]JOE_DATA!$A$2:$A$19999="Corporate"),0.3,0)))</f>
        <v>1</v>
      </c>
      <c r="HP37" s="3">
        <f t="array" ref="HP37">IF(LEN($DR37)=0,0.4,SUM(IF(([2]JOE_DATA!$C$2:$C$19999=$DR37)*([2]JOE_DATA!$B$2:$B$19999="Country of target")*([2]JOE_DATA!$A$2:$A$19999="Corporate"),0.4,0)))
+
IF(LEN($DS37)=0,0.3,SUM(IF(([2]JOE_DATA!$C$2:$C$19999=$DS37)*([2]JOE_DATA!$B$2:$B$19999="Country of target")*([2]JOE_DATA!$A$2:$A$19999="Corporate"),0.3,0)))
+
IF(LEN($DT37)=0,0.3,SUM(IF(([2]JOE_DATA!$C$2:$C$19999=$DT37)*([2]JOE_DATA!$B$2:$B$19999="Country of target")*([2]JOE_DATA!$A$2:$A$19999="Corporate"),0.3,0)))</f>
        <v>1</v>
      </c>
      <c r="HQ37" s="3">
        <f t="array" ref="HQ37">IF(LEN($DU37)=0,1,SUM(IF(([2]JOE_DATA!$C$2:$C$19999=$DU37)*([2]JOE_DATA!$B$2:$B$19999="Value over US $5m")*([2]JOE_DATA!$A$2:$A$19999="Corporate"),1,0)))</f>
        <v>1</v>
      </c>
      <c r="HR37" s="3">
        <f t="array" ref="HR37">IF(LEN($DV37)=0,1,SUM(IF(([2]JOE_DATA!$C$2:$C$19999=$DV37)*([2]JOE_DATA!$B$2:$B$19999="Value over £500,000")*([2]JOE_DATA!$A$2:$A$19999="Corporate"),1,0)))</f>
        <v>1</v>
      </c>
      <c r="HS37" s="3">
        <f t="array" ref="HS37">IF(LEN($DW37)=0,1,SUM(IF(([2]JOE_DATA!$C$2:$C$19999=$DW37)*([2]JOE_DATA!$B$2:$B$19999="Value over Euro 5m")*([2]JOE_DATA!$A$2:$A$19999="Corporate"),1,0)))</f>
        <v>1</v>
      </c>
      <c r="HT37" s="3">
        <f t="array" ref="HT37">IF(LEN($DX37)=0,1,SUM(IF(([2]JOE_DATA!$C$2:$C$19999=$DX37)*([2]JOE_DATA!$B$2:$B$19999="Value range in euros")*([2]JOE_DATA!$A$2:$A$19999="Corporate"),1,0)))</f>
        <v>1</v>
      </c>
      <c r="HU37" s="3">
        <f t="array" ref="HU37">IF(LEN($DY37)=0,1,SUM(IF(([2]JOE_DATA!$C$2:$C$19999=$DY37)*([2]JOE_DATA!$B$2:$B$19999="Is the deal relevant for M&amp;A study")*([2]JOE_DATA!$A$2:$A$19999="Corporate"),1,0)))</f>
        <v>1</v>
      </c>
      <c r="HV37" s="3">
        <f t="array" ref="HV37">IF(LEN($DZ37)=0,1,SUM(IF(([2]JOE_DATA!$C$2:$C$19999=$DZ37)*([2]JOE_DATA!$B$2:$B$19999="Does the deal involve PE clients")*([2]JOE_DATA!$A$2:$A$19999="Corporate"),1,0)))</f>
        <v>1</v>
      </c>
      <c r="HW37" s="3">
        <f t="array" ref="HW37">IF(LEN($EA37)=0,1,SUM(IF(([2]JOE_DATA!$C$2:$C$19999=$EA37)*([2]JOE_DATA!$B$2:$B$19999="Quarter deal announced/signed")*([2]JOE_DATA!$A$2:$A$19999="Corporate"),1,0)))</f>
        <v>1</v>
      </c>
      <c r="HX37" s="3">
        <f t="array" ref="HX37">IF(LEN($EB37)=0,1,SUM(IF(([2]JOE_DATA!$C$2:$C$19999=$EB37)*([2]JOE_DATA!$B$2:$B$19999="Quarter deal completed")*([2]JOE_DATA!$A$2:$A$19999="Corporate"),1,0)))</f>
        <v>1</v>
      </c>
      <c r="HY37" s="3">
        <f t="array" ref="HY37">IF(LEN($EC37)=0,1,SUM(IF(([2]JOE_DATA!$C$2:$C$19999=$EC37)*([2]JOE_DATA!$B$2:$B$19999="Year deal announced/signed")*([2]JOE_DATA!$A$2:$A$19999="Corporate"),1,0)))</f>
        <v>1</v>
      </c>
      <c r="HZ37" s="3">
        <f t="array" ref="HZ37">IF(LEN($ED37)=0,1,SUM(IF(([2]JOE_DATA!$C$2:$C$19999=$ED37)*([2]JOE_DATA!$B$2:$B$19999="Year deal completed")*([2]JOE_DATA!$A$2:$A$19999="Corporate"),1,0)))</f>
        <v>1</v>
      </c>
      <c r="IA37" s="3">
        <v>1</v>
      </c>
      <c r="IB37" s="3">
        <f t="array" ref="IB37">IF(LEN($EF37)=0,1,SUM(IF(([2]JOE_DATA!$C$2:$C$19999=$EF37)*([2]JOE_DATA!$B$2:$B$19999="Work type")*([2]JOE_DATA!$A$2:$A$19999="Corporate Tax"),1,0)))</f>
        <v>1</v>
      </c>
      <c r="IC37" s="3">
        <f t="array" ref="IC37">IF(LEN($EG37)=0,0.4,SUM(IF(([2]JOE_DATA!$C$2:$C$19999=$EG37)*([2]JOE_DATA!$B$2:$B$19999="Work type")*([2]JOE_DATA!$A$2:$A$19999="EPC Construction"),0.4,0)))
+
IF(LEN($EH37)=0,0.3,SUM(IF(([2]JOE_DATA!$C$2:$C$19999=$EH37)*([2]JOE_DATA!$B$2:$B$19999="Work type")*([2]JOE_DATA!$A$2:$A$19999="EPC Construction"),0.3,0)))
+
IF(LEN($EI37)=0,0.3,SUM(IF(([2]JOE_DATA!$C$2:$C$19999=$EI37)*([2]JOE_DATA!$B$2:$B$19999="Work type")*([2]JOE_DATA!$A$2:$A$19999="EPC Construction"),0.3,0)))</f>
        <v>1</v>
      </c>
      <c r="ID37" s="3">
        <f t="array" ref="ID37">IF(LEN($EJ37)=0,0.4,SUM(IF(([2]JOE_DATA!$C$2:$C$19999=$EJ37)*([2]JOE_DATA!$B$2:$B$19999="Contract type")*([2]JOE_DATA!$A$2:$A$19999="EPC Construction"),0.4,0)))
+
IF(LEN($EK37)=0,0.3,SUM(IF(([2]JOE_DATA!$C$2:$C$19999=$EK37)*([2]JOE_DATA!$B$2:$B$19999="Contract type")*([2]JOE_DATA!$A$2:$A$19999="EPC Construction"),0.3,0)))
+
IF(LEN($EL37)=0,0.3,SUM(IF(([2]JOE_DATA!$C$2:$C$19999=$EL37)*([2]JOE_DATA!$B$2:$B$19999="Contract type")*([2]JOE_DATA!$A$2:$A$19999="EPC Construction"),0.3,0)))</f>
        <v>1</v>
      </c>
      <c r="IE37" s="3">
        <f t="array" ref="IE37">IF(LEN($EP37)=0,1,SUM(IF(([2]JOE_DATA!$C$2:$C$19999=$EP37)*([2]JOE_DATA!$B$2:$B$19999="Client type")*([2]JOE_DATA!$A$2:$A$19999="EPC Construction"),1,0)))</f>
        <v>1</v>
      </c>
      <c r="IF37" s="3">
        <f t="array" ref="IF37">IF(LEN($EN37)=0,1,SUM(IF(([2]JOE_DATA!$C$2:$C$19999=$EN37)*([2]JOE_DATA!$B$2:$B$19999="Subject matter")*([2]JOE_DATA!$A$2:$A$19999="EPC Construction"),1,0)))</f>
        <v>1</v>
      </c>
      <c r="IG37" s="3">
        <f t="array" ref="IG37">IF(LEN($ER37)=0,1,SUM(IF(([2]JOE_DATA!$C$2:$C$19999=$ER37)*([2]JOE_DATA!$B$2:$B$19999="Client scope")*([2]JOE_DATA!$A$2:$A$19999="EPC Construction"),1,0)))</f>
        <v>1</v>
      </c>
      <c r="IH37" s="3">
        <f t="array" ref="IH37">IF(LEN($ES37)=0,0.4,SUM(IF(([2]JOE_DATA!$C$2:$C$19999=$ES37)*([2]JOE_DATA!$B$2:$B$19999="Work type")*([2]JOE_DATA!$A$2:$A$19999="EPC Energy"),0.4,0)))
+
IF(LEN($ET37)=0,0.3,SUM(IF(([2]JOE_DATA!$C$2:$C$19999=$ET37)*([2]JOE_DATA!$B$2:$B$19999="Work type")*([2]JOE_DATA!$A$2:$A$19999="EPC Energy"),0.3,0)))
+
IF(LEN($EU37)=0,0.3,SUM(IF(([2]JOE_DATA!$C$2:$C$19999=$EU37)*([2]JOE_DATA!$B$2:$B$19999="Work type")*([2]JOE_DATA!$A$2:$A$19999="EPC Energy"),0.3,0)))</f>
        <v>1</v>
      </c>
      <c r="II37" s="3">
        <f t="array" ref="II37">IF(LEN($EV37)=0,1,SUM(IF(([2]JOE_DATA!$C$2:$C$19999=$EV37)*([2]JOE_DATA!$B$2:$B$19999="Work type")*([2]JOE_DATA!$A$2:$A$19999="EPC Energy"),1,0)))</f>
        <v>1</v>
      </c>
      <c r="IJ37" s="3">
        <f t="array" ref="IJ37">IF(LEN($EW37)=0,1,SUM(IF(([2]JOE_DATA!$C$2:$C$19999=$EW37)*([2]JOE_DATA!$B$2:$B$19999="Client type")*([2]JOE_DATA!$A$2:$A$19999="EPC Projects"),1,0)))</f>
        <v>1</v>
      </c>
      <c r="IK37" s="3">
        <f t="array" ref="IK37">IF(LEN($FE37)=0,0.4,SUM(IF(([2]JOE_DATA!$C$2:$C$19999=$FE37)*([2]JOE_DATA!$B$2:$B$19999="Client type")*([2]JOE_DATA!$A$2:$A$19999="Real Estate"),0.4,0)))
+
IF(LEN($FF37)=0,0.3,SUM(IF(([2]JOE_DATA!$C$2:$C$19999=$FF37)*([2]JOE_DATA!$B$2:$B$19999="Client type")*([2]JOE_DATA!$A$2:$A$19999="Real Estate"),0.3,0)))
+
IF(LEN($FG37)=0,0.3,SUM(IF(([2]JOE_DATA!$C$2:$C$19999=$FG37)*([2]JOE_DATA!$B$2:$B$19999="Client type")*([2]JOE_DATA!$A$2:$A$19999="Real Estate"),0.3,0)))</f>
        <v>1</v>
      </c>
      <c r="IL37" s="3">
        <f t="array" ref="IL37">IF(LEN($FH37)=0,0.4,SUM(IF(([2]JOE_DATA!$C$2:$C$19999=$FH37)*([2]JOE_DATA!$B$2:$B$19999="Work type")*([2]JOE_DATA!$A$2:$A$19999="Real Estate"),0.4,0)))
+
IF(LEN($FI37)=0,0.3,SUM(IF(([2]JOE_DATA!$C$2:$C$19999=$FI37)*([2]JOE_DATA!$B$2:$B$19999="Work type")*([2]JOE_DATA!$A$2:$A$19999="Real Estate"),0.3,0)))
+
IF(LEN($FJ37)=0,0.3,SUM(IF(([2]JOE_DATA!$C$2:$C$19999=$FJ37)*([2]JOE_DATA!$B$2:$B$19999="Work type")*([2]JOE_DATA!$A$2:$A$19999="Real Estate"),0.3,0)))</f>
        <v>1</v>
      </c>
      <c r="IM37" s="3">
        <f t="array" ref="IM37">IF(LEN($EX37)=0,0.4,SUM(IF(([2]JOE_DATA!$C$2:$C$19999=$EX37)*([2]JOE_DATA!$B$2:$B$19999="Work type")*([2]JOE_DATA!$A$2:$A$19999="Human Capital"),0.4,0)))
+
IF(LEN($EY37)=0,0.3,SUM(IF(([2]JOE_DATA!$C$2:$C$19999=$EY37)*([2]JOE_DATA!$B$2:$B$19999="Work type")*([2]JOE_DATA!$A$2:$A$19999="Human Capital"),0.3,0)))
+
IF(LEN($EZ37)=0,0.3,SUM(IF(([2]JOE_DATA!$C$2:$C$19999=$EZ37)*([2]JOE_DATA!$B$2:$B$19999="Work type")*([2]JOE_DATA!$A$2:$A$19999="Human Capital"),0.3,0)))</f>
        <v>1</v>
      </c>
      <c r="IN37" s="3">
        <f t="array" ref="IN37">IF(LEN($FA37)=0,0.4,SUM(IF(([2]JOE_DATA!$C$2:$C$19999=$FA37)*([2]JOE_DATA!$B$2:$B$19999="Sub-work types")*([2]JOE_DATA!$A$2:$A$19999="Human Capital"),0.4,0)))
+
IF(LEN($FB37)=0,0.3,SUM(IF(([2]JOE_DATA!$C$2:$C$19999=$FB37)*([2]JOE_DATA!$B$2:$B$19999="Sub-work types")*([2]JOE_DATA!$A$2:$A$19999="Human Capital"),0.3,0)))
+
IF(LEN($FC37)=0,0.3,SUM(IF(([2]JOE_DATA!$C$2:$C$19999=$FC37)*([2]JOE_DATA!$B$2:$B$19999="Sub-work types")*([2]JOE_DATA!$A$2:$A$19999="Human Capital"),0.3,0)))</f>
        <v>1</v>
      </c>
      <c r="IO37" s="15">
        <f t="array" ref="IO37">IF(LEN($FD37)=0,1,SUM(IF(([2]JOE_DATA!$C$2:$C$19999=$FD37)*([2]JOE_DATA!$B$2:$B$19999="Pension scheme")*([2]JOE_DATA!$A$2:$A$19999="Human Capital"),1,0)))</f>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135">
      <c r="A38" s="34"/>
      <c r="B38" s="46" t="s">
        <v>307</v>
      </c>
      <c r="C38" s="36" t="s">
        <v>247</v>
      </c>
      <c r="D38" s="41"/>
      <c r="E38" s="41"/>
      <c r="F38" s="41" t="s">
        <v>248</v>
      </c>
      <c r="G38" s="41"/>
      <c r="H38" s="41"/>
      <c r="I38" s="41"/>
      <c r="J38" s="41"/>
      <c r="K38" s="41"/>
      <c r="L38" s="41"/>
      <c r="M38" s="41"/>
      <c r="N38" s="41"/>
      <c r="O38" s="36" t="s">
        <v>106</v>
      </c>
      <c r="P38" s="41"/>
      <c r="Q38" s="41"/>
      <c r="R38" s="41"/>
      <c r="S38" s="41"/>
      <c r="T38" s="48">
        <v>41274</v>
      </c>
      <c r="U38" s="36" t="s">
        <v>248</v>
      </c>
      <c r="V38" s="41"/>
      <c r="W38" s="41"/>
      <c r="X38" s="41"/>
      <c r="Y38" s="41"/>
      <c r="Z38" s="41"/>
      <c r="AA38" s="46" t="s">
        <v>308</v>
      </c>
      <c r="AB38" s="41"/>
      <c r="AC38" s="41"/>
      <c r="AD38" s="41"/>
      <c r="AE38" s="41"/>
      <c r="AF38" s="41"/>
      <c r="AG38" s="41"/>
      <c r="AH38" s="45"/>
      <c r="AI38" s="41"/>
      <c r="AJ38" s="41"/>
      <c r="AK38" s="41"/>
      <c r="AL38" s="36" t="s">
        <v>250</v>
      </c>
      <c r="AM38" s="41"/>
      <c r="AN38" s="41"/>
      <c r="AO38" s="36" t="s">
        <v>304</v>
      </c>
      <c r="AP38" s="41"/>
      <c r="AQ38" s="41"/>
      <c r="AR38" s="41"/>
      <c r="AS38" s="41"/>
      <c r="AT38" s="41"/>
      <c r="AU38" s="41"/>
      <c r="AV38" s="41"/>
      <c r="AW38" s="41"/>
      <c r="AX38" s="41"/>
      <c r="AY38" s="41"/>
      <c r="AZ38" s="41"/>
      <c r="BA38" s="45"/>
      <c r="BB38" s="41"/>
      <c r="BC38" s="41"/>
      <c r="BD38" s="41"/>
      <c r="BE38" s="46"/>
      <c r="BF38" s="41"/>
      <c r="BG38" s="41"/>
      <c r="BH38" s="41"/>
      <c r="BI38" s="36"/>
      <c r="BJ38" s="41"/>
      <c r="BK38" s="41"/>
      <c r="BL38" s="41" t="s">
        <v>252</v>
      </c>
      <c r="BM38" s="41"/>
      <c r="BN38" s="41"/>
      <c r="BO38" s="41"/>
      <c r="BP38" s="41"/>
      <c r="BQ38" s="41"/>
      <c r="BR38" s="41"/>
      <c r="BS38" s="41"/>
      <c r="BT38" s="41"/>
      <c r="BU38" s="41"/>
      <c r="BV38" s="41"/>
      <c r="BW38" s="41"/>
      <c r="BX38" s="41"/>
      <c r="BY38" s="41"/>
      <c r="BZ38" s="36" t="s">
        <v>253</v>
      </c>
      <c r="CA38" s="41"/>
      <c r="CB38" s="41"/>
      <c r="CC38" s="41"/>
      <c r="CD38" s="36"/>
      <c r="CE38" s="36"/>
      <c r="CF38" s="41"/>
      <c r="CG38" s="41" t="s">
        <v>254</v>
      </c>
      <c r="CH38" s="41"/>
      <c r="CI38" s="41"/>
      <c r="CJ38" s="41"/>
      <c r="CK38" s="41"/>
      <c r="CL38" s="41"/>
      <c r="CM38" s="41"/>
      <c r="CN38" s="41"/>
      <c r="CO38" s="41"/>
      <c r="CP38" s="41"/>
      <c r="CQ38" s="41"/>
      <c r="CR38" s="41"/>
      <c r="CS38" s="45"/>
      <c r="CT38" s="49"/>
      <c r="CU38" s="49"/>
      <c r="CV38" s="50"/>
      <c r="CW38" s="50"/>
      <c r="CX38" s="50"/>
      <c r="CY38" s="50"/>
      <c r="CZ38" s="49"/>
      <c r="DA38" s="49"/>
      <c r="DB38" s="49"/>
      <c r="DC38" s="49"/>
      <c r="DD38" s="49"/>
      <c r="DE38" s="49"/>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49"/>
      <c r="EK38" s="49"/>
      <c r="EL38" s="49"/>
      <c r="EM38" s="50"/>
      <c r="EN38" s="50"/>
      <c r="EO38" s="50"/>
      <c r="EP38" s="50"/>
      <c r="EQ38" s="50"/>
      <c r="ER38" s="50"/>
      <c r="ES38" s="50"/>
      <c r="ET38" s="50"/>
      <c r="EU38" s="50"/>
      <c r="EV38" s="50"/>
      <c r="EW38" s="50"/>
      <c r="EX38" s="50"/>
      <c r="EY38" s="50"/>
      <c r="EZ38" s="50"/>
      <c r="FA38" s="50"/>
      <c r="FB38" s="50"/>
      <c r="FC38" s="50"/>
      <c r="FD38" s="50"/>
      <c r="FE38" s="50"/>
      <c r="FF38" s="50"/>
      <c r="FG38" s="50"/>
      <c r="FH38" s="50" t="s">
        <v>301</v>
      </c>
      <c r="FI38" s="50"/>
      <c r="FJ38" s="50"/>
      <c r="FK38" s="50"/>
      <c r="FL38" s="50"/>
      <c r="FM38" s="50"/>
      <c r="FO38" s="3"/>
      <c r="FP38" s="3"/>
      <c r="FQ38" s="3" t="str">
        <f t="array" ref="FQ38">IF(SUM($FU38:$IP38)=74,"PASS","FAIL")</f>
        <v>PASS</v>
      </c>
      <c r="FR38" s="3">
        <f t="shared" si="5"/>
        <v>0</v>
      </c>
      <c r="FS38" s="3">
        <f t="shared" si="6"/>
        <v>1</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f t="array" ref="HF38">IF(LEN($CS38)=0,0.4,SUM(IF(([2]JOE_DATA!$C$2:$C$19999=$CS38)*([2]JOE_DATA!$B$2:$B$19999="Work type")*([2]JOE_DATA!$A$2:$A$19999="BAIF"),0.4,0)))
+
IF(LEN($CT38)=0,0.3,SUM(IF(([2]JOE_DATA!$C$2:$C$19999=$CT38)*([2]JOE_DATA!$B$2:$B$19999="Work type")*([2]JOE_DATA!$A$2:$A$19999="BAIF"),0.3,0)))
+
IF(LEN($CU38)=0,0.3,SUM(IF(([2]JOE_DATA!$C$2:$C$19999=$CU38)*([2]JOE_DATA!$B$2:$B$19999="Work type")*([2]JOE_DATA!$A$2:$A$19999="BAIF"),0.3,0)))</f>
        <v>1</v>
      </c>
      <c r="HG38" s="3">
        <f t="array" ref="HG38">IF(LEN($CQ38)=0,1,SUM(IF(([2]JOE_DATA!$C$2:$C$19999=$CQ38)*([2]JOE_DATA!$B$2:$B$19999="Client type")*([2]JOE_DATA!$A$2:$A$19999="BAIF"),1,0)))</f>
        <v>1</v>
      </c>
      <c r="HH38" s="3">
        <f t="array" ref="HH38">IF(LEN($CW38)=0,0.4,SUM(IF(([2]JOE_DATA!$C$2:$C$19999=$CW38)*([2]JOE_DATA!$B$2:$B$19999="Work type")*([2]JOE_DATA!$A$2:$A$19999="CRD"),0.4,0)))
+
IF(LEN($CX38)=0,0.3,SUM(IF(([2]JOE_DATA!$C$2:$C$19999=$CX38)*([2]JOE_DATA!$B$2:$B$19999="Work type")*([2]JOE_DATA!$A$2:$A$19999="CRD"),0.3,0)))
+
IF(LEN($CY38)=0,0.3,SUM(IF(([2]JOE_DATA!$C$2:$C$19999=$CY38)*([2]JOE_DATA!$B$2:$B$19999="Work type")*([2]JOE_DATA!$A$2:$A$19999="CRD"),0.3,0)))</f>
        <v>1</v>
      </c>
      <c r="HI38" s="3">
        <f t="array" ref="HI38">IF(LEN($CZ38)=0,0.4,SUM(IF(([2]JOE_DATA!$C$2:$C$19999=$CZ38)*([2]JOE_DATA!$B$2:$B$19999="Sub-work type")*([2]JOE_DATA!$A$2:$A$19999="CRD"),0.4,0)))
+
IF(LEN($DA38)=0,0.3,SUM(IF(([2]JOE_DATA!$C$2:$C$19999=$DA38)*([2]JOE_DATA!$B$2:$B$19999="Sub-work type")*([2]JOE_DATA!$A$2:$A$19999="CRD"),0.3,0)))
+
IF(LEN($DB38)=0,0.3,SUM(IF(([2]JOE_DATA!$C$2:$C$19999=$DB38)*([2]JOE_DATA!$B$2:$B$19999="Sub-work type")*([2]JOE_DATA!$A$2:$A$19999="CRD"),0.3,0)))</f>
        <v>1</v>
      </c>
      <c r="HJ38" s="3">
        <f t="array" ref="HJ38">IF(LEN($CV38)=0,1,SUM(IF(([2]JOE_DATA!$C$2:$C$19999=$CV38)*([2]JOE_DATA!$B$2:$B$19999="Client type")*([2]JOE_DATA!$A$2:$A$19999="CRD"),1,0)))</f>
        <v>1</v>
      </c>
      <c r="HK38" s="3">
        <f t="array" ref="HK38">IF(LEN($DC38)=0,0.4,SUM(IF(([2]JOE_DATA!$C$2:$C$19999=$DC38)*([2]JOE_DATA!$B$2:$B$19999="Work type")*([2]JOE_DATA!$A$2:$A$19999="Corporate"),0.4,0)))
+
IF(LEN($DD38)=0,0.3,SUM(IF(([2]JOE_DATA!$C$2:$C$19999=$DD38)*([2]JOE_DATA!$B$2:$B$19999="Work type")*([2]JOE_DATA!$A$2:$A$19999="Corporate"),0.3,0)))
+
IF(LEN($DE38)=0,0.3,SUM(IF(([2]JOE_DATA!$C$2:$C$19999=$DE38)*([2]JOE_DATA!$B$2:$B$19999="Work type")*([2]JOE_DATA!$A$2:$A$19999="Corporate"),0.3,0)))</f>
        <v>1</v>
      </c>
      <c r="HL38" s="3">
        <f t="array" ref="HL38">IF(LEN($DF38)=0,0.4,SUM(IF(([2]JOE_DATA!$C$2:$C$19999=$DF38)*([2]JOE_DATA!$B$2:$B$19999="Sub-work type")*([2]JOE_DATA!$A$2:$A$19999="Corporate"),0.4,0)))
+
IF(LEN($DG38)=0,0.3,SUM(IF(([2]JOE_DATA!$C$2:$C$19999=$DG38)*([2]JOE_DATA!$B$2:$B$19999="Sub-work type")*([2]JOE_DATA!$A$2:$A$19999="Corporate"),0.3,0)))
+
IF(LEN($DH38)=0,0.3,SUM(IF(([2]JOE_DATA!$C$2:$C$19999=$DH38)*([2]JOE_DATA!$B$2:$B$19999="Sub-work type")*([2]JOE_DATA!$A$2:$A$19999="Corporate"),0.3,0)))</f>
        <v>1</v>
      </c>
      <c r="HM38" s="3">
        <f t="array" ref="HM38">IF(LEN($DI38)=0,0.4,SUM(IF(([2]JOE_DATA!$C$2:$C$19999=$DI38)*([2]JOE_DATA!$B$2:$B$19999="Acting for")*([2]JOE_DATA!$A$2:$A$19999="Corporate"),0.4,0)))
+
IF(LEN($DJ38)=0,0.3,SUM(IF(([2]JOE_DATA!$C$2:$C$19999=$DJ38)*([2]JOE_DATA!$B$2:$B$19999="Acting for")*([2]JOE_DATA!$A$2:$A$19999="Corporate"),0.3,0)))
+
IF(LEN($DK38)=0,0.3,SUM(IF(([2]JOE_DATA!$C$2:$C$19999=$DK38)*([2]JOE_DATA!$B$2:$B$19999="Acting for")*([2]JOE_DATA!$A$2:$A$19999="Corporate"),0.3,0)))</f>
        <v>1</v>
      </c>
      <c r="HN38" s="3">
        <f t="array" ref="HN38">IF(LEN($DM38)=0,0.4,SUM(IF(([2]JOE_DATA!$C$2:$C$19999=$DM38)*([2]JOE_DATA!$B$2:$B$19999="Country of buyer")*([2]JOE_DATA!$A$2:$A$19999="Corporate"),0.4,0)))
+
IF(LEN($DN38)=0,0.3,SUM(IF(([2]JOE_DATA!$C$2:$C$19999=$DN38)*([2]JOE_DATA!$B$2:$B$19999="Country of buyer")*([2]JOE_DATA!$A$2:$A$19999="Corporate"),0.3,0)))
+
IF(LEN($DL38)=0,0.3,SUM(IF(([2]JOE_DATA!$C$2:$C$19999=$DL38)*([2]JOE_DATA!$B$2:$B$19999="Country of buyer")*([2]JOE_DATA!$A$2:$A$19999="Corporate"),0.3,0)))</f>
        <v>1</v>
      </c>
      <c r="HO38" s="3">
        <f t="array" ref="HO38">IF(LEN($DO38)=0,0.4,SUM(IF(([2]JOE_DATA!$C$2:$C$19999=$DO38)*([2]JOE_DATA!$B$2:$B$19999="Country of seller")*([2]JOE_DATA!$A$2:$A$19999="Corporate"),0.4,0)))
+
IF(LEN($DP38)=0,0.3,SUM(IF(([2]JOE_DATA!$C$2:$C$19999=$DP38)*([2]JOE_DATA!$B$2:$B$19999="Country of seller")*([2]JOE_DATA!$A$2:$A$19999="Corporate"),0.3,0)))
+
IF(LEN($DQ38)=0,0.3,SUM(IF(([2]JOE_DATA!$C$2:$C$19999=$DQ38)*([2]JOE_DATA!$B$2:$B$19999="Country of seller")*([2]JOE_DATA!$A$2:$A$19999="Corporate"),0.3,0)))</f>
        <v>1</v>
      </c>
      <c r="HP38" s="3">
        <f t="array" ref="HP38">IF(LEN($DR38)=0,0.4,SUM(IF(([2]JOE_DATA!$C$2:$C$19999=$DR38)*([2]JOE_DATA!$B$2:$B$19999="Country of target")*([2]JOE_DATA!$A$2:$A$19999="Corporate"),0.4,0)))
+
IF(LEN($DS38)=0,0.3,SUM(IF(([2]JOE_DATA!$C$2:$C$19999=$DS38)*([2]JOE_DATA!$B$2:$B$19999="Country of target")*([2]JOE_DATA!$A$2:$A$19999="Corporate"),0.3,0)))
+
IF(LEN($DT38)=0,0.3,SUM(IF(([2]JOE_DATA!$C$2:$C$19999=$DT38)*([2]JOE_DATA!$B$2:$B$19999="Country of target")*([2]JOE_DATA!$A$2:$A$19999="Corporate"),0.3,0)))</f>
        <v>1</v>
      </c>
      <c r="HQ38" s="3">
        <f t="array" ref="HQ38">IF(LEN($DU38)=0,1,SUM(IF(([2]JOE_DATA!$C$2:$C$19999=$DU38)*([2]JOE_DATA!$B$2:$B$19999="Value over US $5m")*([2]JOE_DATA!$A$2:$A$19999="Corporate"),1,0)))</f>
        <v>1</v>
      </c>
      <c r="HR38" s="3">
        <f t="array" ref="HR38">IF(LEN($DV38)=0,1,SUM(IF(([2]JOE_DATA!$C$2:$C$19999=$DV38)*([2]JOE_DATA!$B$2:$B$19999="Value over £500,000")*([2]JOE_DATA!$A$2:$A$19999="Corporate"),1,0)))</f>
        <v>1</v>
      </c>
      <c r="HS38" s="3">
        <f t="array" ref="HS38">IF(LEN($DW38)=0,1,SUM(IF(([2]JOE_DATA!$C$2:$C$19999=$DW38)*([2]JOE_DATA!$B$2:$B$19999="Value over Euro 5m")*([2]JOE_DATA!$A$2:$A$19999="Corporate"),1,0)))</f>
        <v>1</v>
      </c>
      <c r="HT38" s="3">
        <f t="array" ref="HT38">IF(LEN($DX38)=0,1,SUM(IF(([2]JOE_DATA!$C$2:$C$19999=$DX38)*([2]JOE_DATA!$B$2:$B$19999="Value range in euros")*([2]JOE_DATA!$A$2:$A$19999="Corporate"),1,0)))</f>
        <v>1</v>
      </c>
      <c r="HU38" s="3">
        <f t="array" ref="HU38">IF(LEN($DY38)=0,1,SUM(IF(([2]JOE_DATA!$C$2:$C$19999=$DY38)*([2]JOE_DATA!$B$2:$B$19999="Is the deal relevant for M&amp;A study")*([2]JOE_DATA!$A$2:$A$19999="Corporate"),1,0)))</f>
        <v>1</v>
      </c>
      <c r="HV38" s="3">
        <f t="array" ref="HV38">IF(LEN($DZ38)=0,1,SUM(IF(([2]JOE_DATA!$C$2:$C$19999=$DZ38)*([2]JOE_DATA!$B$2:$B$19999="Does the deal involve PE clients")*([2]JOE_DATA!$A$2:$A$19999="Corporate"),1,0)))</f>
        <v>1</v>
      </c>
      <c r="HW38" s="3">
        <f t="array" ref="HW38">IF(LEN($EA38)=0,1,SUM(IF(([2]JOE_DATA!$C$2:$C$19999=$EA38)*([2]JOE_DATA!$B$2:$B$19999="Quarter deal announced/signed")*([2]JOE_DATA!$A$2:$A$19999="Corporate"),1,0)))</f>
        <v>1</v>
      </c>
      <c r="HX38" s="3">
        <f t="array" ref="HX38">IF(LEN($EB38)=0,1,SUM(IF(([2]JOE_DATA!$C$2:$C$19999=$EB38)*([2]JOE_DATA!$B$2:$B$19999="Quarter deal completed")*([2]JOE_DATA!$A$2:$A$19999="Corporate"),1,0)))</f>
        <v>1</v>
      </c>
      <c r="HY38" s="3">
        <f t="array" ref="HY38">IF(LEN($EC38)=0,1,SUM(IF(([2]JOE_DATA!$C$2:$C$19999=$EC38)*([2]JOE_DATA!$B$2:$B$19999="Year deal announced/signed")*([2]JOE_DATA!$A$2:$A$19999="Corporate"),1,0)))</f>
        <v>1</v>
      </c>
      <c r="HZ38" s="3">
        <f t="array" ref="HZ38">IF(LEN($ED38)=0,1,SUM(IF(([2]JOE_DATA!$C$2:$C$19999=$ED38)*([2]JOE_DATA!$B$2:$B$19999="Year deal completed")*([2]JOE_DATA!$A$2:$A$19999="Corporate"),1,0)))</f>
        <v>1</v>
      </c>
      <c r="IA38" s="3">
        <v>1</v>
      </c>
      <c r="IB38" s="3">
        <f t="array" ref="IB38">IF(LEN($EF38)=0,1,SUM(IF(([2]JOE_DATA!$C$2:$C$19999=$EF38)*([2]JOE_DATA!$B$2:$B$19999="Work type")*([2]JOE_DATA!$A$2:$A$19999="Corporate Tax"),1,0)))</f>
        <v>1</v>
      </c>
      <c r="IC38" s="3">
        <f t="array" ref="IC38">IF(LEN($EG38)=0,0.4,SUM(IF(([2]JOE_DATA!$C$2:$C$19999=$EG38)*([2]JOE_DATA!$B$2:$B$19999="Work type")*([2]JOE_DATA!$A$2:$A$19999="EPC Construction"),0.4,0)))
+
IF(LEN($EH38)=0,0.3,SUM(IF(([2]JOE_DATA!$C$2:$C$19999=$EH38)*([2]JOE_DATA!$B$2:$B$19999="Work type")*([2]JOE_DATA!$A$2:$A$19999="EPC Construction"),0.3,0)))
+
IF(LEN($EI38)=0,0.3,SUM(IF(([2]JOE_DATA!$C$2:$C$19999=$EI38)*([2]JOE_DATA!$B$2:$B$19999="Work type")*([2]JOE_DATA!$A$2:$A$19999="EPC Construction"),0.3,0)))</f>
        <v>1</v>
      </c>
      <c r="ID38" s="3">
        <f t="array" ref="ID38">IF(LEN($EJ38)=0,0.4,SUM(IF(([2]JOE_DATA!$C$2:$C$19999=$EJ38)*([2]JOE_DATA!$B$2:$B$19999="Contract type")*([2]JOE_DATA!$A$2:$A$19999="EPC Construction"),0.4,0)))
+
IF(LEN($EK38)=0,0.3,SUM(IF(([2]JOE_DATA!$C$2:$C$19999=$EK38)*([2]JOE_DATA!$B$2:$B$19999="Contract type")*([2]JOE_DATA!$A$2:$A$19999="EPC Construction"),0.3,0)))
+
IF(LEN($EL38)=0,0.3,SUM(IF(([2]JOE_DATA!$C$2:$C$19999=$EL38)*([2]JOE_DATA!$B$2:$B$19999="Contract type")*([2]JOE_DATA!$A$2:$A$19999="EPC Construction"),0.3,0)))</f>
        <v>1</v>
      </c>
      <c r="IE38" s="3">
        <f t="array" ref="IE38">IF(LEN($EP38)=0,1,SUM(IF(([2]JOE_DATA!$C$2:$C$19999=$EP38)*([2]JOE_DATA!$B$2:$B$19999="Client type")*([2]JOE_DATA!$A$2:$A$19999="EPC Construction"),1,0)))</f>
        <v>1</v>
      </c>
      <c r="IF38" s="3">
        <f t="array" ref="IF38">IF(LEN($EN38)=0,1,SUM(IF(([2]JOE_DATA!$C$2:$C$19999=$EN38)*([2]JOE_DATA!$B$2:$B$19999="Subject matter")*([2]JOE_DATA!$A$2:$A$19999="EPC Construction"),1,0)))</f>
        <v>1</v>
      </c>
      <c r="IG38" s="3">
        <f t="array" ref="IG38">IF(LEN($ER38)=0,1,SUM(IF(([2]JOE_DATA!$C$2:$C$19999=$ER38)*([2]JOE_DATA!$B$2:$B$19999="Client scope")*([2]JOE_DATA!$A$2:$A$19999="EPC Construction"),1,0)))</f>
        <v>1</v>
      </c>
      <c r="IH38" s="3">
        <f t="array" ref="IH38">IF(LEN($ES38)=0,0.4,SUM(IF(([2]JOE_DATA!$C$2:$C$19999=$ES38)*([2]JOE_DATA!$B$2:$B$19999="Work type")*([2]JOE_DATA!$A$2:$A$19999="EPC Energy"),0.4,0)))
+
IF(LEN($ET38)=0,0.3,SUM(IF(([2]JOE_DATA!$C$2:$C$19999=$ET38)*([2]JOE_DATA!$B$2:$B$19999="Work type")*([2]JOE_DATA!$A$2:$A$19999="EPC Energy"),0.3,0)))
+
IF(LEN($EU38)=0,0.3,SUM(IF(([2]JOE_DATA!$C$2:$C$19999=$EU38)*([2]JOE_DATA!$B$2:$B$19999="Work type")*([2]JOE_DATA!$A$2:$A$19999="EPC Energy"),0.3,0)))</f>
        <v>1</v>
      </c>
      <c r="II38" s="3">
        <f t="array" ref="II38">IF(LEN($EV38)=0,1,SUM(IF(([2]JOE_DATA!$C$2:$C$19999=$EV38)*([2]JOE_DATA!$B$2:$B$19999="Work type")*([2]JOE_DATA!$A$2:$A$19999="EPC Energy"),1,0)))</f>
        <v>1</v>
      </c>
      <c r="IJ38" s="3">
        <f t="array" ref="IJ38">IF(LEN($EW38)=0,1,SUM(IF(([2]JOE_DATA!$C$2:$C$19999=$EW38)*([2]JOE_DATA!$B$2:$B$19999="Client type")*([2]JOE_DATA!$A$2:$A$19999="EPC Projects"),1,0)))</f>
        <v>1</v>
      </c>
      <c r="IK38" s="3">
        <f t="array" ref="IK38">IF(LEN($FE38)=0,0.4,SUM(IF(([2]JOE_DATA!$C$2:$C$19999=$FE38)*([2]JOE_DATA!$B$2:$B$19999="Client type")*([2]JOE_DATA!$A$2:$A$19999="Real Estate"),0.4,0)))
+
IF(LEN($FF38)=0,0.3,SUM(IF(([2]JOE_DATA!$C$2:$C$19999=$FF38)*([2]JOE_DATA!$B$2:$B$19999="Client type")*([2]JOE_DATA!$A$2:$A$19999="Real Estate"),0.3,0)))
+
IF(LEN($FG38)=0,0.3,SUM(IF(([2]JOE_DATA!$C$2:$C$19999=$FG38)*([2]JOE_DATA!$B$2:$B$19999="Client type")*([2]JOE_DATA!$A$2:$A$19999="Real Estate"),0.3,0)))</f>
        <v>1</v>
      </c>
      <c r="IL38" s="3">
        <f t="array" ref="IL38">IF(LEN($FH38)=0,0.4,SUM(IF(([2]JOE_DATA!$C$2:$C$19999=$FH38)*([2]JOE_DATA!$B$2:$B$19999="Work type")*([2]JOE_DATA!$A$2:$A$19999="Real Estate"),0.4,0)))
+
IF(LEN($FI38)=0,0.3,SUM(IF(([2]JOE_DATA!$C$2:$C$19999=$FI38)*([2]JOE_DATA!$B$2:$B$19999="Work type")*([2]JOE_DATA!$A$2:$A$19999="Real Estate"),0.3,0)))
+
IF(LEN($FJ38)=0,0.3,SUM(IF(([2]JOE_DATA!$C$2:$C$19999=$FJ38)*([2]JOE_DATA!$B$2:$B$19999="Work type")*([2]JOE_DATA!$A$2:$A$19999="Real Estate"),0.3,0)))</f>
        <v>1</v>
      </c>
      <c r="IM38" s="3">
        <f t="array" ref="IM38">IF(LEN($EX38)=0,0.4,SUM(IF(([2]JOE_DATA!$C$2:$C$19999=$EX38)*([2]JOE_DATA!$B$2:$B$19999="Work type")*([2]JOE_DATA!$A$2:$A$19999="Human Capital"),0.4,0)))
+
IF(LEN($EY38)=0,0.3,SUM(IF(([2]JOE_DATA!$C$2:$C$19999=$EY38)*([2]JOE_DATA!$B$2:$B$19999="Work type")*([2]JOE_DATA!$A$2:$A$19999="Human Capital"),0.3,0)))
+
IF(LEN($EZ38)=0,0.3,SUM(IF(([2]JOE_DATA!$C$2:$C$19999=$EZ38)*([2]JOE_DATA!$B$2:$B$19999="Work type")*([2]JOE_DATA!$A$2:$A$19999="Human Capital"),0.3,0)))</f>
        <v>1</v>
      </c>
      <c r="IN38" s="3">
        <f t="array" ref="IN38">IF(LEN($FA38)=0,0.4,SUM(IF(([2]JOE_DATA!$C$2:$C$19999=$FA38)*([2]JOE_DATA!$B$2:$B$19999="Sub-work types")*([2]JOE_DATA!$A$2:$A$19999="Human Capital"),0.4,0)))
+
IF(LEN($FB38)=0,0.3,SUM(IF(([2]JOE_DATA!$C$2:$C$19999=$FB38)*([2]JOE_DATA!$B$2:$B$19999="Sub-work types")*([2]JOE_DATA!$A$2:$A$19999="Human Capital"),0.3,0)))
+
IF(LEN($FC38)=0,0.3,SUM(IF(([2]JOE_DATA!$C$2:$C$19999=$FC38)*([2]JOE_DATA!$B$2:$B$19999="Sub-work types")*([2]JOE_DATA!$A$2:$A$19999="Human Capital"),0.3,0)))</f>
        <v>1</v>
      </c>
      <c r="IO38" s="15">
        <f t="array" ref="IO38">IF(LEN($FD38)=0,1,SUM(IF(([2]JOE_DATA!$C$2:$C$19999=$FD38)*([2]JOE_DATA!$B$2:$B$19999="Pension scheme")*([2]JOE_DATA!$A$2:$A$19999="Human Capital"),1,0)))</f>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25.5">
      <c r="A39" s="34"/>
      <c r="B39" s="46" t="s">
        <v>309</v>
      </c>
      <c r="C39" s="36" t="s">
        <v>247</v>
      </c>
      <c r="D39" s="41"/>
      <c r="E39" s="41"/>
      <c r="F39" s="41" t="s">
        <v>248</v>
      </c>
      <c r="G39" s="41"/>
      <c r="H39" s="41"/>
      <c r="I39" s="41"/>
      <c r="J39" s="41"/>
      <c r="K39" s="41"/>
      <c r="L39" s="41"/>
      <c r="M39" s="41"/>
      <c r="N39" s="41"/>
      <c r="O39" s="36" t="s">
        <v>106</v>
      </c>
      <c r="P39" s="41"/>
      <c r="Q39" s="41"/>
      <c r="R39" s="41"/>
      <c r="S39" s="41"/>
      <c r="T39" s="48">
        <v>40543</v>
      </c>
      <c r="U39" s="36" t="s">
        <v>248</v>
      </c>
      <c r="V39" s="41"/>
      <c r="W39" s="41"/>
      <c r="X39" s="41"/>
      <c r="Y39" s="41"/>
      <c r="Z39" s="41"/>
      <c r="AA39" s="46" t="s">
        <v>310</v>
      </c>
      <c r="AB39" s="41"/>
      <c r="AC39" s="41"/>
      <c r="AD39" s="41"/>
      <c r="AE39" s="41"/>
      <c r="AF39" s="41"/>
      <c r="AG39" s="41"/>
      <c r="AH39" s="45"/>
      <c r="AI39" s="41"/>
      <c r="AJ39" s="41"/>
      <c r="AK39" s="41"/>
      <c r="AL39" s="36" t="s">
        <v>250</v>
      </c>
      <c r="AM39" s="41"/>
      <c r="AN39" s="41"/>
      <c r="AO39" s="36" t="s">
        <v>251</v>
      </c>
      <c r="AP39" s="41"/>
      <c r="AQ39" s="41"/>
      <c r="AR39" s="41"/>
      <c r="AS39" s="41"/>
      <c r="AT39" s="41"/>
      <c r="AU39" s="41"/>
      <c r="AV39" s="41"/>
      <c r="AW39" s="41"/>
      <c r="AX39" s="41"/>
      <c r="AY39" s="41"/>
      <c r="AZ39" s="41"/>
      <c r="BA39" s="45"/>
      <c r="BB39" s="41"/>
      <c r="BC39" s="41"/>
      <c r="BD39" s="41"/>
      <c r="BE39" s="46"/>
      <c r="BF39" s="41"/>
      <c r="BG39" s="41"/>
      <c r="BH39" s="41"/>
      <c r="BI39" s="36"/>
      <c r="BJ39" s="41"/>
      <c r="BK39" s="41"/>
      <c r="BL39" s="41"/>
      <c r="BM39" s="41"/>
      <c r="BN39" s="41"/>
      <c r="BO39" s="41"/>
      <c r="BP39" s="41"/>
      <c r="BQ39" s="41"/>
      <c r="BR39" s="41"/>
      <c r="BS39" s="41"/>
      <c r="BT39" s="41"/>
      <c r="BU39" s="41"/>
      <c r="BV39" s="41"/>
      <c r="BW39" s="41"/>
      <c r="BX39" s="41"/>
      <c r="BY39" s="41"/>
      <c r="BZ39" s="36" t="s">
        <v>253</v>
      </c>
      <c r="CA39" s="41"/>
      <c r="CB39" s="41"/>
      <c r="CC39" s="41"/>
      <c r="CD39" s="36"/>
      <c r="CE39" s="36"/>
      <c r="CF39" s="41"/>
      <c r="CG39" s="41" t="s">
        <v>254</v>
      </c>
      <c r="CH39" s="41"/>
      <c r="CI39" s="41"/>
      <c r="CJ39" s="41"/>
      <c r="CK39" s="41"/>
      <c r="CL39" s="41"/>
      <c r="CM39" s="41"/>
      <c r="CN39" s="41"/>
      <c r="CO39" s="41"/>
      <c r="CP39" s="41"/>
      <c r="CQ39" s="41"/>
      <c r="CR39" s="41"/>
      <c r="CS39" s="45"/>
      <c r="CT39" s="49"/>
      <c r="CU39" s="49"/>
      <c r="CV39" s="50"/>
      <c r="CW39" s="50"/>
      <c r="CX39" s="50"/>
      <c r="CY39" s="50"/>
      <c r="CZ39" s="49"/>
      <c r="DA39" s="49"/>
      <c r="DB39" s="49"/>
      <c r="DC39" s="49"/>
      <c r="DD39" s="49"/>
      <c r="DE39" s="49"/>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49"/>
      <c r="EK39" s="49"/>
      <c r="EL39" s="49"/>
      <c r="EM39" s="50"/>
      <c r="EN39" s="50"/>
      <c r="EO39" s="50"/>
      <c r="EP39" s="50"/>
      <c r="EQ39" s="50"/>
      <c r="ER39" s="50"/>
      <c r="ES39" s="50"/>
      <c r="ET39" s="50"/>
      <c r="EU39" s="50"/>
      <c r="EV39" s="50"/>
      <c r="EW39" s="50"/>
      <c r="EX39" s="50"/>
      <c r="EY39" s="50"/>
      <c r="EZ39" s="50"/>
      <c r="FA39" s="50"/>
      <c r="FB39" s="50"/>
      <c r="FC39" s="50"/>
      <c r="FD39" s="50"/>
      <c r="FE39" s="50"/>
      <c r="FF39" s="50"/>
      <c r="FG39" s="50"/>
      <c r="FH39" s="50" t="s">
        <v>301</v>
      </c>
      <c r="FI39" s="50"/>
      <c r="FJ39" s="50"/>
      <c r="FK39" s="50"/>
      <c r="FL39" s="50"/>
      <c r="FM39" s="50"/>
      <c r="FO39" s="3"/>
      <c r="FP39" s="3"/>
      <c r="FQ39" s="3" t="str">
        <f t="array" ref="FQ39">IF(SUM($FU39:$IP39)=74,"PASS","FAIL")</f>
        <v>PASS</v>
      </c>
      <c r="FR39" s="3">
        <f t="shared" si="5"/>
        <v>0</v>
      </c>
      <c r="FS39" s="3">
        <f t="shared" si="6"/>
        <v>1</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f t="array" ref="HF39">IF(LEN($CS39)=0,0.4,SUM(IF(([2]JOE_DATA!$C$2:$C$19999=$CS39)*([2]JOE_DATA!$B$2:$B$19999="Work type")*([2]JOE_DATA!$A$2:$A$19999="BAIF"),0.4,0)))
+
IF(LEN($CT39)=0,0.3,SUM(IF(([2]JOE_DATA!$C$2:$C$19999=$CT39)*([2]JOE_DATA!$B$2:$B$19999="Work type")*([2]JOE_DATA!$A$2:$A$19999="BAIF"),0.3,0)))
+
IF(LEN($CU39)=0,0.3,SUM(IF(([2]JOE_DATA!$C$2:$C$19999=$CU39)*([2]JOE_DATA!$B$2:$B$19999="Work type")*([2]JOE_DATA!$A$2:$A$19999="BAIF"),0.3,0)))</f>
        <v>1</v>
      </c>
      <c r="HG39" s="3">
        <f t="array" ref="HG39">IF(LEN($CQ39)=0,1,SUM(IF(([2]JOE_DATA!$C$2:$C$19999=$CQ39)*([2]JOE_DATA!$B$2:$B$19999="Client type")*([2]JOE_DATA!$A$2:$A$19999="BAIF"),1,0)))</f>
        <v>1</v>
      </c>
      <c r="HH39" s="3">
        <f t="array" ref="HH39">IF(LEN($CW39)=0,0.4,SUM(IF(([2]JOE_DATA!$C$2:$C$19999=$CW39)*([2]JOE_DATA!$B$2:$B$19999="Work type")*([2]JOE_DATA!$A$2:$A$19999="CRD"),0.4,0)))
+
IF(LEN($CX39)=0,0.3,SUM(IF(([2]JOE_DATA!$C$2:$C$19999=$CX39)*([2]JOE_DATA!$B$2:$B$19999="Work type")*([2]JOE_DATA!$A$2:$A$19999="CRD"),0.3,0)))
+
IF(LEN($CY39)=0,0.3,SUM(IF(([2]JOE_DATA!$C$2:$C$19999=$CY39)*([2]JOE_DATA!$B$2:$B$19999="Work type")*([2]JOE_DATA!$A$2:$A$19999="CRD"),0.3,0)))</f>
        <v>1</v>
      </c>
      <c r="HI39" s="3">
        <f t="array" ref="HI39">IF(LEN($CZ39)=0,0.4,SUM(IF(([2]JOE_DATA!$C$2:$C$19999=$CZ39)*([2]JOE_DATA!$B$2:$B$19999="Sub-work type")*([2]JOE_DATA!$A$2:$A$19999="CRD"),0.4,0)))
+
IF(LEN($DA39)=0,0.3,SUM(IF(([2]JOE_DATA!$C$2:$C$19999=$DA39)*([2]JOE_DATA!$B$2:$B$19999="Sub-work type")*([2]JOE_DATA!$A$2:$A$19999="CRD"),0.3,0)))
+
IF(LEN($DB39)=0,0.3,SUM(IF(([2]JOE_DATA!$C$2:$C$19999=$DB39)*([2]JOE_DATA!$B$2:$B$19999="Sub-work type")*([2]JOE_DATA!$A$2:$A$19999="CRD"),0.3,0)))</f>
        <v>1</v>
      </c>
      <c r="HJ39" s="3">
        <f t="array" ref="HJ39">IF(LEN($CV39)=0,1,SUM(IF(([2]JOE_DATA!$C$2:$C$19999=$CV39)*([2]JOE_DATA!$B$2:$B$19999="Client type")*([2]JOE_DATA!$A$2:$A$19999="CRD"),1,0)))</f>
        <v>1</v>
      </c>
      <c r="HK39" s="3">
        <f t="array" ref="HK39">IF(LEN($DC39)=0,0.4,SUM(IF(([2]JOE_DATA!$C$2:$C$19999=$DC39)*([2]JOE_DATA!$B$2:$B$19999="Work type")*([2]JOE_DATA!$A$2:$A$19999="Corporate"),0.4,0)))
+
IF(LEN($DD39)=0,0.3,SUM(IF(([2]JOE_DATA!$C$2:$C$19999=$DD39)*([2]JOE_DATA!$B$2:$B$19999="Work type")*([2]JOE_DATA!$A$2:$A$19999="Corporate"),0.3,0)))
+
IF(LEN($DE39)=0,0.3,SUM(IF(([2]JOE_DATA!$C$2:$C$19999=$DE39)*([2]JOE_DATA!$B$2:$B$19999="Work type")*([2]JOE_DATA!$A$2:$A$19999="Corporate"),0.3,0)))</f>
        <v>1</v>
      </c>
      <c r="HL39" s="3">
        <f t="array" ref="HL39">IF(LEN($DF39)=0,0.4,SUM(IF(([2]JOE_DATA!$C$2:$C$19999=$DF39)*([2]JOE_DATA!$B$2:$B$19999="Sub-work type")*([2]JOE_DATA!$A$2:$A$19999="Corporate"),0.4,0)))
+
IF(LEN($DG39)=0,0.3,SUM(IF(([2]JOE_DATA!$C$2:$C$19999=$DG39)*([2]JOE_DATA!$B$2:$B$19999="Sub-work type")*([2]JOE_DATA!$A$2:$A$19999="Corporate"),0.3,0)))
+
IF(LEN($DH39)=0,0.3,SUM(IF(([2]JOE_DATA!$C$2:$C$19999=$DH39)*([2]JOE_DATA!$B$2:$B$19999="Sub-work type")*([2]JOE_DATA!$A$2:$A$19999="Corporate"),0.3,0)))</f>
        <v>1</v>
      </c>
      <c r="HM39" s="3">
        <f t="array" ref="HM39">IF(LEN($DI39)=0,0.4,SUM(IF(([2]JOE_DATA!$C$2:$C$19999=$DI39)*([2]JOE_DATA!$B$2:$B$19999="Acting for")*([2]JOE_DATA!$A$2:$A$19999="Corporate"),0.4,0)))
+
IF(LEN($DJ39)=0,0.3,SUM(IF(([2]JOE_DATA!$C$2:$C$19999=$DJ39)*([2]JOE_DATA!$B$2:$B$19999="Acting for")*([2]JOE_DATA!$A$2:$A$19999="Corporate"),0.3,0)))
+
IF(LEN($DK39)=0,0.3,SUM(IF(([2]JOE_DATA!$C$2:$C$19999=$DK39)*([2]JOE_DATA!$B$2:$B$19999="Acting for")*([2]JOE_DATA!$A$2:$A$19999="Corporate"),0.3,0)))</f>
        <v>1</v>
      </c>
      <c r="HN39" s="3">
        <f t="array" ref="HN39">IF(LEN($DM39)=0,0.4,SUM(IF(([2]JOE_DATA!$C$2:$C$19999=$DM39)*([2]JOE_DATA!$B$2:$B$19999="Country of buyer")*([2]JOE_DATA!$A$2:$A$19999="Corporate"),0.4,0)))
+
IF(LEN($DN39)=0,0.3,SUM(IF(([2]JOE_DATA!$C$2:$C$19999=$DN39)*([2]JOE_DATA!$B$2:$B$19999="Country of buyer")*([2]JOE_DATA!$A$2:$A$19999="Corporate"),0.3,0)))
+
IF(LEN($DL39)=0,0.3,SUM(IF(([2]JOE_DATA!$C$2:$C$19999=$DL39)*([2]JOE_DATA!$B$2:$B$19999="Country of buyer")*([2]JOE_DATA!$A$2:$A$19999="Corporate"),0.3,0)))</f>
        <v>1</v>
      </c>
      <c r="HO39" s="3">
        <f t="array" ref="HO39">IF(LEN($DO39)=0,0.4,SUM(IF(([2]JOE_DATA!$C$2:$C$19999=$DO39)*([2]JOE_DATA!$B$2:$B$19999="Country of seller")*([2]JOE_DATA!$A$2:$A$19999="Corporate"),0.4,0)))
+
IF(LEN($DP39)=0,0.3,SUM(IF(([2]JOE_DATA!$C$2:$C$19999=$DP39)*([2]JOE_DATA!$B$2:$B$19999="Country of seller")*([2]JOE_DATA!$A$2:$A$19999="Corporate"),0.3,0)))
+
IF(LEN($DQ39)=0,0.3,SUM(IF(([2]JOE_DATA!$C$2:$C$19999=$DQ39)*([2]JOE_DATA!$B$2:$B$19999="Country of seller")*([2]JOE_DATA!$A$2:$A$19999="Corporate"),0.3,0)))</f>
        <v>1</v>
      </c>
      <c r="HP39" s="3">
        <f t="array" ref="HP39">IF(LEN($DR39)=0,0.4,SUM(IF(([2]JOE_DATA!$C$2:$C$19999=$DR39)*([2]JOE_DATA!$B$2:$B$19999="Country of target")*([2]JOE_DATA!$A$2:$A$19999="Corporate"),0.4,0)))
+
IF(LEN($DS39)=0,0.3,SUM(IF(([2]JOE_DATA!$C$2:$C$19999=$DS39)*([2]JOE_DATA!$B$2:$B$19999="Country of target")*([2]JOE_DATA!$A$2:$A$19999="Corporate"),0.3,0)))
+
IF(LEN($DT39)=0,0.3,SUM(IF(([2]JOE_DATA!$C$2:$C$19999=$DT39)*([2]JOE_DATA!$B$2:$B$19999="Country of target")*([2]JOE_DATA!$A$2:$A$19999="Corporate"),0.3,0)))</f>
        <v>1</v>
      </c>
      <c r="HQ39" s="3">
        <f t="array" ref="HQ39">IF(LEN($DU39)=0,1,SUM(IF(([2]JOE_DATA!$C$2:$C$19999=$DU39)*([2]JOE_DATA!$B$2:$B$19999="Value over US $5m")*([2]JOE_DATA!$A$2:$A$19999="Corporate"),1,0)))</f>
        <v>1</v>
      </c>
      <c r="HR39" s="3">
        <f t="array" ref="HR39">IF(LEN($DV39)=0,1,SUM(IF(([2]JOE_DATA!$C$2:$C$19999=$DV39)*([2]JOE_DATA!$B$2:$B$19999="Value over £500,000")*([2]JOE_DATA!$A$2:$A$19999="Corporate"),1,0)))</f>
        <v>1</v>
      </c>
      <c r="HS39" s="3">
        <f t="array" ref="HS39">IF(LEN($DW39)=0,1,SUM(IF(([2]JOE_DATA!$C$2:$C$19999=$DW39)*([2]JOE_DATA!$B$2:$B$19999="Value over Euro 5m")*([2]JOE_DATA!$A$2:$A$19999="Corporate"),1,0)))</f>
        <v>1</v>
      </c>
      <c r="HT39" s="3">
        <f t="array" ref="HT39">IF(LEN($DX39)=0,1,SUM(IF(([2]JOE_DATA!$C$2:$C$19999=$DX39)*([2]JOE_DATA!$B$2:$B$19999="Value range in euros")*([2]JOE_DATA!$A$2:$A$19999="Corporate"),1,0)))</f>
        <v>1</v>
      </c>
      <c r="HU39" s="3">
        <f t="array" ref="HU39">IF(LEN($DY39)=0,1,SUM(IF(([2]JOE_DATA!$C$2:$C$19999=$DY39)*([2]JOE_DATA!$B$2:$B$19999="Is the deal relevant for M&amp;A study")*([2]JOE_DATA!$A$2:$A$19999="Corporate"),1,0)))</f>
        <v>1</v>
      </c>
      <c r="HV39" s="3">
        <f t="array" ref="HV39">IF(LEN($DZ39)=0,1,SUM(IF(([2]JOE_DATA!$C$2:$C$19999=$DZ39)*([2]JOE_DATA!$B$2:$B$19999="Does the deal involve PE clients")*([2]JOE_DATA!$A$2:$A$19999="Corporate"),1,0)))</f>
        <v>1</v>
      </c>
      <c r="HW39" s="3">
        <f t="array" ref="HW39">IF(LEN($EA39)=0,1,SUM(IF(([2]JOE_DATA!$C$2:$C$19999=$EA39)*([2]JOE_DATA!$B$2:$B$19999="Quarter deal announced/signed")*([2]JOE_DATA!$A$2:$A$19999="Corporate"),1,0)))</f>
        <v>1</v>
      </c>
      <c r="HX39" s="3">
        <f t="array" ref="HX39">IF(LEN($EB39)=0,1,SUM(IF(([2]JOE_DATA!$C$2:$C$19999=$EB39)*([2]JOE_DATA!$B$2:$B$19999="Quarter deal completed")*([2]JOE_DATA!$A$2:$A$19999="Corporate"),1,0)))</f>
        <v>1</v>
      </c>
      <c r="HY39" s="3">
        <f t="array" ref="HY39">IF(LEN($EC39)=0,1,SUM(IF(([2]JOE_DATA!$C$2:$C$19999=$EC39)*([2]JOE_DATA!$B$2:$B$19999="Year deal announced/signed")*([2]JOE_DATA!$A$2:$A$19999="Corporate"),1,0)))</f>
        <v>1</v>
      </c>
      <c r="HZ39" s="3">
        <f t="array" ref="HZ39">IF(LEN($ED39)=0,1,SUM(IF(([2]JOE_DATA!$C$2:$C$19999=$ED39)*([2]JOE_DATA!$B$2:$B$19999="Year deal completed")*([2]JOE_DATA!$A$2:$A$19999="Corporate"),1,0)))</f>
        <v>1</v>
      </c>
      <c r="IA39" s="3">
        <v>1</v>
      </c>
      <c r="IB39" s="3">
        <f t="array" ref="IB39">IF(LEN($EF39)=0,1,SUM(IF(([2]JOE_DATA!$C$2:$C$19999=$EF39)*([2]JOE_DATA!$B$2:$B$19999="Work type")*([2]JOE_DATA!$A$2:$A$19999="Corporate Tax"),1,0)))</f>
        <v>1</v>
      </c>
      <c r="IC39" s="3">
        <f t="array" ref="IC39">IF(LEN($EG39)=0,0.4,SUM(IF(([2]JOE_DATA!$C$2:$C$19999=$EG39)*([2]JOE_DATA!$B$2:$B$19999="Work type")*([2]JOE_DATA!$A$2:$A$19999="EPC Construction"),0.4,0)))
+
IF(LEN($EH39)=0,0.3,SUM(IF(([2]JOE_DATA!$C$2:$C$19999=$EH39)*([2]JOE_DATA!$B$2:$B$19999="Work type")*([2]JOE_DATA!$A$2:$A$19999="EPC Construction"),0.3,0)))
+
IF(LEN($EI39)=0,0.3,SUM(IF(([2]JOE_DATA!$C$2:$C$19999=$EI39)*([2]JOE_DATA!$B$2:$B$19999="Work type")*([2]JOE_DATA!$A$2:$A$19999="EPC Construction"),0.3,0)))</f>
        <v>1</v>
      </c>
      <c r="ID39" s="3">
        <f t="array" ref="ID39">IF(LEN($EJ39)=0,0.4,SUM(IF(([2]JOE_DATA!$C$2:$C$19999=$EJ39)*([2]JOE_DATA!$B$2:$B$19999="Contract type")*([2]JOE_DATA!$A$2:$A$19999="EPC Construction"),0.4,0)))
+
IF(LEN($EK39)=0,0.3,SUM(IF(([2]JOE_DATA!$C$2:$C$19999=$EK39)*([2]JOE_DATA!$B$2:$B$19999="Contract type")*([2]JOE_DATA!$A$2:$A$19999="EPC Construction"),0.3,0)))
+
IF(LEN($EL39)=0,0.3,SUM(IF(([2]JOE_DATA!$C$2:$C$19999=$EL39)*([2]JOE_DATA!$B$2:$B$19999="Contract type")*([2]JOE_DATA!$A$2:$A$19999="EPC Construction"),0.3,0)))</f>
        <v>1</v>
      </c>
      <c r="IE39" s="3">
        <f t="array" ref="IE39">IF(LEN($EP39)=0,1,SUM(IF(([2]JOE_DATA!$C$2:$C$19999=$EP39)*([2]JOE_DATA!$B$2:$B$19999="Client type")*([2]JOE_DATA!$A$2:$A$19999="EPC Construction"),1,0)))</f>
        <v>1</v>
      </c>
      <c r="IF39" s="3">
        <f t="array" ref="IF39">IF(LEN($EN39)=0,1,SUM(IF(([2]JOE_DATA!$C$2:$C$19999=$EN39)*([2]JOE_DATA!$B$2:$B$19999="Subject matter")*([2]JOE_DATA!$A$2:$A$19999="EPC Construction"),1,0)))</f>
        <v>1</v>
      </c>
      <c r="IG39" s="3">
        <f t="array" ref="IG39">IF(LEN($ER39)=0,1,SUM(IF(([2]JOE_DATA!$C$2:$C$19999=$ER39)*([2]JOE_DATA!$B$2:$B$19999="Client scope")*([2]JOE_DATA!$A$2:$A$19999="EPC Construction"),1,0)))</f>
        <v>1</v>
      </c>
      <c r="IH39" s="3">
        <f t="array" ref="IH39">IF(LEN($ES39)=0,0.4,SUM(IF(([2]JOE_DATA!$C$2:$C$19999=$ES39)*([2]JOE_DATA!$B$2:$B$19999="Work type")*([2]JOE_DATA!$A$2:$A$19999="EPC Energy"),0.4,0)))
+
IF(LEN($ET39)=0,0.3,SUM(IF(([2]JOE_DATA!$C$2:$C$19999=$ET39)*([2]JOE_DATA!$B$2:$B$19999="Work type")*([2]JOE_DATA!$A$2:$A$19999="EPC Energy"),0.3,0)))
+
IF(LEN($EU39)=0,0.3,SUM(IF(([2]JOE_DATA!$C$2:$C$19999=$EU39)*([2]JOE_DATA!$B$2:$B$19999="Work type")*([2]JOE_DATA!$A$2:$A$19999="EPC Energy"),0.3,0)))</f>
        <v>1</v>
      </c>
      <c r="II39" s="3">
        <f t="array" ref="II39">IF(LEN($EV39)=0,1,SUM(IF(([2]JOE_DATA!$C$2:$C$19999=$EV39)*([2]JOE_DATA!$B$2:$B$19999="Work type")*([2]JOE_DATA!$A$2:$A$19999="EPC Energy"),1,0)))</f>
        <v>1</v>
      </c>
      <c r="IJ39" s="3">
        <f t="array" ref="IJ39">IF(LEN($EW39)=0,1,SUM(IF(([2]JOE_DATA!$C$2:$C$19999=$EW39)*([2]JOE_DATA!$B$2:$B$19999="Client type")*([2]JOE_DATA!$A$2:$A$19999="EPC Projects"),1,0)))</f>
        <v>1</v>
      </c>
      <c r="IK39" s="3">
        <f t="array" ref="IK39">IF(LEN($FE39)=0,0.4,SUM(IF(([2]JOE_DATA!$C$2:$C$19999=$FE39)*([2]JOE_DATA!$B$2:$B$19999="Client type")*([2]JOE_DATA!$A$2:$A$19999="Real Estate"),0.4,0)))
+
IF(LEN($FF39)=0,0.3,SUM(IF(([2]JOE_DATA!$C$2:$C$19999=$FF39)*([2]JOE_DATA!$B$2:$B$19999="Client type")*([2]JOE_DATA!$A$2:$A$19999="Real Estate"),0.3,0)))
+
IF(LEN($FG39)=0,0.3,SUM(IF(([2]JOE_DATA!$C$2:$C$19999=$FG39)*([2]JOE_DATA!$B$2:$B$19999="Client type")*([2]JOE_DATA!$A$2:$A$19999="Real Estate"),0.3,0)))</f>
        <v>1</v>
      </c>
      <c r="IL39" s="3">
        <f t="array" ref="IL39">IF(LEN($FH39)=0,0.4,SUM(IF(([2]JOE_DATA!$C$2:$C$19999=$FH39)*([2]JOE_DATA!$B$2:$B$19999="Work type")*([2]JOE_DATA!$A$2:$A$19999="Real Estate"),0.4,0)))
+
IF(LEN($FI39)=0,0.3,SUM(IF(([2]JOE_DATA!$C$2:$C$19999=$FI39)*([2]JOE_DATA!$B$2:$B$19999="Work type")*([2]JOE_DATA!$A$2:$A$19999="Real Estate"),0.3,0)))
+
IF(LEN($FJ39)=0,0.3,SUM(IF(([2]JOE_DATA!$C$2:$C$19999=$FJ39)*([2]JOE_DATA!$B$2:$B$19999="Work type")*([2]JOE_DATA!$A$2:$A$19999="Real Estate"),0.3,0)))</f>
        <v>1</v>
      </c>
      <c r="IM39" s="3">
        <f t="array" ref="IM39">IF(LEN($EX39)=0,0.4,SUM(IF(([2]JOE_DATA!$C$2:$C$19999=$EX39)*([2]JOE_DATA!$B$2:$B$19999="Work type")*([2]JOE_DATA!$A$2:$A$19999="Human Capital"),0.4,0)))
+
IF(LEN($EY39)=0,0.3,SUM(IF(([2]JOE_DATA!$C$2:$C$19999=$EY39)*([2]JOE_DATA!$B$2:$B$19999="Work type")*([2]JOE_DATA!$A$2:$A$19999="Human Capital"),0.3,0)))
+
IF(LEN($EZ39)=0,0.3,SUM(IF(([2]JOE_DATA!$C$2:$C$19999=$EZ39)*([2]JOE_DATA!$B$2:$B$19999="Work type")*([2]JOE_DATA!$A$2:$A$19999="Human Capital"),0.3,0)))</f>
        <v>1</v>
      </c>
      <c r="IN39" s="3">
        <f t="array" ref="IN39">IF(LEN($FA39)=0,0.4,SUM(IF(([2]JOE_DATA!$C$2:$C$19999=$FA39)*([2]JOE_DATA!$B$2:$B$19999="Sub-work types")*([2]JOE_DATA!$A$2:$A$19999="Human Capital"),0.4,0)))
+
IF(LEN($FB39)=0,0.3,SUM(IF(([2]JOE_DATA!$C$2:$C$19999=$FB39)*([2]JOE_DATA!$B$2:$B$19999="Sub-work types")*([2]JOE_DATA!$A$2:$A$19999="Human Capital"),0.3,0)))
+
IF(LEN($FC39)=0,0.3,SUM(IF(([2]JOE_DATA!$C$2:$C$19999=$FC39)*([2]JOE_DATA!$B$2:$B$19999="Sub-work types")*([2]JOE_DATA!$A$2:$A$19999="Human Capital"),0.3,0)))</f>
        <v>1</v>
      </c>
      <c r="IO39" s="15">
        <f t="array" ref="IO39">IF(LEN($FD39)=0,1,SUM(IF(([2]JOE_DATA!$C$2:$C$19999=$FD39)*([2]JOE_DATA!$B$2:$B$19999="Pension scheme")*([2]JOE_DATA!$A$2:$A$19999="Human Capital"),1,0)))</f>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33.75">
      <c r="A40" s="34"/>
      <c r="B40" s="46" t="s">
        <v>311</v>
      </c>
      <c r="C40" s="36" t="s">
        <v>247</v>
      </c>
      <c r="D40" s="41"/>
      <c r="E40" s="41"/>
      <c r="F40" s="41" t="s">
        <v>248</v>
      </c>
      <c r="G40" s="41"/>
      <c r="H40" s="41"/>
      <c r="I40" s="41"/>
      <c r="J40" s="41"/>
      <c r="K40" s="41"/>
      <c r="L40" s="41"/>
      <c r="M40" s="41"/>
      <c r="N40" s="41"/>
      <c r="O40" s="36" t="s">
        <v>106</v>
      </c>
      <c r="P40" s="41"/>
      <c r="Q40" s="41"/>
      <c r="R40" s="41"/>
      <c r="S40" s="41"/>
      <c r="T40" s="48">
        <v>40543</v>
      </c>
      <c r="U40" s="36" t="s">
        <v>248</v>
      </c>
      <c r="V40" s="41"/>
      <c r="W40" s="41"/>
      <c r="X40" s="41"/>
      <c r="Y40" s="41"/>
      <c r="Z40" s="41"/>
      <c r="AA40" s="46" t="s">
        <v>312</v>
      </c>
      <c r="AB40" s="41"/>
      <c r="AC40" s="41"/>
      <c r="AD40" s="41"/>
      <c r="AE40" s="41"/>
      <c r="AF40" s="41"/>
      <c r="AG40" s="41"/>
      <c r="AH40" s="45"/>
      <c r="AI40" s="41"/>
      <c r="AJ40" s="41"/>
      <c r="AK40" s="41"/>
      <c r="AL40" s="36" t="s">
        <v>250</v>
      </c>
      <c r="AM40" s="41"/>
      <c r="AN40" s="41"/>
      <c r="AO40" s="36" t="s">
        <v>251</v>
      </c>
      <c r="AP40" s="41"/>
      <c r="AQ40" s="41"/>
      <c r="AR40" s="41"/>
      <c r="AS40" s="41"/>
      <c r="AT40" s="41"/>
      <c r="AU40" s="41"/>
      <c r="AV40" s="41"/>
      <c r="AW40" s="41"/>
      <c r="AX40" s="41"/>
      <c r="AY40" s="41"/>
      <c r="AZ40" s="41"/>
      <c r="BA40" s="45"/>
      <c r="BB40" s="41"/>
      <c r="BC40" s="41"/>
      <c r="BD40" s="41"/>
      <c r="BE40" s="46"/>
      <c r="BF40" s="41"/>
      <c r="BG40" s="41"/>
      <c r="BH40" s="41"/>
      <c r="BI40" s="36"/>
      <c r="BJ40" s="41"/>
      <c r="BK40" s="41"/>
      <c r="BL40" s="41"/>
      <c r="BM40" s="41"/>
      <c r="BN40" s="41"/>
      <c r="BO40" s="41"/>
      <c r="BP40" s="41"/>
      <c r="BQ40" s="41"/>
      <c r="BR40" s="41"/>
      <c r="BS40" s="41"/>
      <c r="BT40" s="41"/>
      <c r="BU40" s="41"/>
      <c r="BV40" s="41"/>
      <c r="BW40" s="41"/>
      <c r="BX40" s="41"/>
      <c r="BY40" s="41"/>
      <c r="BZ40" s="36" t="s">
        <v>253</v>
      </c>
      <c r="CA40" s="41"/>
      <c r="CB40" s="41"/>
      <c r="CC40" s="41"/>
      <c r="CD40" s="36"/>
      <c r="CE40" s="36"/>
      <c r="CF40" s="41"/>
      <c r="CG40" s="41" t="s">
        <v>254</v>
      </c>
      <c r="CH40" s="41"/>
      <c r="CI40" s="41"/>
      <c r="CJ40" s="41"/>
      <c r="CK40" s="41"/>
      <c r="CL40" s="41"/>
      <c r="CM40" s="41"/>
      <c r="CN40" s="41"/>
      <c r="CO40" s="41"/>
      <c r="CP40" s="41"/>
      <c r="CQ40" s="41"/>
      <c r="CR40" s="41"/>
      <c r="CS40" s="45"/>
      <c r="CT40" s="49"/>
      <c r="CU40" s="49"/>
      <c r="CV40" s="50"/>
      <c r="CW40" s="50"/>
      <c r="CX40" s="50"/>
      <c r="CY40" s="50"/>
      <c r="CZ40" s="49"/>
      <c r="DA40" s="49"/>
      <c r="DB40" s="49"/>
      <c r="DC40" s="49"/>
      <c r="DD40" s="49"/>
      <c r="DE40" s="49"/>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49"/>
      <c r="EK40" s="49"/>
      <c r="EL40" s="49"/>
      <c r="EM40" s="50"/>
      <c r="EN40" s="50"/>
      <c r="EO40" s="50"/>
      <c r="EP40" s="50"/>
      <c r="EQ40" s="50"/>
      <c r="ER40" s="50"/>
      <c r="ES40" s="50"/>
      <c r="ET40" s="50"/>
      <c r="EU40" s="50"/>
      <c r="EV40" s="50"/>
      <c r="EW40" s="50"/>
      <c r="EX40" s="50"/>
      <c r="EY40" s="50"/>
      <c r="EZ40" s="50"/>
      <c r="FA40" s="50"/>
      <c r="FB40" s="50"/>
      <c r="FC40" s="50"/>
      <c r="FD40" s="50"/>
      <c r="FE40" s="50"/>
      <c r="FF40" s="50"/>
      <c r="FG40" s="50"/>
      <c r="FH40" s="50" t="s">
        <v>301</v>
      </c>
      <c r="FI40" s="50"/>
      <c r="FJ40" s="50"/>
      <c r="FK40" s="50"/>
      <c r="FL40" s="50"/>
      <c r="FM40" s="50"/>
      <c r="FO40" s="3"/>
      <c r="FP40" s="3"/>
      <c r="FQ40" s="3" t="str">
        <f t="array" ref="FQ40">IF(SUM($FU40:$IP40)=74,"PASS","FAIL")</f>
        <v>PASS</v>
      </c>
      <c r="FR40" s="3">
        <f t="shared" si="5"/>
        <v>0</v>
      </c>
      <c r="FS40" s="3">
        <f t="shared" si="6"/>
        <v>1</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f t="array" ref="HF40">IF(LEN($CS40)=0,0.4,SUM(IF(([2]JOE_DATA!$C$2:$C$19999=$CS40)*([2]JOE_DATA!$B$2:$B$19999="Work type")*([2]JOE_DATA!$A$2:$A$19999="BAIF"),0.4,0)))
+
IF(LEN($CT40)=0,0.3,SUM(IF(([2]JOE_DATA!$C$2:$C$19999=$CT40)*([2]JOE_DATA!$B$2:$B$19999="Work type")*([2]JOE_DATA!$A$2:$A$19999="BAIF"),0.3,0)))
+
IF(LEN($CU40)=0,0.3,SUM(IF(([2]JOE_DATA!$C$2:$C$19999=$CU40)*([2]JOE_DATA!$B$2:$B$19999="Work type")*([2]JOE_DATA!$A$2:$A$19999="BAIF"),0.3,0)))</f>
        <v>1</v>
      </c>
      <c r="HG40" s="3">
        <f t="array" ref="HG40">IF(LEN($CQ40)=0,1,SUM(IF(([2]JOE_DATA!$C$2:$C$19999=$CQ40)*([2]JOE_DATA!$B$2:$B$19999="Client type")*([2]JOE_DATA!$A$2:$A$19999="BAIF"),1,0)))</f>
        <v>1</v>
      </c>
      <c r="HH40" s="3">
        <f t="array" ref="HH40">IF(LEN($CW40)=0,0.4,SUM(IF(([2]JOE_DATA!$C$2:$C$19999=$CW40)*([2]JOE_DATA!$B$2:$B$19999="Work type")*([2]JOE_DATA!$A$2:$A$19999="CRD"),0.4,0)))
+
IF(LEN($CX40)=0,0.3,SUM(IF(([2]JOE_DATA!$C$2:$C$19999=$CX40)*([2]JOE_DATA!$B$2:$B$19999="Work type")*([2]JOE_DATA!$A$2:$A$19999="CRD"),0.3,0)))
+
IF(LEN($CY40)=0,0.3,SUM(IF(([2]JOE_DATA!$C$2:$C$19999=$CY40)*([2]JOE_DATA!$B$2:$B$19999="Work type")*([2]JOE_DATA!$A$2:$A$19999="CRD"),0.3,0)))</f>
        <v>1</v>
      </c>
      <c r="HI40" s="3">
        <f t="array" ref="HI40">IF(LEN($CZ40)=0,0.4,SUM(IF(([2]JOE_DATA!$C$2:$C$19999=$CZ40)*([2]JOE_DATA!$B$2:$B$19999="Sub-work type")*([2]JOE_DATA!$A$2:$A$19999="CRD"),0.4,0)))
+
IF(LEN($DA40)=0,0.3,SUM(IF(([2]JOE_DATA!$C$2:$C$19999=$DA40)*([2]JOE_DATA!$B$2:$B$19999="Sub-work type")*([2]JOE_DATA!$A$2:$A$19999="CRD"),0.3,0)))
+
IF(LEN($DB40)=0,0.3,SUM(IF(([2]JOE_DATA!$C$2:$C$19999=$DB40)*([2]JOE_DATA!$B$2:$B$19999="Sub-work type")*([2]JOE_DATA!$A$2:$A$19999="CRD"),0.3,0)))</f>
        <v>1</v>
      </c>
      <c r="HJ40" s="3">
        <f t="array" ref="HJ40">IF(LEN($CV40)=0,1,SUM(IF(([2]JOE_DATA!$C$2:$C$19999=$CV40)*([2]JOE_DATA!$B$2:$B$19999="Client type")*([2]JOE_DATA!$A$2:$A$19999="CRD"),1,0)))</f>
        <v>1</v>
      </c>
      <c r="HK40" s="3">
        <f t="array" ref="HK40">IF(LEN($DC40)=0,0.4,SUM(IF(([2]JOE_DATA!$C$2:$C$19999=$DC40)*([2]JOE_DATA!$B$2:$B$19999="Work type")*([2]JOE_DATA!$A$2:$A$19999="Corporate"),0.4,0)))
+
IF(LEN($DD40)=0,0.3,SUM(IF(([2]JOE_DATA!$C$2:$C$19999=$DD40)*([2]JOE_DATA!$B$2:$B$19999="Work type")*([2]JOE_DATA!$A$2:$A$19999="Corporate"),0.3,0)))
+
IF(LEN($DE40)=0,0.3,SUM(IF(([2]JOE_DATA!$C$2:$C$19999=$DE40)*([2]JOE_DATA!$B$2:$B$19999="Work type")*([2]JOE_DATA!$A$2:$A$19999="Corporate"),0.3,0)))</f>
        <v>1</v>
      </c>
      <c r="HL40" s="3">
        <f t="array" ref="HL40">IF(LEN($DF40)=0,0.4,SUM(IF(([2]JOE_DATA!$C$2:$C$19999=$DF40)*([2]JOE_DATA!$B$2:$B$19999="Sub-work type")*([2]JOE_DATA!$A$2:$A$19999="Corporate"),0.4,0)))
+
IF(LEN($DG40)=0,0.3,SUM(IF(([2]JOE_DATA!$C$2:$C$19999=$DG40)*([2]JOE_DATA!$B$2:$B$19999="Sub-work type")*([2]JOE_DATA!$A$2:$A$19999="Corporate"),0.3,0)))
+
IF(LEN($DH40)=0,0.3,SUM(IF(([2]JOE_DATA!$C$2:$C$19999=$DH40)*([2]JOE_DATA!$B$2:$B$19999="Sub-work type")*([2]JOE_DATA!$A$2:$A$19999="Corporate"),0.3,0)))</f>
        <v>1</v>
      </c>
      <c r="HM40" s="3">
        <f t="array" ref="HM40">IF(LEN($DI40)=0,0.4,SUM(IF(([2]JOE_DATA!$C$2:$C$19999=$DI40)*([2]JOE_DATA!$B$2:$B$19999="Acting for")*([2]JOE_DATA!$A$2:$A$19999="Corporate"),0.4,0)))
+
IF(LEN($DJ40)=0,0.3,SUM(IF(([2]JOE_DATA!$C$2:$C$19999=$DJ40)*([2]JOE_DATA!$B$2:$B$19999="Acting for")*([2]JOE_DATA!$A$2:$A$19999="Corporate"),0.3,0)))
+
IF(LEN($DK40)=0,0.3,SUM(IF(([2]JOE_DATA!$C$2:$C$19999=$DK40)*([2]JOE_DATA!$B$2:$B$19999="Acting for")*([2]JOE_DATA!$A$2:$A$19999="Corporate"),0.3,0)))</f>
        <v>1</v>
      </c>
      <c r="HN40" s="3">
        <f t="array" ref="HN40">IF(LEN($DM40)=0,0.4,SUM(IF(([2]JOE_DATA!$C$2:$C$19999=$DM40)*([2]JOE_DATA!$B$2:$B$19999="Country of buyer")*([2]JOE_DATA!$A$2:$A$19999="Corporate"),0.4,0)))
+
IF(LEN($DN40)=0,0.3,SUM(IF(([2]JOE_DATA!$C$2:$C$19999=$DN40)*([2]JOE_DATA!$B$2:$B$19999="Country of buyer")*([2]JOE_DATA!$A$2:$A$19999="Corporate"),0.3,0)))
+
IF(LEN($DL40)=0,0.3,SUM(IF(([2]JOE_DATA!$C$2:$C$19999=$DL40)*([2]JOE_DATA!$B$2:$B$19999="Country of buyer")*([2]JOE_DATA!$A$2:$A$19999="Corporate"),0.3,0)))</f>
        <v>1</v>
      </c>
      <c r="HO40" s="3">
        <f t="array" ref="HO40">IF(LEN($DO40)=0,0.4,SUM(IF(([2]JOE_DATA!$C$2:$C$19999=$DO40)*([2]JOE_DATA!$B$2:$B$19999="Country of seller")*([2]JOE_DATA!$A$2:$A$19999="Corporate"),0.4,0)))
+
IF(LEN($DP40)=0,0.3,SUM(IF(([2]JOE_DATA!$C$2:$C$19999=$DP40)*([2]JOE_DATA!$B$2:$B$19999="Country of seller")*([2]JOE_DATA!$A$2:$A$19999="Corporate"),0.3,0)))
+
IF(LEN($DQ40)=0,0.3,SUM(IF(([2]JOE_DATA!$C$2:$C$19999=$DQ40)*([2]JOE_DATA!$B$2:$B$19999="Country of seller")*([2]JOE_DATA!$A$2:$A$19999="Corporate"),0.3,0)))</f>
        <v>1</v>
      </c>
      <c r="HP40" s="3">
        <f t="array" ref="HP40">IF(LEN($DR40)=0,0.4,SUM(IF(([2]JOE_DATA!$C$2:$C$19999=$DR40)*([2]JOE_DATA!$B$2:$B$19999="Country of target")*([2]JOE_DATA!$A$2:$A$19999="Corporate"),0.4,0)))
+
IF(LEN($DS40)=0,0.3,SUM(IF(([2]JOE_DATA!$C$2:$C$19999=$DS40)*([2]JOE_DATA!$B$2:$B$19999="Country of target")*([2]JOE_DATA!$A$2:$A$19999="Corporate"),0.3,0)))
+
IF(LEN($DT40)=0,0.3,SUM(IF(([2]JOE_DATA!$C$2:$C$19999=$DT40)*([2]JOE_DATA!$B$2:$B$19999="Country of target")*([2]JOE_DATA!$A$2:$A$19999="Corporate"),0.3,0)))</f>
        <v>1</v>
      </c>
      <c r="HQ40" s="3">
        <f t="array" ref="HQ40">IF(LEN($DU40)=0,1,SUM(IF(([2]JOE_DATA!$C$2:$C$19999=$DU40)*([2]JOE_DATA!$B$2:$B$19999="Value over US $5m")*([2]JOE_DATA!$A$2:$A$19999="Corporate"),1,0)))</f>
        <v>1</v>
      </c>
      <c r="HR40" s="3">
        <f t="array" ref="HR40">IF(LEN($DV40)=0,1,SUM(IF(([2]JOE_DATA!$C$2:$C$19999=$DV40)*([2]JOE_DATA!$B$2:$B$19999="Value over £500,000")*([2]JOE_DATA!$A$2:$A$19999="Corporate"),1,0)))</f>
        <v>1</v>
      </c>
      <c r="HS40" s="3">
        <f t="array" ref="HS40">IF(LEN($DW40)=0,1,SUM(IF(([2]JOE_DATA!$C$2:$C$19999=$DW40)*([2]JOE_DATA!$B$2:$B$19999="Value over Euro 5m")*([2]JOE_DATA!$A$2:$A$19999="Corporate"),1,0)))</f>
        <v>1</v>
      </c>
      <c r="HT40" s="3">
        <f t="array" ref="HT40">IF(LEN($DX40)=0,1,SUM(IF(([2]JOE_DATA!$C$2:$C$19999=$DX40)*([2]JOE_DATA!$B$2:$B$19999="Value range in euros")*([2]JOE_DATA!$A$2:$A$19999="Corporate"),1,0)))</f>
        <v>1</v>
      </c>
      <c r="HU40" s="3">
        <f t="array" ref="HU40">IF(LEN($DY40)=0,1,SUM(IF(([2]JOE_DATA!$C$2:$C$19999=$DY40)*([2]JOE_DATA!$B$2:$B$19999="Is the deal relevant for M&amp;A study")*([2]JOE_DATA!$A$2:$A$19999="Corporate"),1,0)))</f>
        <v>1</v>
      </c>
      <c r="HV40" s="3">
        <f t="array" ref="HV40">IF(LEN($DZ40)=0,1,SUM(IF(([2]JOE_DATA!$C$2:$C$19999=$DZ40)*([2]JOE_DATA!$B$2:$B$19999="Does the deal involve PE clients")*([2]JOE_DATA!$A$2:$A$19999="Corporate"),1,0)))</f>
        <v>1</v>
      </c>
      <c r="HW40" s="3">
        <f t="array" ref="HW40">IF(LEN($EA40)=0,1,SUM(IF(([2]JOE_DATA!$C$2:$C$19999=$EA40)*([2]JOE_DATA!$B$2:$B$19999="Quarter deal announced/signed")*([2]JOE_DATA!$A$2:$A$19999="Corporate"),1,0)))</f>
        <v>1</v>
      </c>
      <c r="HX40" s="3">
        <f t="array" ref="HX40">IF(LEN($EB40)=0,1,SUM(IF(([2]JOE_DATA!$C$2:$C$19999=$EB40)*([2]JOE_DATA!$B$2:$B$19999="Quarter deal completed")*([2]JOE_DATA!$A$2:$A$19999="Corporate"),1,0)))</f>
        <v>1</v>
      </c>
      <c r="HY40" s="3">
        <f t="array" ref="HY40">IF(LEN($EC40)=0,1,SUM(IF(([2]JOE_DATA!$C$2:$C$19999=$EC40)*([2]JOE_DATA!$B$2:$B$19999="Year deal announced/signed")*([2]JOE_DATA!$A$2:$A$19999="Corporate"),1,0)))</f>
        <v>1</v>
      </c>
      <c r="HZ40" s="3">
        <f t="array" ref="HZ40">IF(LEN($ED40)=0,1,SUM(IF(([2]JOE_DATA!$C$2:$C$19999=$ED40)*([2]JOE_DATA!$B$2:$B$19999="Year deal completed")*([2]JOE_DATA!$A$2:$A$19999="Corporate"),1,0)))</f>
        <v>1</v>
      </c>
      <c r="IA40" s="3">
        <v>1</v>
      </c>
      <c r="IB40" s="3">
        <f t="array" ref="IB40">IF(LEN($EF40)=0,1,SUM(IF(([2]JOE_DATA!$C$2:$C$19999=$EF40)*([2]JOE_DATA!$B$2:$B$19999="Work type")*([2]JOE_DATA!$A$2:$A$19999="Corporate Tax"),1,0)))</f>
        <v>1</v>
      </c>
      <c r="IC40" s="3">
        <f t="array" ref="IC40">IF(LEN($EG40)=0,0.4,SUM(IF(([2]JOE_DATA!$C$2:$C$19999=$EG40)*([2]JOE_DATA!$B$2:$B$19999="Work type")*([2]JOE_DATA!$A$2:$A$19999="EPC Construction"),0.4,0)))
+
IF(LEN($EH40)=0,0.3,SUM(IF(([2]JOE_DATA!$C$2:$C$19999=$EH40)*([2]JOE_DATA!$B$2:$B$19999="Work type")*([2]JOE_DATA!$A$2:$A$19999="EPC Construction"),0.3,0)))
+
IF(LEN($EI40)=0,0.3,SUM(IF(([2]JOE_DATA!$C$2:$C$19999=$EI40)*([2]JOE_DATA!$B$2:$B$19999="Work type")*([2]JOE_DATA!$A$2:$A$19999="EPC Construction"),0.3,0)))</f>
        <v>1</v>
      </c>
      <c r="ID40" s="3">
        <f t="array" ref="ID40">IF(LEN($EJ40)=0,0.4,SUM(IF(([2]JOE_DATA!$C$2:$C$19999=$EJ40)*([2]JOE_DATA!$B$2:$B$19999="Contract type")*([2]JOE_DATA!$A$2:$A$19999="EPC Construction"),0.4,0)))
+
IF(LEN($EK40)=0,0.3,SUM(IF(([2]JOE_DATA!$C$2:$C$19999=$EK40)*([2]JOE_DATA!$B$2:$B$19999="Contract type")*([2]JOE_DATA!$A$2:$A$19999="EPC Construction"),0.3,0)))
+
IF(LEN($EL40)=0,0.3,SUM(IF(([2]JOE_DATA!$C$2:$C$19999=$EL40)*([2]JOE_DATA!$B$2:$B$19999="Contract type")*([2]JOE_DATA!$A$2:$A$19999="EPC Construction"),0.3,0)))</f>
        <v>1</v>
      </c>
      <c r="IE40" s="3">
        <f t="array" ref="IE40">IF(LEN($EP40)=0,1,SUM(IF(([2]JOE_DATA!$C$2:$C$19999=$EP40)*([2]JOE_DATA!$B$2:$B$19999="Client type")*([2]JOE_DATA!$A$2:$A$19999="EPC Construction"),1,0)))</f>
        <v>1</v>
      </c>
      <c r="IF40" s="3">
        <f t="array" ref="IF40">IF(LEN($EN40)=0,1,SUM(IF(([2]JOE_DATA!$C$2:$C$19999=$EN40)*([2]JOE_DATA!$B$2:$B$19999="Subject matter")*([2]JOE_DATA!$A$2:$A$19999="EPC Construction"),1,0)))</f>
        <v>1</v>
      </c>
      <c r="IG40" s="3">
        <f t="array" ref="IG40">IF(LEN($ER40)=0,1,SUM(IF(([2]JOE_DATA!$C$2:$C$19999=$ER40)*([2]JOE_DATA!$B$2:$B$19999="Client scope")*([2]JOE_DATA!$A$2:$A$19999="EPC Construction"),1,0)))</f>
        <v>1</v>
      </c>
      <c r="IH40" s="3">
        <f t="array" ref="IH40">IF(LEN($ES40)=0,0.4,SUM(IF(([2]JOE_DATA!$C$2:$C$19999=$ES40)*([2]JOE_DATA!$B$2:$B$19999="Work type")*([2]JOE_DATA!$A$2:$A$19999="EPC Energy"),0.4,0)))
+
IF(LEN($ET40)=0,0.3,SUM(IF(([2]JOE_DATA!$C$2:$C$19999=$ET40)*([2]JOE_DATA!$B$2:$B$19999="Work type")*([2]JOE_DATA!$A$2:$A$19999="EPC Energy"),0.3,0)))
+
IF(LEN($EU40)=0,0.3,SUM(IF(([2]JOE_DATA!$C$2:$C$19999=$EU40)*([2]JOE_DATA!$B$2:$B$19999="Work type")*([2]JOE_DATA!$A$2:$A$19999="EPC Energy"),0.3,0)))</f>
        <v>1</v>
      </c>
      <c r="II40" s="3">
        <f t="array" ref="II40">IF(LEN($EV40)=0,1,SUM(IF(([2]JOE_DATA!$C$2:$C$19999=$EV40)*([2]JOE_DATA!$B$2:$B$19999="Work type")*([2]JOE_DATA!$A$2:$A$19999="EPC Energy"),1,0)))</f>
        <v>1</v>
      </c>
      <c r="IJ40" s="3">
        <f t="array" ref="IJ40">IF(LEN($EW40)=0,1,SUM(IF(([2]JOE_DATA!$C$2:$C$19999=$EW40)*([2]JOE_DATA!$B$2:$B$19999="Client type")*([2]JOE_DATA!$A$2:$A$19999="EPC Projects"),1,0)))</f>
        <v>1</v>
      </c>
      <c r="IK40" s="3">
        <f t="array" ref="IK40">IF(LEN($FE40)=0,0.4,SUM(IF(([2]JOE_DATA!$C$2:$C$19999=$FE40)*([2]JOE_DATA!$B$2:$B$19999="Client type")*([2]JOE_DATA!$A$2:$A$19999="Real Estate"),0.4,0)))
+
IF(LEN($FF40)=0,0.3,SUM(IF(([2]JOE_DATA!$C$2:$C$19999=$FF40)*([2]JOE_DATA!$B$2:$B$19999="Client type")*([2]JOE_DATA!$A$2:$A$19999="Real Estate"),0.3,0)))
+
IF(LEN($FG40)=0,0.3,SUM(IF(([2]JOE_DATA!$C$2:$C$19999=$FG40)*([2]JOE_DATA!$B$2:$B$19999="Client type")*([2]JOE_DATA!$A$2:$A$19999="Real Estate"),0.3,0)))</f>
        <v>1</v>
      </c>
      <c r="IL40" s="3">
        <f t="array" ref="IL40">IF(LEN($FH40)=0,0.4,SUM(IF(([2]JOE_DATA!$C$2:$C$19999=$FH40)*([2]JOE_DATA!$B$2:$B$19999="Work type")*([2]JOE_DATA!$A$2:$A$19999="Real Estate"),0.4,0)))
+
IF(LEN($FI40)=0,0.3,SUM(IF(([2]JOE_DATA!$C$2:$C$19999=$FI40)*([2]JOE_DATA!$B$2:$B$19999="Work type")*([2]JOE_DATA!$A$2:$A$19999="Real Estate"),0.3,0)))
+
IF(LEN($FJ40)=0,0.3,SUM(IF(([2]JOE_DATA!$C$2:$C$19999=$FJ40)*([2]JOE_DATA!$B$2:$B$19999="Work type")*([2]JOE_DATA!$A$2:$A$19999="Real Estate"),0.3,0)))</f>
        <v>1</v>
      </c>
      <c r="IM40" s="3">
        <f t="array" ref="IM40">IF(LEN($EX40)=0,0.4,SUM(IF(([2]JOE_DATA!$C$2:$C$19999=$EX40)*([2]JOE_DATA!$B$2:$B$19999="Work type")*([2]JOE_DATA!$A$2:$A$19999="Human Capital"),0.4,0)))
+
IF(LEN($EY40)=0,0.3,SUM(IF(([2]JOE_DATA!$C$2:$C$19999=$EY40)*([2]JOE_DATA!$B$2:$B$19999="Work type")*([2]JOE_DATA!$A$2:$A$19999="Human Capital"),0.3,0)))
+
IF(LEN($EZ40)=0,0.3,SUM(IF(([2]JOE_DATA!$C$2:$C$19999=$EZ40)*([2]JOE_DATA!$B$2:$B$19999="Work type")*([2]JOE_DATA!$A$2:$A$19999="Human Capital"),0.3,0)))</f>
        <v>1</v>
      </c>
      <c r="IN40" s="3">
        <f t="array" ref="IN40">IF(LEN($FA40)=0,0.4,SUM(IF(([2]JOE_DATA!$C$2:$C$19999=$FA40)*([2]JOE_DATA!$B$2:$B$19999="Sub-work types")*([2]JOE_DATA!$A$2:$A$19999="Human Capital"),0.4,0)))
+
IF(LEN($FB40)=0,0.3,SUM(IF(([2]JOE_DATA!$C$2:$C$19999=$FB40)*([2]JOE_DATA!$B$2:$B$19999="Sub-work types")*([2]JOE_DATA!$A$2:$A$19999="Human Capital"),0.3,0)))
+
IF(LEN($FC40)=0,0.3,SUM(IF(([2]JOE_DATA!$C$2:$C$19999=$FC40)*([2]JOE_DATA!$B$2:$B$19999="Sub-work types")*([2]JOE_DATA!$A$2:$A$19999="Human Capital"),0.3,0)))</f>
        <v>1</v>
      </c>
      <c r="IO40" s="15">
        <f t="array" ref="IO40">IF(LEN($FD40)=0,1,SUM(IF(([2]JOE_DATA!$C$2:$C$19999=$FD40)*([2]JOE_DATA!$B$2:$B$19999="Pension scheme")*([2]JOE_DATA!$A$2:$A$19999="Human Capital"),1,0)))</f>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25.5">
      <c r="A41" s="34"/>
      <c r="B41" s="46" t="s">
        <v>313</v>
      </c>
      <c r="C41" s="36" t="s">
        <v>247</v>
      </c>
      <c r="D41" s="41"/>
      <c r="E41" s="41"/>
      <c r="F41" s="41" t="s">
        <v>248</v>
      </c>
      <c r="G41" s="41"/>
      <c r="H41" s="41"/>
      <c r="I41" s="41"/>
      <c r="J41" s="41"/>
      <c r="K41" s="41"/>
      <c r="L41" s="41"/>
      <c r="M41" s="41"/>
      <c r="N41" s="41"/>
      <c r="O41" s="36" t="s">
        <v>106</v>
      </c>
      <c r="P41" s="41"/>
      <c r="Q41" s="41"/>
      <c r="R41" s="41"/>
      <c r="S41" s="41"/>
      <c r="T41" s="48">
        <v>40908</v>
      </c>
      <c r="U41" s="36" t="s">
        <v>248</v>
      </c>
      <c r="V41" s="41"/>
      <c r="W41" s="41"/>
      <c r="X41" s="41"/>
      <c r="Y41" s="41"/>
      <c r="Z41" s="41"/>
      <c r="AA41" s="46" t="s">
        <v>314</v>
      </c>
      <c r="AB41" s="41"/>
      <c r="AC41" s="41"/>
      <c r="AD41" s="41"/>
      <c r="AE41" s="41"/>
      <c r="AF41" s="41"/>
      <c r="AG41" s="41"/>
      <c r="AH41" s="45"/>
      <c r="AI41" s="41"/>
      <c r="AJ41" s="41"/>
      <c r="AK41" s="41"/>
      <c r="AL41" s="36" t="s">
        <v>250</v>
      </c>
      <c r="AM41" s="41"/>
      <c r="AN41" s="41"/>
      <c r="AO41" s="36" t="s">
        <v>251</v>
      </c>
      <c r="AP41" s="41"/>
      <c r="AQ41" s="41"/>
      <c r="AR41" s="41"/>
      <c r="AS41" s="41"/>
      <c r="AT41" s="41"/>
      <c r="AU41" s="41"/>
      <c r="AV41" s="41"/>
      <c r="AW41" s="41"/>
      <c r="AX41" s="41"/>
      <c r="AY41" s="41"/>
      <c r="AZ41" s="41"/>
      <c r="BA41" s="45"/>
      <c r="BB41" s="41"/>
      <c r="BC41" s="41"/>
      <c r="BD41" s="41"/>
      <c r="BE41" s="46"/>
      <c r="BF41" s="41"/>
      <c r="BG41" s="41"/>
      <c r="BH41" s="41"/>
      <c r="BI41" s="36"/>
      <c r="BJ41" s="41"/>
      <c r="BK41" s="41"/>
      <c r="BL41" s="41"/>
      <c r="BM41" s="41"/>
      <c r="BN41" s="41"/>
      <c r="BO41" s="41"/>
      <c r="BP41" s="41"/>
      <c r="BQ41" s="41"/>
      <c r="BR41" s="41"/>
      <c r="BS41" s="41"/>
      <c r="BT41" s="41"/>
      <c r="BU41" s="41"/>
      <c r="BV41" s="41"/>
      <c r="BW41" s="41"/>
      <c r="BX41" s="41"/>
      <c r="BY41" s="41"/>
      <c r="BZ41" s="36" t="s">
        <v>253</v>
      </c>
      <c r="CA41" s="41"/>
      <c r="CB41" s="41"/>
      <c r="CC41" s="41"/>
      <c r="CD41" s="36"/>
      <c r="CE41" s="36"/>
      <c r="CF41" s="41"/>
      <c r="CG41" s="41" t="s">
        <v>254</v>
      </c>
      <c r="CH41" s="41"/>
      <c r="CI41" s="41"/>
      <c r="CJ41" s="41"/>
      <c r="CK41" s="41"/>
      <c r="CL41" s="41"/>
      <c r="CM41" s="41"/>
      <c r="CN41" s="41"/>
      <c r="CO41" s="41"/>
      <c r="CP41" s="41"/>
      <c r="CQ41" s="41"/>
      <c r="CR41" s="41"/>
      <c r="CS41" s="45"/>
      <c r="CT41" s="49"/>
      <c r="CU41" s="49"/>
      <c r="CV41" s="50"/>
      <c r="CW41" s="50"/>
      <c r="CX41" s="50"/>
      <c r="CY41" s="50"/>
      <c r="CZ41" s="49"/>
      <c r="DA41" s="49"/>
      <c r="DB41" s="49"/>
      <c r="DC41" s="49"/>
      <c r="DD41" s="49"/>
      <c r="DE41" s="49"/>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49"/>
      <c r="EK41" s="49"/>
      <c r="EL41" s="49"/>
      <c r="EM41" s="50"/>
      <c r="EN41" s="50"/>
      <c r="EO41" s="50"/>
      <c r="EP41" s="50"/>
      <c r="EQ41" s="50"/>
      <c r="ER41" s="50"/>
      <c r="ES41" s="50"/>
      <c r="ET41" s="50"/>
      <c r="EU41" s="50"/>
      <c r="EV41" s="50"/>
      <c r="EW41" s="50"/>
      <c r="EX41" s="50"/>
      <c r="EY41" s="50"/>
      <c r="EZ41" s="50"/>
      <c r="FA41" s="50"/>
      <c r="FB41" s="50"/>
      <c r="FC41" s="50"/>
      <c r="FD41" s="50"/>
      <c r="FE41" s="50"/>
      <c r="FF41" s="50"/>
      <c r="FG41" s="50"/>
      <c r="FH41" s="50" t="s">
        <v>301</v>
      </c>
      <c r="FI41" s="50"/>
      <c r="FJ41" s="50"/>
      <c r="FK41" s="50"/>
      <c r="FL41" s="50"/>
      <c r="FM41" s="50"/>
      <c r="FO41" s="3"/>
      <c r="FP41" s="3"/>
      <c r="FQ41" s="3" t="str">
        <f t="array" ref="FQ41">IF(SUM($FU41:$IP41)=74,"PASS","FAIL")</f>
        <v>PASS</v>
      </c>
      <c r="FR41" s="3">
        <f t="shared" si="5"/>
        <v>0</v>
      </c>
      <c r="FS41" s="3">
        <f t="shared" si="6"/>
        <v>1</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f t="array" ref="HF41">IF(LEN($CS41)=0,0.4,SUM(IF(([2]JOE_DATA!$C$2:$C$19999=$CS41)*([2]JOE_DATA!$B$2:$B$19999="Work type")*([2]JOE_DATA!$A$2:$A$19999="BAIF"),0.4,0)))
+
IF(LEN($CT41)=0,0.3,SUM(IF(([2]JOE_DATA!$C$2:$C$19999=$CT41)*([2]JOE_DATA!$B$2:$B$19999="Work type")*([2]JOE_DATA!$A$2:$A$19999="BAIF"),0.3,0)))
+
IF(LEN($CU41)=0,0.3,SUM(IF(([2]JOE_DATA!$C$2:$C$19999=$CU41)*([2]JOE_DATA!$B$2:$B$19999="Work type")*([2]JOE_DATA!$A$2:$A$19999="BAIF"),0.3,0)))</f>
        <v>1</v>
      </c>
      <c r="HG41" s="3">
        <f t="array" ref="HG41">IF(LEN($CQ41)=0,1,SUM(IF(([2]JOE_DATA!$C$2:$C$19999=$CQ41)*([2]JOE_DATA!$B$2:$B$19999="Client type")*([2]JOE_DATA!$A$2:$A$19999="BAIF"),1,0)))</f>
        <v>1</v>
      </c>
      <c r="HH41" s="3">
        <f t="array" ref="HH41">IF(LEN($CW41)=0,0.4,SUM(IF(([2]JOE_DATA!$C$2:$C$19999=$CW41)*([2]JOE_DATA!$B$2:$B$19999="Work type")*([2]JOE_DATA!$A$2:$A$19999="CRD"),0.4,0)))
+
IF(LEN($CX41)=0,0.3,SUM(IF(([2]JOE_DATA!$C$2:$C$19999=$CX41)*([2]JOE_DATA!$B$2:$B$19999="Work type")*([2]JOE_DATA!$A$2:$A$19999="CRD"),0.3,0)))
+
IF(LEN($CY41)=0,0.3,SUM(IF(([2]JOE_DATA!$C$2:$C$19999=$CY41)*([2]JOE_DATA!$B$2:$B$19999="Work type")*([2]JOE_DATA!$A$2:$A$19999="CRD"),0.3,0)))</f>
        <v>1</v>
      </c>
      <c r="HI41" s="3">
        <f t="array" ref="HI41">IF(LEN($CZ41)=0,0.4,SUM(IF(([2]JOE_DATA!$C$2:$C$19999=$CZ41)*([2]JOE_DATA!$B$2:$B$19999="Sub-work type")*([2]JOE_DATA!$A$2:$A$19999="CRD"),0.4,0)))
+
IF(LEN($DA41)=0,0.3,SUM(IF(([2]JOE_DATA!$C$2:$C$19999=$DA41)*([2]JOE_DATA!$B$2:$B$19999="Sub-work type")*([2]JOE_DATA!$A$2:$A$19999="CRD"),0.3,0)))
+
IF(LEN($DB41)=0,0.3,SUM(IF(([2]JOE_DATA!$C$2:$C$19999=$DB41)*([2]JOE_DATA!$B$2:$B$19999="Sub-work type")*([2]JOE_DATA!$A$2:$A$19999="CRD"),0.3,0)))</f>
        <v>1</v>
      </c>
      <c r="HJ41" s="3">
        <f t="array" ref="HJ41">IF(LEN($CV41)=0,1,SUM(IF(([2]JOE_DATA!$C$2:$C$19999=$CV41)*([2]JOE_DATA!$B$2:$B$19999="Client type")*([2]JOE_DATA!$A$2:$A$19999="CRD"),1,0)))</f>
        <v>1</v>
      </c>
      <c r="HK41" s="3">
        <f t="array" ref="HK41">IF(LEN($DC41)=0,0.4,SUM(IF(([2]JOE_DATA!$C$2:$C$19999=$DC41)*([2]JOE_DATA!$B$2:$B$19999="Work type")*([2]JOE_DATA!$A$2:$A$19999="Corporate"),0.4,0)))
+
IF(LEN($DD41)=0,0.3,SUM(IF(([2]JOE_DATA!$C$2:$C$19999=$DD41)*([2]JOE_DATA!$B$2:$B$19999="Work type")*([2]JOE_DATA!$A$2:$A$19999="Corporate"),0.3,0)))
+
IF(LEN($DE41)=0,0.3,SUM(IF(([2]JOE_DATA!$C$2:$C$19999=$DE41)*([2]JOE_DATA!$B$2:$B$19999="Work type")*([2]JOE_DATA!$A$2:$A$19999="Corporate"),0.3,0)))</f>
        <v>1</v>
      </c>
      <c r="HL41" s="3">
        <f t="array" ref="HL41">IF(LEN($DF41)=0,0.4,SUM(IF(([2]JOE_DATA!$C$2:$C$19999=$DF41)*([2]JOE_DATA!$B$2:$B$19999="Sub-work type")*([2]JOE_DATA!$A$2:$A$19999="Corporate"),0.4,0)))
+
IF(LEN($DG41)=0,0.3,SUM(IF(([2]JOE_DATA!$C$2:$C$19999=$DG41)*([2]JOE_DATA!$B$2:$B$19999="Sub-work type")*([2]JOE_DATA!$A$2:$A$19999="Corporate"),0.3,0)))
+
IF(LEN($DH41)=0,0.3,SUM(IF(([2]JOE_DATA!$C$2:$C$19999=$DH41)*([2]JOE_DATA!$B$2:$B$19999="Sub-work type")*([2]JOE_DATA!$A$2:$A$19999="Corporate"),0.3,0)))</f>
        <v>1</v>
      </c>
      <c r="HM41" s="3">
        <f t="array" ref="HM41">IF(LEN($DI41)=0,0.4,SUM(IF(([2]JOE_DATA!$C$2:$C$19999=$DI41)*([2]JOE_DATA!$B$2:$B$19999="Acting for")*([2]JOE_DATA!$A$2:$A$19999="Corporate"),0.4,0)))
+
IF(LEN($DJ41)=0,0.3,SUM(IF(([2]JOE_DATA!$C$2:$C$19999=$DJ41)*([2]JOE_DATA!$B$2:$B$19999="Acting for")*([2]JOE_DATA!$A$2:$A$19999="Corporate"),0.3,0)))
+
IF(LEN($DK41)=0,0.3,SUM(IF(([2]JOE_DATA!$C$2:$C$19999=$DK41)*([2]JOE_DATA!$B$2:$B$19999="Acting for")*([2]JOE_DATA!$A$2:$A$19999="Corporate"),0.3,0)))</f>
        <v>1</v>
      </c>
      <c r="HN41" s="3">
        <f t="array" ref="HN41">IF(LEN($DM41)=0,0.4,SUM(IF(([2]JOE_DATA!$C$2:$C$19999=$DM41)*([2]JOE_DATA!$B$2:$B$19999="Country of buyer")*([2]JOE_DATA!$A$2:$A$19999="Corporate"),0.4,0)))
+
IF(LEN($DN41)=0,0.3,SUM(IF(([2]JOE_DATA!$C$2:$C$19999=$DN41)*([2]JOE_DATA!$B$2:$B$19999="Country of buyer")*([2]JOE_DATA!$A$2:$A$19999="Corporate"),0.3,0)))
+
IF(LEN($DL41)=0,0.3,SUM(IF(([2]JOE_DATA!$C$2:$C$19999=$DL41)*([2]JOE_DATA!$B$2:$B$19999="Country of buyer")*([2]JOE_DATA!$A$2:$A$19999="Corporate"),0.3,0)))</f>
        <v>1</v>
      </c>
      <c r="HO41" s="3">
        <f t="array" ref="HO41">IF(LEN($DO41)=0,0.4,SUM(IF(([2]JOE_DATA!$C$2:$C$19999=$DO41)*([2]JOE_DATA!$B$2:$B$19999="Country of seller")*([2]JOE_DATA!$A$2:$A$19999="Corporate"),0.4,0)))
+
IF(LEN($DP41)=0,0.3,SUM(IF(([2]JOE_DATA!$C$2:$C$19999=$DP41)*([2]JOE_DATA!$B$2:$B$19999="Country of seller")*([2]JOE_DATA!$A$2:$A$19999="Corporate"),0.3,0)))
+
IF(LEN($DQ41)=0,0.3,SUM(IF(([2]JOE_DATA!$C$2:$C$19999=$DQ41)*([2]JOE_DATA!$B$2:$B$19999="Country of seller")*([2]JOE_DATA!$A$2:$A$19999="Corporate"),0.3,0)))</f>
        <v>1</v>
      </c>
      <c r="HP41" s="3">
        <f t="array" ref="HP41">IF(LEN($DR41)=0,0.4,SUM(IF(([2]JOE_DATA!$C$2:$C$19999=$DR41)*([2]JOE_DATA!$B$2:$B$19999="Country of target")*([2]JOE_DATA!$A$2:$A$19999="Corporate"),0.4,0)))
+
IF(LEN($DS41)=0,0.3,SUM(IF(([2]JOE_DATA!$C$2:$C$19999=$DS41)*([2]JOE_DATA!$B$2:$B$19999="Country of target")*([2]JOE_DATA!$A$2:$A$19999="Corporate"),0.3,0)))
+
IF(LEN($DT41)=0,0.3,SUM(IF(([2]JOE_DATA!$C$2:$C$19999=$DT41)*([2]JOE_DATA!$B$2:$B$19999="Country of target")*([2]JOE_DATA!$A$2:$A$19999="Corporate"),0.3,0)))</f>
        <v>1</v>
      </c>
      <c r="HQ41" s="3">
        <f t="array" ref="HQ41">IF(LEN($DU41)=0,1,SUM(IF(([2]JOE_DATA!$C$2:$C$19999=$DU41)*([2]JOE_DATA!$B$2:$B$19999="Value over US $5m")*([2]JOE_DATA!$A$2:$A$19999="Corporate"),1,0)))</f>
        <v>1</v>
      </c>
      <c r="HR41" s="3">
        <f t="array" ref="HR41">IF(LEN($DV41)=0,1,SUM(IF(([2]JOE_DATA!$C$2:$C$19999=$DV41)*([2]JOE_DATA!$B$2:$B$19999="Value over £500,000")*([2]JOE_DATA!$A$2:$A$19999="Corporate"),1,0)))</f>
        <v>1</v>
      </c>
      <c r="HS41" s="3">
        <f t="array" ref="HS41">IF(LEN($DW41)=0,1,SUM(IF(([2]JOE_DATA!$C$2:$C$19999=$DW41)*([2]JOE_DATA!$B$2:$B$19999="Value over Euro 5m")*([2]JOE_DATA!$A$2:$A$19999="Corporate"),1,0)))</f>
        <v>1</v>
      </c>
      <c r="HT41" s="3">
        <f t="array" ref="HT41">IF(LEN($DX41)=0,1,SUM(IF(([2]JOE_DATA!$C$2:$C$19999=$DX41)*([2]JOE_DATA!$B$2:$B$19999="Value range in euros")*([2]JOE_DATA!$A$2:$A$19999="Corporate"),1,0)))</f>
        <v>1</v>
      </c>
      <c r="HU41" s="3">
        <f t="array" ref="HU41">IF(LEN($DY41)=0,1,SUM(IF(([2]JOE_DATA!$C$2:$C$19999=$DY41)*([2]JOE_DATA!$B$2:$B$19999="Is the deal relevant for M&amp;A study")*([2]JOE_DATA!$A$2:$A$19999="Corporate"),1,0)))</f>
        <v>1</v>
      </c>
      <c r="HV41" s="3">
        <f t="array" ref="HV41">IF(LEN($DZ41)=0,1,SUM(IF(([2]JOE_DATA!$C$2:$C$19999=$DZ41)*([2]JOE_DATA!$B$2:$B$19999="Does the deal involve PE clients")*([2]JOE_DATA!$A$2:$A$19999="Corporate"),1,0)))</f>
        <v>1</v>
      </c>
      <c r="HW41" s="3">
        <f t="array" ref="HW41">IF(LEN($EA41)=0,1,SUM(IF(([2]JOE_DATA!$C$2:$C$19999=$EA41)*([2]JOE_DATA!$B$2:$B$19999="Quarter deal announced/signed")*([2]JOE_DATA!$A$2:$A$19999="Corporate"),1,0)))</f>
        <v>1</v>
      </c>
      <c r="HX41" s="3">
        <f t="array" ref="HX41">IF(LEN($EB41)=0,1,SUM(IF(([2]JOE_DATA!$C$2:$C$19999=$EB41)*([2]JOE_DATA!$B$2:$B$19999="Quarter deal completed")*([2]JOE_DATA!$A$2:$A$19999="Corporate"),1,0)))</f>
        <v>1</v>
      </c>
      <c r="HY41" s="3">
        <f t="array" ref="HY41">IF(LEN($EC41)=0,1,SUM(IF(([2]JOE_DATA!$C$2:$C$19999=$EC41)*([2]JOE_DATA!$B$2:$B$19999="Year deal announced/signed")*([2]JOE_DATA!$A$2:$A$19999="Corporate"),1,0)))</f>
        <v>1</v>
      </c>
      <c r="HZ41" s="3">
        <f t="array" ref="HZ41">IF(LEN($ED41)=0,1,SUM(IF(([2]JOE_DATA!$C$2:$C$19999=$ED41)*([2]JOE_DATA!$B$2:$B$19999="Year deal completed")*([2]JOE_DATA!$A$2:$A$19999="Corporate"),1,0)))</f>
        <v>1</v>
      </c>
      <c r="IA41" s="3">
        <v>1</v>
      </c>
      <c r="IB41" s="3">
        <f t="array" ref="IB41">IF(LEN($EF41)=0,1,SUM(IF(([2]JOE_DATA!$C$2:$C$19999=$EF41)*([2]JOE_DATA!$B$2:$B$19999="Work type")*([2]JOE_DATA!$A$2:$A$19999="Corporate Tax"),1,0)))</f>
        <v>1</v>
      </c>
      <c r="IC41" s="3">
        <f t="array" ref="IC41">IF(LEN($EG41)=0,0.4,SUM(IF(([2]JOE_DATA!$C$2:$C$19999=$EG41)*([2]JOE_DATA!$B$2:$B$19999="Work type")*([2]JOE_DATA!$A$2:$A$19999="EPC Construction"),0.4,0)))
+
IF(LEN($EH41)=0,0.3,SUM(IF(([2]JOE_DATA!$C$2:$C$19999=$EH41)*([2]JOE_DATA!$B$2:$B$19999="Work type")*([2]JOE_DATA!$A$2:$A$19999="EPC Construction"),0.3,0)))
+
IF(LEN($EI41)=0,0.3,SUM(IF(([2]JOE_DATA!$C$2:$C$19999=$EI41)*([2]JOE_DATA!$B$2:$B$19999="Work type")*([2]JOE_DATA!$A$2:$A$19999="EPC Construction"),0.3,0)))</f>
        <v>1</v>
      </c>
      <c r="ID41" s="3">
        <f t="array" ref="ID41">IF(LEN($EJ41)=0,0.4,SUM(IF(([2]JOE_DATA!$C$2:$C$19999=$EJ41)*([2]JOE_DATA!$B$2:$B$19999="Contract type")*([2]JOE_DATA!$A$2:$A$19999="EPC Construction"),0.4,0)))
+
IF(LEN($EK41)=0,0.3,SUM(IF(([2]JOE_DATA!$C$2:$C$19999=$EK41)*([2]JOE_DATA!$B$2:$B$19999="Contract type")*([2]JOE_DATA!$A$2:$A$19999="EPC Construction"),0.3,0)))
+
IF(LEN($EL41)=0,0.3,SUM(IF(([2]JOE_DATA!$C$2:$C$19999=$EL41)*([2]JOE_DATA!$B$2:$B$19999="Contract type")*([2]JOE_DATA!$A$2:$A$19999="EPC Construction"),0.3,0)))</f>
        <v>1</v>
      </c>
      <c r="IE41" s="3">
        <f t="array" ref="IE41">IF(LEN($EP41)=0,1,SUM(IF(([2]JOE_DATA!$C$2:$C$19999=$EP41)*([2]JOE_DATA!$B$2:$B$19999="Client type")*([2]JOE_DATA!$A$2:$A$19999="EPC Construction"),1,0)))</f>
        <v>1</v>
      </c>
      <c r="IF41" s="3">
        <f t="array" ref="IF41">IF(LEN($EN41)=0,1,SUM(IF(([2]JOE_DATA!$C$2:$C$19999=$EN41)*([2]JOE_DATA!$B$2:$B$19999="Subject matter")*([2]JOE_DATA!$A$2:$A$19999="EPC Construction"),1,0)))</f>
        <v>1</v>
      </c>
      <c r="IG41" s="3">
        <f t="array" ref="IG41">IF(LEN($ER41)=0,1,SUM(IF(([2]JOE_DATA!$C$2:$C$19999=$ER41)*([2]JOE_DATA!$B$2:$B$19999="Client scope")*([2]JOE_DATA!$A$2:$A$19999="EPC Construction"),1,0)))</f>
        <v>1</v>
      </c>
      <c r="IH41" s="3">
        <f t="array" ref="IH41">IF(LEN($ES41)=0,0.4,SUM(IF(([2]JOE_DATA!$C$2:$C$19999=$ES41)*([2]JOE_DATA!$B$2:$B$19999="Work type")*([2]JOE_DATA!$A$2:$A$19999="EPC Energy"),0.4,0)))
+
IF(LEN($ET41)=0,0.3,SUM(IF(([2]JOE_DATA!$C$2:$C$19999=$ET41)*([2]JOE_DATA!$B$2:$B$19999="Work type")*([2]JOE_DATA!$A$2:$A$19999="EPC Energy"),0.3,0)))
+
IF(LEN($EU41)=0,0.3,SUM(IF(([2]JOE_DATA!$C$2:$C$19999=$EU41)*([2]JOE_DATA!$B$2:$B$19999="Work type")*([2]JOE_DATA!$A$2:$A$19999="EPC Energy"),0.3,0)))</f>
        <v>1</v>
      </c>
      <c r="II41" s="3">
        <f t="array" ref="II41">IF(LEN($EV41)=0,1,SUM(IF(([2]JOE_DATA!$C$2:$C$19999=$EV41)*([2]JOE_DATA!$B$2:$B$19999="Work type")*([2]JOE_DATA!$A$2:$A$19999="EPC Energy"),1,0)))</f>
        <v>1</v>
      </c>
      <c r="IJ41" s="3">
        <f t="array" ref="IJ41">IF(LEN($EW41)=0,1,SUM(IF(([2]JOE_DATA!$C$2:$C$19999=$EW41)*([2]JOE_DATA!$B$2:$B$19999="Client type")*([2]JOE_DATA!$A$2:$A$19999="EPC Projects"),1,0)))</f>
        <v>1</v>
      </c>
      <c r="IK41" s="3">
        <f t="array" ref="IK41">IF(LEN($FE41)=0,0.4,SUM(IF(([2]JOE_DATA!$C$2:$C$19999=$FE41)*([2]JOE_DATA!$B$2:$B$19999="Client type")*([2]JOE_DATA!$A$2:$A$19999="Real Estate"),0.4,0)))
+
IF(LEN($FF41)=0,0.3,SUM(IF(([2]JOE_DATA!$C$2:$C$19999=$FF41)*([2]JOE_DATA!$B$2:$B$19999="Client type")*([2]JOE_DATA!$A$2:$A$19999="Real Estate"),0.3,0)))
+
IF(LEN($FG41)=0,0.3,SUM(IF(([2]JOE_DATA!$C$2:$C$19999=$FG41)*([2]JOE_DATA!$B$2:$B$19999="Client type")*([2]JOE_DATA!$A$2:$A$19999="Real Estate"),0.3,0)))</f>
        <v>1</v>
      </c>
      <c r="IL41" s="3">
        <f t="array" ref="IL41">IF(LEN($FH41)=0,0.4,SUM(IF(([2]JOE_DATA!$C$2:$C$19999=$FH41)*([2]JOE_DATA!$B$2:$B$19999="Work type")*([2]JOE_DATA!$A$2:$A$19999="Real Estate"),0.4,0)))
+
IF(LEN($FI41)=0,0.3,SUM(IF(([2]JOE_DATA!$C$2:$C$19999=$FI41)*([2]JOE_DATA!$B$2:$B$19999="Work type")*([2]JOE_DATA!$A$2:$A$19999="Real Estate"),0.3,0)))
+
IF(LEN($FJ41)=0,0.3,SUM(IF(([2]JOE_DATA!$C$2:$C$19999=$FJ41)*([2]JOE_DATA!$B$2:$B$19999="Work type")*([2]JOE_DATA!$A$2:$A$19999="Real Estate"),0.3,0)))</f>
        <v>1</v>
      </c>
      <c r="IM41" s="3">
        <f t="array" ref="IM41">IF(LEN($EX41)=0,0.4,SUM(IF(([2]JOE_DATA!$C$2:$C$19999=$EX41)*([2]JOE_DATA!$B$2:$B$19999="Work type")*([2]JOE_DATA!$A$2:$A$19999="Human Capital"),0.4,0)))
+
IF(LEN($EY41)=0,0.3,SUM(IF(([2]JOE_DATA!$C$2:$C$19999=$EY41)*([2]JOE_DATA!$B$2:$B$19999="Work type")*([2]JOE_DATA!$A$2:$A$19999="Human Capital"),0.3,0)))
+
IF(LEN($EZ41)=0,0.3,SUM(IF(([2]JOE_DATA!$C$2:$C$19999=$EZ41)*([2]JOE_DATA!$B$2:$B$19999="Work type")*([2]JOE_DATA!$A$2:$A$19999="Human Capital"),0.3,0)))</f>
        <v>1</v>
      </c>
      <c r="IN41" s="3">
        <f t="array" ref="IN41">IF(LEN($FA41)=0,0.4,SUM(IF(([2]JOE_DATA!$C$2:$C$19999=$FA41)*([2]JOE_DATA!$B$2:$B$19999="Sub-work types")*([2]JOE_DATA!$A$2:$A$19999="Human Capital"),0.4,0)))
+
IF(LEN($FB41)=0,0.3,SUM(IF(([2]JOE_DATA!$C$2:$C$19999=$FB41)*([2]JOE_DATA!$B$2:$B$19999="Sub-work types")*([2]JOE_DATA!$A$2:$A$19999="Human Capital"),0.3,0)))
+
IF(LEN($FC41)=0,0.3,SUM(IF(([2]JOE_DATA!$C$2:$C$19999=$FC41)*([2]JOE_DATA!$B$2:$B$19999="Sub-work types")*([2]JOE_DATA!$A$2:$A$19999="Human Capital"),0.3,0)))</f>
        <v>1</v>
      </c>
      <c r="IO41" s="15">
        <f t="array" ref="IO41">IF(LEN($FD41)=0,1,SUM(IF(([2]JOE_DATA!$C$2:$C$19999=$FD41)*([2]JOE_DATA!$B$2:$B$19999="Pension scheme")*([2]JOE_DATA!$A$2:$A$19999="Human Capital"),1,0)))</f>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38.25">
      <c r="A42" s="34"/>
      <c r="B42" s="46" t="s">
        <v>315</v>
      </c>
      <c r="C42" s="36" t="s">
        <v>247</v>
      </c>
      <c r="D42" s="41"/>
      <c r="E42" s="41"/>
      <c r="F42" s="41" t="s">
        <v>248</v>
      </c>
      <c r="G42" s="41"/>
      <c r="H42" s="41"/>
      <c r="I42" s="41"/>
      <c r="J42" s="41"/>
      <c r="K42" s="41"/>
      <c r="L42" s="41"/>
      <c r="M42" s="41"/>
      <c r="N42" s="41"/>
      <c r="O42" s="36" t="s">
        <v>106</v>
      </c>
      <c r="P42" s="41"/>
      <c r="Q42" s="41"/>
      <c r="R42" s="41"/>
      <c r="S42" s="41"/>
      <c r="T42" s="48">
        <v>40543</v>
      </c>
      <c r="U42" s="36" t="s">
        <v>248</v>
      </c>
      <c r="V42" s="41"/>
      <c r="W42" s="41"/>
      <c r="X42" s="41"/>
      <c r="Y42" s="41"/>
      <c r="Z42" s="41"/>
      <c r="AA42" s="46" t="s">
        <v>316</v>
      </c>
      <c r="AB42" s="41"/>
      <c r="AC42" s="41"/>
      <c r="AD42" s="41"/>
      <c r="AE42" s="41"/>
      <c r="AF42" s="41"/>
      <c r="AG42" s="41"/>
      <c r="AH42" s="45"/>
      <c r="AI42" s="41"/>
      <c r="AJ42" s="41"/>
      <c r="AK42" s="41"/>
      <c r="AL42" s="36" t="s">
        <v>250</v>
      </c>
      <c r="AM42" s="41"/>
      <c r="AN42" s="41"/>
      <c r="AO42" s="36" t="s">
        <v>251</v>
      </c>
      <c r="AP42" s="41"/>
      <c r="AQ42" s="41"/>
      <c r="AR42" s="41"/>
      <c r="AS42" s="41"/>
      <c r="AT42" s="41"/>
      <c r="AU42" s="41"/>
      <c r="AV42" s="41"/>
      <c r="AW42" s="41"/>
      <c r="AX42" s="41"/>
      <c r="AY42" s="41"/>
      <c r="AZ42" s="41"/>
      <c r="BA42" s="45"/>
      <c r="BB42" s="41"/>
      <c r="BC42" s="41"/>
      <c r="BD42" s="41"/>
      <c r="BE42" s="46"/>
      <c r="BF42" s="41"/>
      <c r="BG42" s="41"/>
      <c r="BH42" s="41"/>
      <c r="BI42" s="36"/>
      <c r="BJ42" s="41"/>
      <c r="BK42" s="41"/>
      <c r="BL42" s="41" t="s">
        <v>252</v>
      </c>
      <c r="BM42" s="41"/>
      <c r="BN42" s="41"/>
      <c r="BO42" s="41"/>
      <c r="BP42" s="41"/>
      <c r="BQ42" s="41"/>
      <c r="BR42" s="41"/>
      <c r="BS42" s="41"/>
      <c r="BT42" s="41"/>
      <c r="BU42" s="41"/>
      <c r="BV42" s="41"/>
      <c r="BW42" s="41"/>
      <c r="BX42" s="41"/>
      <c r="BY42" s="41"/>
      <c r="BZ42" s="36" t="s">
        <v>253</v>
      </c>
      <c r="CA42" s="41"/>
      <c r="CB42" s="41"/>
      <c r="CC42" s="41"/>
      <c r="CD42" s="36"/>
      <c r="CE42" s="36"/>
      <c r="CF42" s="41"/>
      <c r="CG42" s="41" t="s">
        <v>254</v>
      </c>
      <c r="CH42" s="41"/>
      <c r="CI42" s="41"/>
      <c r="CJ42" s="41"/>
      <c r="CK42" s="41"/>
      <c r="CL42" s="41"/>
      <c r="CM42" s="41"/>
      <c r="CN42" s="41"/>
      <c r="CO42" s="41"/>
      <c r="CP42" s="41"/>
      <c r="CQ42" s="41"/>
      <c r="CR42" s="41"/>
      <c r="CS42" s="45"/>
      <c r="CT42" s="49"/>
      <c r="CU42" s="49"/>
      <c r="CV42" s="50"/>
      <c r="CW42" s="50"/>
      <c r="CX42" s="50"/>
      <c r="CY42" s="50"/>
      <c r="CZ42" s="49"/>
      <c r="DA42" s="49"/>
      <c r="DB42" s="49"/>
      <c r="DC42" s="49"/>
      <c r="DD42" s="49"/>
      <c r="DE42" s="49"/>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49"/>
      <c r="EK42" s="49"/>
      <c r="EL42" s="49"/>
      <c r="EM42" s="50"/>
      <c r="EN42" s="50"/>
      <c r="EO42" s="50"/>
      <c r="EP42" s="50"/>
      <c r="EQ42" s="50"/>
      <c r="ER42" s="50"/>
      <c r="ES42" s="50"/>
      <c r="ET42" s="50"/>
      <c r="EU42" s="50"/>
      <c r="EV42" s="50"/>
      <c r="EW42" s="50"/>
      <c r="EX42" s="50"/>
      <c r="EY42" s="50"/>
      <c r="EZ42" s="50"/>
      <c r="FA42" s="50"/>
      <c r="FB42" s="50"/>
      <c r="FC42" s="50"/>
      <c r="FD42" s="50"/>
      <c r="FE42" s="50"/>
      <c r="FF42" s="50"/>
      <c r="FG42" s="50"/>
      <c r="FH42" s="50" t="s">
        <v>255</v>
      </c>
      <c r="FI42" s="50"/>
      <c r="FJ42" s="50"/>
      <c r="FK42" s="50"/>
      <c r="FL42" s="50"/>
      <c r="FM42" s="50"/>
      <c r="FO42" s="3"/>
      <c r="FP42" s="3"/>
      <c r="FQ42" s="3" t="str">
        <f t="array" ref="FQ42">IF(SUM($FU42:$IP42)=74,"PASS","FAIL")</f>
        <v>PASS</v>
      </c>
      <c r="FR42" s="3">
        <f t="shared" si="5"/>
        <v>0</v>
      </c>
      <c r="FS42" s="3">
        <f t="shared" si="6"/>
        <v>1</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f t="array" ref="HF42">IF(LEN($CS42)=0,0.4,SUM(IF(([2]JOE_DATA!$C$2:$C$19999=$CS42)*([2]JOE_DATA!$B$2:$B$19999="Work type")*([2]JOE_DATA!$A$2:$A$19999="BAIF"),0.4,0)))
+
IF(LEN($CT42)=0,0.3,SUM(IF(([2]JOE_DATA!$C$2:$C$19999=$CT42)*([2]JOE_DATA!$B$2:$B$19999="Work type")*([2]JOE_DATA!$A$2:$A$19999="BAIF"),0.3,0)))
+
IF(LEN($CU42)=0,0.3,SUM(IF(([2]JOE_DATA!$C$2:$C$19999=$CU42)*([2]JOE_DATA!$B$2:$B$19999="Work type")*([2]JOE_DATA!$A$2:$A$19999="BAIF"),0.3,0)))</f>
        <v>1</v>
      </c>
      <c r="HG42" s="3">
        <f t="array" ref="HG42">IF(LEN($CQ42)=0,1,SUM(IF(([2]JOE_DATA!$C$2:$C$19999=$CQ42)*([2]JOE_DATA!$B$2:$B$19999="Client type")*([2]JOE_DATA!$A$2:$A$19999="BAIF"),1,0)))</f>
        <v>1</v>
      </c>
      <c r="HH42" s="3">
        <f t="array" ref="HH42">IF(LEN($CW42)=0,0.4,SUM(IF(([2]JOE_DATA!$C$2:$C$19999=$CW42)*([2]JOE_DATA!$B$2:$B$19999="Work type")*([2]JOE_DATA!$A$2:$A$19999="CRD"),0.4,0)))
+
IF(LEN($CX42)=0,0.3,SUM(IF(([2]JOE_DATA!$C$2:$C$19999=$CX42)*([2]JOE_DATA!$B$2:$B$19999="Work type")*([2]JOE_DATA!$A$2:$A$19999="CRD"),0.3,0)))
+
IF(LEN($CY42)=0,0.3,SUM(IF(([2]JOE_DATA!$C$2:$C$19999=$CY42)*([2]JOE_DATA!$B$2:$B$19999="Work type")*([2]JOE_DATA!$A$2:$A$19999="CRD"),0.3,0)))</f>
        <v>1</v>
      </c>
      <c r="HI42" s="3">
        <f t="array" ref="HI42">IF(LEN($CZ42)=0,0.4,SUM(IF(([2]JOE_DATA!$C$2:$C$19999=$CZ42)*([2]JOE_DATA!$B$2:$B$19999="Sub-work type")*([2]JOE_DATA!$A$2:$A$19999="CRD"),0.4,0)))
+
IF(LEN($DA42)=0,0.3,SUM(IF(([2]JOE_DATA!$C$2:$C$19999=$DA42)*([2]JOE_DATA!$B$2:$B$19999="Sub-work type")*([2]JOE_DATA!$A$2:$A$19999="CRD"),0.3,0)))
+
IF(LEN($DB42)=0,0.3,SUM(IF(([2]JOE_DATA!$C$2:$C$19999=$DB42)*([2]JOE_DATA!$B$2:$B$19999="Sub-work type")*([2]JOE_DATA!$A$2:$A$19999="CRD"),0.3,0)))</f>
        <v>1</v>
      </c>
      <c r="HJ42" s="3">
        <f t="array" ref="HJ42">IF(LEN($CV42)=0,1,SUM(IF(([2]JOE_DATA!$C$2:$C$19999=$CV42)*([2]JOE_DATA!$B$2:$B$19999="Client type")*([2]JOE_DATA!$A$2:$A$19999="CRD"),1,0)))</f>
        <v>1</v>
      </c>
      <c r="HK42" s="3">
        <f t="array" ref="HK42">IF(LEN($DC42)=0,0.4,SUM(IF(([2]JOE_DATA!$C$2:$C$19999=$DC42)*([2]JOE_DATA!$B$2:$B$19999="Work type")*([2]JOE_DATA!$A$2:$A$19999="Corporate"),0.4,0)))
+
IF(LEN($DD42)=0,0.3,SUM(IF(([2]JOE_DATA!$C$2:$C$19999=$DD42)*([2]JOE_DATA!$B$2:$B$19999="Work type")*([2]JOE_DATA!$A$2:$A$19999="Corporate"),0.3,0)))
+
IF(LEN($DE42)=0,0.3,SUM(IF(([2]JOE_DATA!$C$2:$C$19999=$DE42)*([2]JOE_DATA!$B$2:$B$19999="Work type")*([2]JOE_DATA!$A$2:$A$19999="Corporate"),0.3,0)))</f>
        <v>1</v>
      </c>
      <c r="HL42" s="3">
        <f t="array" ref="HL42">IF(LEN($DF42)=0,0.4,SUM(IF(([2]JOE_DATA!$C$2:$C$19999=$DF42)*([2]JOE_DATA!$B$2:$B$19999="Sub-work type")*([2]JOE_DATA!$A$2:$A$19999="Corporate"),0.4,0)))
+
IF(LEN($DG42)=0,0.3,SUM(IF(([2]JOE_DATA!$C$2:$C$19999=$DG42)*([2]JOE_DATA!$B$2:$B$19999="Sub-work type")*([2]JOE_DATA!$A$2:$A$19999="Corporate"),0.3,0)))
+
IF(LEN($DH42)=0,0.3,SUM(IF(([2]JOE_DATA!$C$2:$C$19999=$DH42)*([2]JOE_DATA!$B$2:$B$19999="Sub-work type")*([2]JOE_DATA!$A$2:$A$19999="Corporate"),0.3,0)))</f>
        <v>1</v>
      </c>
      <c r="HM42" s="3">
        <f t="array" ref="HM42">IF(LEN($DI42)=0,0.4,SUM(IF(([2]JOE_DATA!$C$2:$C$19999=$DI42)*([2]JOE_DATA!$B$2:$B$19999="Acting for")*([2]JOE_DATA!$A$2:$A$19999="Corporate"),0.4,0)))
+
IF(LEN($DJ42)=0,0.3,SUM(IF(([2]JOE_DATA!$C$2:$C$19999=$DJ42)*([2]JOE_DATA!$B$2:$B$19999="Acting for")*([2]JOE_DATA!$A$2:$A$19999="Corporate"),0.3,0)))
+
IF(LEN($DK42)=0,0.3,SUM(IF(([2]JOE_DATA!$C$2:$C$19999=$DK42)*([2]JOE_DATA!$B$2:$B$19999="Acting for")*([2]JOE_DATA!$A$2:$A$19999="Corporate"),0.3,0)))</f>
        <v>1</v>
      </c>
      <c r="HN42" s="3">
        <f t="array" ref="HN42">IF(LEN($DM42)=0,0.4,SUM(IF(([2]JOE_DATA!$C$2:$C$19999=$DM42)*([2]JOE_DATA!$B$2:$B$19999="Country of buyer")*([2]JOE_DATA!$A$2:$A$19999="Corporate"),0.4,0)))
+
IF(LEN($DN42)=0,0.3,SUM(IF(([2]JOE_DATA!$C$2:$C$19999=$DN42)*([2]JOE_DATA!$B$2:$B$19999="Country of buyer")*([2]JOE_DATA!$A$2:$A$19999="Corporate"),0.3,0)))
+
IF(LEN($DL42)=0,0.3,SUM(IF(([2]JOE_DATA!$C$2:$C$19999=$DL42)*([2]JOE_DATA!$B$2:$B$19999="Country of buyer")*([2]JOE_DATA!$A$2:$A$19999="Corporate"),0.3,0)))</f>
        <v>1</v>
      </c>
      <c r="HO42" s="3">
        <f t="array" ref="HO42">IF(LEN($DO42)=0,0.4,SUM(IF(([2]JOE_DATA!$C$2:$C$19999=$DO42)*([2]JOE_DATA!$B$2:$B$19999="Country of seller")*([2]JOE_DATA!$A$2:$A$19999="Corporate"),0.4,0)))
+
IF(LEN($DP42)=0,0.3,SUM(IF(([2]JOE_DATA!$C$2:$C$19999=$DP42)*([2]JOE_DATA!$B$2:$B$19999="Country of seller")*([2]JOE_DATA!$A$2:$A$19999="Corporate"),0.3,0)))
+
IF(LEN($DQ42)=0,0.3,SUM(IF(([2]JOE_DATA!$C$2:$C$19999=$DQ42)*([2]JOE_DATA!$B$2:$B$19999="Country of seller")*([2]JOE_DATA!$A$2:$A$19999="Corporate"),0.3,0)))</f>
        <v>1</v>
      </c>
      <c r="HP42" s="3">
        <f t="array" ref="HP42">IF(LEN($DR42)=0,0.4,SUM(IF(([2]JOE_DATA!$C$2:$C$19999=$DR42)*([2]JOE_DATA!$B$2:$B$19999="Country of target")*([2]JOE_DATA!$A$2:$A$19999="Corporate"),0.4,0)))
+
IF(LEN($DS42)=0,0.3,SUM(IF(([2]JOE_DATA!$C$2:$C$19999=$DS42)*([2]JOE_DATA!$B$2:$B$19999="Country of target")*([2]JOE_DATA!$A$2:$A$19999="Corporate"),0.3,0)))
+
IF(LEN($DT42)=0,0.3,SUM(IF(([2]JOE_DATA!$C$2:$C$19999=$DT42)*([2]JOE_DATA!$B$2:$B$19999="Country of target")*([2]JOE_DATA!$A$2:$A$19999="Corporate"),0.3,0)))</f>
        <v>1</v>
      </c>
      <c r="HQ42" s="3">
        <f t="array" ref="HQ42">IF(LEN($DU42)=0,1,SUM(IF(([2]JOE_DATA!$C$2:$C$19999=$DU42)*([2]JOE_DATA!$B$2:$B$19999="Value over US $5m")*([2]JOE_DATA!$A$2:$A$19999="Corporate"),1,0)))</f>
        <v>1</v>
      </c>
      <c r="HR42" s="3">
        <f t="array" ref="HR42">IF(LEN($DV42)=0,1,SUM(IF(([2]JOE_DATA!$C$2:$C$19999=$DV42)*([2]JOE_DATA!$B$2:$B$19999="Value over £500,000")*([2]JOE_DATA!$A$2:$A$19999="Corporate"),1,0)))</f>
        <v>1</v>
      </c>
      <c r="HS42" s="3">
        <f t="array" ref="HS42">IF(LEN($DW42)=0,1,SUM(IF(([2]JOE_DATA!$C$2:$C$19999=$DW42)*([2]JOE_DATA!$B$2:$B$19999="Value over Euro 5m")*([2]JOE_DATA!$A$2:$A$19999="Corporate"),1,0)))</f>
        <v>1</v>
      </c>
      <c r="HT42" s="3">
        <f t="array" ref="HT42">IF(LEN($DX42)=0,1,SUM(IF(([2]JOE_DATA!$C$2:$C$19999=$DX42)*([2]JOE_DATA!$B$2:$B$19999="Value range in euros")*([2]JOE_DATA!$A$2:$A$19999="Corporate"),1,0)))</f>
        <v>1</v>
      </c>
      <c r="HU42" s="3">
        <f t="array" ref="HU42">IF(LEN($DY42)=0,1,SUM(IF(([2]JOE_DATA!$C$2:$C$19999=$DY42)*([2]JOE_DATA!$B$2:$B$19999="Is the deal relevant for M&amp;A study")*([2]JOE_DATA!$A$2:$A$19999="Corporate"),1,0)))</f>
        <v>1</v>
      </c>
      <c r="HV42" s="3">
        <f t="array" ref="HV42">IF(LEN($DZ42)=0,1,SUM(IF(([2]JOE_DATA!$C$2:$C$19999=$DZ42)*([2]JOE_DATA!$B$2:$B$19999="Does the deal involve PE clients")*([2]JOE_DATA!$A$2:$A$19999="Corporate"),1,0)))</f>
        <v>1</v>
      </c>
      <c r="HW42" s="3">
        <f t="array" ref="HW42">IF(LEN($EA42)=0,1,SUM(IF(([2]JOE_DATA!$C$2:$C$19999=$EA42)*([2]JOE_DATA!$B$2:$B$19999="Quarter deal announced/signed")*([2]JOE_DATA!$A$2:$A$19999="Corporate"),1,0)))</f>
        <v>1</v>
      </c>
      <c r="HX42" s="3">
        <f t="array" ref="HX42">IF(LEN($EB42)=0,1,SUM(IF(([2]JOE_DATA!$C$2:$C$19999=$EB42)*([2]JOE_DATA!$B$2:$B$19999="Quarter deal completed")*([2]JOE_DATA!$A$2:$A$19999="Corporate"),1,0)))</f>
        <v>1</v>
      </c>
      <c r="HY42" s="3">
        <f t="array" ref="HY42">IF(LEN($EC42)=0,1,SUM(IF(([2]JOE_DATA!$C$2:$C$19999=$EC42)*([2]JOE_DATA!$B$2:$B$19999="Year deal announced/signed")*([2]JOE_DATA!$A$2:$A$19999="Corporate"),1,0)))</f>
        <v>1</v>
      </c>
      <c r="HZ42" s="3">
        <f t="array" ref="HZ42">IF(LEN($ED42)=0,1,SUM(IF(([2]JOE_DATA!$C$2:$C$19999=$ED42)*([2]JOE_DATA!$B$2:$B$19999="Year deal completed")*([2]JOE_DATA!$A$2:$A$19999="Corporate"),1,0)))</f>
        <v>1</v>
      </c>
      <c r="IA42" s="3">
        <v>1</v>
      </c>
      <c r="IB42" s="3">
        <f t="array" ref="IB42">IF(LEN($EF42)=0,1,SUM(IF(([2]JOE_DATA!$C$2:$C$19999=$EF42)*([2]JOE_DATA!$B$2:$B$19999="Work type")*([2]JOE_DATA!$A$2:$A$19999="Corporate Tax"),1,0)))</f>
        <v>1</v>
      </c>
      <c r="IC42" s="3">
        <f t="array" ref="IC42">IF(LEN($EG42)=0,0.4,SUM(IF(([2]JOE_DATA!$C$2:$C$19999=$EG42)*([2]JOE_DATA!$B$2:$B$19999="Work type")*([2]JOE_DATA!$A$2:$A$19999="EPC Construction"),0.4,0)))
+
IF(LEN($EH42)=0,0.3,SUM(IF(([2]JOE_DATA!$C$2:$C$19999=$EH42)*([2]JOE_DATA!$B$2:$B$19999="Work type")*([2]JOE_DATA!$A$2:$A$19999="EPC Construction"),0.3,0)))
+
IF(LEN($EI42)=0,0.3,SUM(IF(([2]JOE_DATA!$C$2:$C$19999=$EI42)*([2]JOE_DATA!$B$2:$B$19999="Work type")*([2]JOE_DATA!$A$2:$A$19999="EPC Construction"),0.3,0)))</f>
        <v>1</v>
      </c>
      <c r="ID42" s="3">
        <f t="array" ref="ID42">IF(LEN($EJ42)=0,0.4,SUM(IF(([2]JOE_DATA!$C$2:$C$19999=$EJ42)*([2]JOE_DATA!$B$2:$B$19999="Contract type")*([2]JOE_DATA!$A$2:$A$19999="EPC Construction"),0.4,0)))
+
IF(LEN($EK42)=0,0.3,SUM(IF(([2]JOE_DATA!$C$2:$C$19999=$EK42)*([2]JOE_DATA!$B$2:$B$19999="Contract type")*([2]JOE_DATA!$A$2:$A$19999="EPC Construction"),0.3,0)))
+
IF(LEN($EL42)=0,0.3,SUM(IF(([2]JOE_DATA!$C$2:$C$19999=$EL42)*([2]JOE_DATA!$B$2:$B$19999="Contract type")*([2]JOE_DATA!$A$2:$A$19999="EPC Construction"),0.3,0)))</f>
        <v>1</v>
      </c>
      <c r="IE42" s="3">
        <f t="array" ref="IE42">IF(LEN($EP42)=0,1,SUM(IF(([2]JOE_DATA!$C$2:$C$19999=$EP42)*([2]JOE_DATA!$B$2:$B$19999="Client type")*([2]JOE_DATA!$A$2:$A$19999="EPC Construction"),1,0)))</f>
        <v>1</v>
      </c>
      <c r="IF42" s="3">
        <f t="array" ref="IF42">IF(LEN($EN42)=0,1,SUM(IF(([2]JOE_DATA!$C$2:$C$19999=$EN42)*([2]JOE_DATA!$B$2:$B$19999="Subject matter")*([2]JOE_DATA!$A$2:$A$19999="EPC Construction"),1,0)))</f>
        <v>1</v>
      </c>
      <c r="IG42" s="3">
        <f t="array" ref="IG42">IF(LEN($ER42)=0,1,SUM(IF(([2]JOE_DATA!$C$2:$C$19999=$ER42)*([2]JOE_DATA!$B$2:$B$19999="Client scope")*([2]JOE_DATA!$A$2:$A$19999="EPC Construction"),1,0)))</f>
        <v>1</v>
      </c>
      <c r="IH42" s="3">
        <f t="array" ref="IH42">IF(LEN($ES42)=0,0.4,SUM(IF(([2]JOE_DATA!$C$2:$C$19999=$ES42)*([2]JOE_DATA!$B$2:$B$19999="Work type")*([2]JOE_DATA!$A$2:$A$19999="EPC Energy"),0.4,0)))
+
IF(LEN($ET42)=0,0.3,SUM(IF(([2]JOE_DATA!$C$2:$C$19999=$ET42)*([2]JOE_DATA!$B$2:$B$19999="Work type")*([2]JOE_DATA!$A$2:$A$19999="EPC Energy"),0.3,0)))
+
IF(LEN($EU42)=0,0.3,SUM(IF(([2]JOE_DATA!$C$2:$C$19999=$EU42)*([2]JOE_DATA!$B$2:$B$19999="Work type")*([2]JOE_DATA!$A$2:$A$19999="EPC Energy"),0.3,0)))</f>
        <v>1</v>
      </c>
      <c r="II42" s="3">
        <f t="array" ref="II42">IF(LEN($EV42)=0,1,SUM(IF(([2]JOE_DATA!$C$2:$C$19999=$EV42)*([2]JOE_DATA!$B$2:$B$19999="Work type")*([2]JOE_DATA!$A$2:$A$19999="EPC Energy"),1,0)))</f>
        <v>1</v>
      </c>
      <c r="IJ42" s="3">
        <f t="array" ref="IJ42">IF(LEN($EW42)=0,1,SUM(IF(([2]JOE_DATA!$C$2:$C$19999=$EW42)*([2]JOE_DATA!$B$2:$B$19999="Client type")*([2]JOE_DATA!$A$2:$A$19999="EPC Projects"),1,0)))</f>
        <v>1</v>
      </c>
      <c r="IK42" s="3">
        <f t="array" ref="IK42">IF(LEN($FE42)=0,0.4,SUM(IF(([2]JOE_DATA!$C$2:$C$19999=$FE42)*([2]JOE_DATA!$B$2:$B$19999="Client type")*([2]JOE_DATA!$A$2:$A$19999="Real Estate"),0.4,0)))
+
IF(LEN($FF42)=0,0.3,SUM(IF(([2]JOE_DATA!$C$2:$C$19999=$FF42)*([2]JOE_DATA!$B$2:$B$19999="Client type")*([2]JOE_DATA!$A$2:$A$19999="Real Estate"),0.3,0)))
+
IF(LEN($FG42)=0,0.3,SUM(IF(([2]JOE_DATA!$C$2:$C$19999=$FG42)*([2]JOE_DATA!$B$2:$B$19999="Client type")*([2]JOE_DATA!$A$2:$A$19999="Real Estate"),0.3,0)))</f>
        <v>1</v>
      </c>
      <c r="IL42" s="3">
        <f t="array" ref="IL42">IF(LEN($FH42)=0,0.4,SUM(IF(([2]JOE_DATA!$C$2:$C$19999=$FH42)*([2]JOE_DATA!$B$2:$B$19999="Work type")*([2]JOE_DATA!$A$2:$A$19999="Real Estate"),0.4,0)))
+
IF(LEN($FI42)=0,0.3,SUM(IF(([2]JOE_DATA!$C$2:$C$19999=$FI42)*([2]JOE_DATA!$B$2:$B$19999="Work type")*([2]JOE_DATA!$A$2:$A$19999="Real Estate"),0.3,0)))
+
IF(LEN($FJ42)=0,0.3,SUM(IF(([2]JOE_DATA!$C$2:$C$19999=$FJ42)*([2]JOE_DATA!$B$2:$B$19999="Work type")*([2]JOE_DATA!$A$2:$A$19999="Real Estate"),0.3,0)))</f>
        <v>1</v>
      </c>
      <c r="IM42" s="3">
        <f t="array" ref="IM42">IF(LEN($EX42)=0,0.4,SUM(IF(([2]JOE_DATA!$C$2:$C$19999=$EX42)*([2]JOE_DATA!$B$2:$B$19999="Work type")*([2]JOE_DATA!$A$2:$A$19999="Human Capital"),0.4,0)))
+
IF(LEN($EY42)=0,0.3,SUM(IF(([2]JOE_DATA!$C$2:$C$19999=$EY42)*([2]JOE_DATA!$B$2:$B$19999="Work type")*([2]JOE_DATA!$A$2:$A$19999="Human Capital"),0.3,0)))
+
IF(LEN($EZ42)=0,0.3,SUM(IF(([2]JOE_DATA!$C$2:$C$19999=$EZ42)*([2]JOE_DATA!$B$2:$B$19999="Work type")*([2]JOE_DATA!$A$2:$A$19999="Human Capital"),0.3,0)))</f>
        <v>1</v>
      </c>
      <c r="IN42" s="3">
        <f t="array" ref="IN42">IF(LEN($FA42)=0,0.4,SUM(IF(([2]JOE_DATA!$C$2:$C$19999=$FA42)*([2]JOE_DATA!$B$2:$B$19999="Sub-work types")*([2]JOE_DATA!$A$2:$A$19999="Human Capital"),0.4,0)))
+
IF(LEN($FB42)=0,0.3,SUM(IF(([2]JOE_DATA!$C$2:$C$19999=$FB42)*([2]JOE_DATA!$B$2:$B$19999="Sub-work types")*([2]JOE_DATA!$A$2:$A$19999="Human Capital"),0.3,0)))
+
IF(LEN($FC42)=0,0.3,SUM(IF(([2]JOE_DATA!$C$2:$C$19999=$FC42)*([2]JOE_DATA!$B$2:$B$19999="Sub-work types")*([2]JOE_DATA!$A$2:$A$19999="Human Capital"),0.3,0)))</f>
        <v>1</v>
      </c>
      <c r="IO42" s="15">
        <f t="array" ref="IO42">IF(LEN($FD42)=0,1,SUM(IF(([2]JOE_DATA!$C$2:$C$19999=$FD42)*([2]JOE_DATA!$B$2:$B$19999="Pension scheme")*([2]JOE_DATA!$A$2:$A$19999="Human Capital"),1,0)))</f>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25.5">
      <c r="A43" s="34"/>
      <c r="B43" s="46" t="s">
        <v>315</v>
      </c>
      <c r="C43" s="36" t="s">
        <v>247</v>
      </c>
      <c r="D43" s="41"/>
      <c r="E43" s="41"/>
      <c r="F43" s="41" t="s">
        <v>248</v>
      </c>
      <c r="G43" s="41"/>
      <c r="H43" s="41"/>
      <c r="I43" s="41"/>
      <c r="J43" s="41"/>
      <c r="K43" s="41"/>
      <c r="L43" s="41"/>
      <c r="M43" s="41"/>
      <c r="N43" s="41"/>
      <c r="O43" s="36" t="s">
        <v>106</v>
      </c>
      <c r="P43" s="41"/>
      <c r="Q43" s="41"/>
      <c r="R43" s="41"/>
      <c r="S43" s="41"/>
      <c r="T43" s="48">
        <v>40543</v>
      </c>
      <c r="U43" s="36" t="s">
        <v>248</v>
      </c>
      <c r="V43" s="41"/>
      <c r="W43" s="41"/>
      <c r="X43" s="41"/>
      <c r="Y43" s="41"/>
      <c r="Z43" s="41"/>
      <c r="AA43" s="46" t="s">
        <v>317</v>
      </c>
      <c r="AB43" s="41"/>
      <c r="AC43" s="41"/>
      <c r="AD43" s="41"/>
      <c r="AE43" s="41"/>
      <c r="AF43" s="41"/>
      <c r="AG43" s="41"/>
      <c r="AH43" s="45"/>
      <c r="AI43" s="41"/>
      <c r="AJ43" s="41"/>
      <c r="AK43" s="41"/>
      <c r="AL43" s="36" t="s">
        <v>250</v>
      </c>
      <c r="AM43" s="41"/>
      <c r="AN43" s="41"/>
      <c r="AO43" s="36" t="s">
        <v>251</v>
      </c>
      <c r="AP43" s="41"/>
      <c r="AQ43" s="41"/>
      <c r="AR43" s="41"/>
      <c r="AS43" s="41"/>
      <c r="AT43" s="41"/>
      <c r="AU43" s="41"/>
      <c r="AV43" s="41"/>
      <c r="AW43" s="41"/>
      <c r="AX43" s="41"/>
      <c r="AY43" s="41"/>
      <c r="AZ43" s="41"/>
      <c r="BA43" s="45"/>
      <c r="BB43" s="41"/>
      <c r="BC43" s="41"/>
      <c r="BD43" s="41"/>
      <c r="BE43" s="46"/>
      <c r="BF43" s="41"/>
      <c r="BG43" s="41"/>
      <c r="BH43" s="41"/>
      <c r="BI43" s="36"/>
      <c r="BJ43" s="41"/>
      <c r="BK43" s="41"/>
      <c r="BL43" s="41" t="s">
        <v>252</v>
      </c>
      <c r="BM43" s="41"/>
      <c r="BN43" s="41"/>
      <c r="BO43" s="41"/>
      <c r="BP43" s="41"/>
      <c r="BQ43" s="41"/>
      <c r="BR43" s="41"/>
      <c r="BS43" s="41"/>
      <c r="BT43" s="41"/>
      <c r="BU43" s="41"/>
      <c r="BV43" s="41"/>
      <c r="BW43" s="41"/>
      <c r="BX43" s="41"/>
      <c r="BY43" s="41"/>
      <c r="BZ43" s="36" t="s">
        <v>253</v>
      </c>
      <c r="CA43" s="41"/>
      <c r="CB43" s="41"/>
      <c r="CC43" s="41"/>
      <c r="CD43" s="36"/>
      <c r="CE43" s="36"/>
      <c r="CF43" s="41"/>
      <c r="CG43" s="41" t="s">
        <v>254</v>
      </c>
      <c r="CH43" s="41"/>
      <c r="CI43" s="41"/>
      <c r="CJ43" s="41"/>
      <c r="CK43" s="41"/>
      <c r="CL43" s="41"/>
      <c r="CM43" s="41"/>
      <c r="CN43" s="41"/>
      <c r="CO43" s="41"/>
      <c r="CP43" s="41"/>
      <c r="CQ43" s="41"/>
      <c r="CR43" s="41"/>
      <c r="CS43" s="45"/>
      <c r="CT43" s="49"/>
      <c r="CU43" s="49"/>
      <c r="CV43" s="50"/>
      <c r="CW43" s="50"/>
      <c r="CX43" s="50"/>
      <c r="CY43" s="50"/>
      <c r="CZ43" s="49"/>
      <c r="DA43" s="49"/>
      <c r="DB43" s="49"/>
      <c r="DC43" s="49"/>
      <c r="DD43" s="49"/>
      <c r="DE43" s="49"/>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49"/>
      <c r="EK43" s="49"/>
      <c r="EL43" s="49"/>
      <c r="EM43" s="50"/>
      <c r="EN43" s="50"/>
      <c r="EO43" s="50"/>
      <c r="EP43" s="50"/>
      <c r="EQ43" s="50"/>
      <c r="ER43" s="50"/>
      <c r="ES43" s="50"/>
      <c r="ET43" s="50"/>
      <c r="EU43" s="50"/>
      <c r="EV43" s="50"/>
      <c r="EW43" s="50"/>
      <c r="EX43" s="50"/>
      <c r="EY43" s="50"/>
      <c r="EZ43" s="50"/>
      <c r="FA43" s="50"/>
      <c r="FB43" s="50"/>
      <c r="FC43" s="50"/>
      <c r="FD43" s="50"/>
      <c r="FE43" s="50"/>
      <c r="FF43" s="50"/>
      <c r="FG43" s="50"/>
      <c r="FH43" s="50" t="s">
        <v>301</v>
      </c>
      <c r="FI43" s="50"/>
      <c r="FJ43" s="50"/>
      <c r="FK43" s="50"/>
      <c r="FL43" s="50"/>
      <c r="FM43" s="50"/>
      <c r="FO43" s="3"/>
      <c r="FP43" s="3"/>
      <c r="FQ43" s="3" t="str">
        <f t="array" ref="FQ43">IF(SUM($FU43:$IP43)=74,"PASS","FAIL")</f>
        <v>PASS</v>
      </c>
      <c r="FR43" s="3">
        <f t="shared" si="5"/>
        <v>0</v>
      </c>
      <c r="FS43" s="3">
        <f t="shared" si="6"/>
        <v>1</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f t="array" ref="HF43">IF(LEN($CS43)=0,0.4,SUM(IF(([2]JOE_DATA!$C$2:$C$19999=$CS43)*([2]JOE_DATA!$B$2:$B$19999="Work type")*([2]JOE_DATA!$A$2:$A$19999="BAIF"),0.4,0)))
+
IF(LEN($CT43)=0,0.3,SUM(IF(([2]JOE_DATA!$C$2:$C$19999=$CT43)*([2]JOE_DATA!$B$2:$B$19999="Work type")*([2]JOE_DATA!$A$2:$A$19999="BAIF"),0.3,0)))
+
IF(LEN($CU43)=0,0.3,SUM(IF(([2]JOE_DATA!$C$2:$C$19999=$CU43)*([2]JOE_DATA!$B$2:$B$19999="Work type")*([2]JOE_DATA!$A$2:$A$19999="BAIF"),0.3,0)))</f>
        <v>1</v>
      </c>
      <c r="HG43" s="3">
        <f t="array" ref="HG43">IF(LEN($CQ43)=0,1,SUM(IF(([2]JOE_DATA!$C$2:$C$19999=$CQ43)*([2]JOE_DATA!$B$2:$B$19999="Client type")*([2]JOE_DATA!$A$2:$A$19999="BAIF"),1,0)))</f>
        <v>1</v>
      </c>
      <c r="HH43" s="3">
        <f t="array" ref="HH43">IF(LEN($CW43)=0,0.4,SUM(IF(([2]JOE_DATA!$C$2:$C$19999=$CW43)*([2]JOE_DATA!$B$2:$B$19999="Work type")*([2]JOE_DATA!$A$2:$A$19999="CRD"),0.4,0)))
+
IF(LEN($CX43)=0,0.3,SUM(IF(([2]JOE_DATA!$C$2:$C$19999=$CX43)*([2]JOE_DATA!$B$2:$B$19999="Work type")*([2]JOE_DATA!$A$2:$A$19999="CRD"),0.3,0)))
+
IF(LEN($CY43)=0,0.3,SUM(IF(([2]JOE_DATA!$C$2:$C$19999=$CY43)*([2]JOE_DATA!$B$2:$B$19999="Work type")*([2]JOE_DATA!$A$2:$A$19999="CRD"),0.3,0)))</f>
        <v>1</v>
      </c>
      <c r="HI43" s="3">
        <f t="array" ref="HI43">IF(LEN($CZ43)=0,0.4,SUM(IF(([2]JOE_DATA!$C$2:$C$19999=$CZ43)*([2]JOE_DATA!$B$2:$B$19999="Sub-work type")*([2]JOE_DATA!$A$2:$A$19999="CRD"),0.4,0)))
+
IF(LEN($DA43)=0,0.3,SUM(IF(([2]JOE_DATA!$C$2:$C$19999=$DA43)*([2]JOE_DATA!$B$2:$B$19999="Sub-work type")*([2]JOE_DATA!$A$2:$A$19999="CRD"),0.3,0)))
+
IF(LEN($DB43)=0,0.3,SUM(IF(([2]JOE_DATA!$C$2:$C$19999=$DB43)*([2]JOE_DATA!$B$2:$B$19999="Sub-work type")*([2]JOE_DATA!$A$2:$A$19999="CRD"),0.3,0)))</f>
        <v>1</v>
      </c>
      <c r="HJ43" s="3">
        <f t="array" ref="HJ43">IF(LEN($CV43)=0,1,SUM(IF(([2]JOE_DATA!$C$2:$C$19999=$CV43)*([2]JOE_DATA!$B$2:$B$19999="Client type")*([2]JOE_DATA!$A$2:$A$19999="CRD"),1,0)))</f>
        <v>1</v>
      </c>
      <c r="HK43" s="3">
        <f t="array" ref="HK43">IF(LEN($DC43)=0,0.4,SUM(IF(([2]JOE_DATA!$C$2:$C$19999=$DC43)*([2]JOE_DATA!$B$2:$B$19999="Work type")*([2]JOE_DATA!$A$2:$A$19999="Corporate"),0.4,0)))
+
IF(LEN($DD43)=0,0.3,SUM(IF(([2]JOE_DATA!$C$2:$C$19999=$DD43)*([2]JOE_DATA!$B$2:$B$19999="Work type")*([2]JOE_DATA!$A$2:$A$19999="Corporate"),0.3,0)))
+
IF(LEN($DE43)=0,0.3,SUM(IF(([2]JOE_DATA!$C$2:$C$19999=$DE43)*([2]JOE_DATA!$B$2:$B$19999="Work type")*([2]JOE_DATA!$A$2:$A$19999="Corporate"),0.3,0)))</f>
        <v>1</v>
      </c>
      <c r="HL43" s="3">
        <f t="array" ref="HL43">IF(LEN($DF43)=0,0.4,SUM(IF(([2]JOE_DATA!$C$2:$C$19999=$DF43)*([2]JOE_DATA!$B$2:$B$19999="Sub-work type")*([2]JOE_DATA!$A$2:$A$19999="Corporate"),0.4,0)))
+
IF(LEN($DG43)=0,0.3,SUM(IF(([2]JOE_DATA!$C$2:$C$19999=$DG43)*([2]JOE_DATA!$B$2:$B$19999="Sub-work type")*([2]JOE_DATA!$A$2:$A$19999="Corporate"),0.3,0)))
+
IF(LEN($DH43)=0,0.3,SUM(IF(([2]JOE_DATA!$C$2:$C$19999=$DH43)*([2]JOE_DATA!$B$2:$B$19999="Sub-work type")*([2]JOE_DATA!$A$2:$A$19999="Corporate"),0.3,0)))</f>
        <v>1</v>
      </c>
      <c r="HM43" s="3">
        <f t="array" ref="HM43">IF(LEN($DI43)=0,0.4,SUM(IF(([2]JOE_DATA!$C$2:$C$19999=$DI43)*([2]JOE_DATA!$B$2:$B$19999="Acting for")*([2]JOE_DATA!$A$2:$A$19999="Corporate"),0.4,0)))
+
IF(LEN($DJ43)=0,0.3,SUM(IF(([2]JOE_DATA!$C$2:$C$19999=$DJ43)*([2]JOE_DATA!$B$2:$B$19999="Acting for")*([2]JOE_DATA!$A$2:$A$19999="Corporate"),0.3,0)))
+
IF(LEN($DK43)=0,0.3,SUM(IF(([2]JOE_DATA!$C$2:$C$19999=$DK43)*([2]JOE_DATA!$B$2:$B$19999="Acting for")*([2]JOE_DATA!$A$2:$A$19999="Corporate"),0.3,0)))</f>
        <v>1</v>
      </c>
      <c r="HN43" s="3">
        <f t="array" ref="HN43">IF(LEN($DM43)=0,0.4,SUM(IF(([2]JOE_DATA!$C$2:$C$19999=$DM43)*([2]JOE_DATA!$B$2:$B$19999="Country of buyer")*([2]JOE_DATA!$A$2:$A$19999="Corporate"),0.4,0)))
+
IF(LEN($DN43)=0,0.3,SUM(IF(([2]JOE_DATA!$C$2:$C$19999=$DN43)*([2]JOE_DATA!$B$2:$B$19999="Country of buyer")*([2]JOE_DATA!$A$2:$A$19999="Corporate"),0.3,0)))
+
IF(LEN($DL43)=0,0.3,SUM(IF(([2]JOE_DATA!$C$2:$C$19999=$DL43)*([2]JOE_DATA!$B$2:$B$19999="Country of buyer")*([2]JOE_DATA!$A$2:$A$19999="Corporate"),0.3,0)))</f>
        <v>1</v>
      </c>
      <c r="HO43" s="3">
        <f t="array" ref="HO43">IF(LEN($DO43)=0,0.4,SUM(IF(([2]JOE_DATA!$C$2:$C$19999=$DO43)*([2]JOE_DATA!$B$2:$B$19999="Country of seller")*([2]JOE_DATA!$A$2:$A$19999="Corporate"),0.4,0)))
+
IF(LEN($DP43)=0,0.3,SUM(IF(([2]JOE_DATA!$C$2:$C$19999=$DP43)*([2]JOE_DATA!$B$2:$B$19999="Country of seller")*([2]JOE_DATA!$A$2:$A$19999="Corporate"),0.3,0)))
+
IF(LEN($DQ43)=0,0.3,SUM(IF(([2]JOE_DATA!$C$2:$C$19999=$DQ43)*([2]JOE_DATA!$B$2:$B$19999="Country of seller")*([2]JOE_DATA!$A$2:$A$19999="Corporate"),0.3,0)))</f>
        <v>1</v>
      </c>
      <c r="HP43" s="3">
        <f t="array" ref="HP43">IF(LEN($DR43)=0,0.4,SUM(IF(([2]JOE_DATA!$C$2:$C$19999=$DR43)*([2]JOE_DATA!$B$2:$B$19999="Country of target")*([2]JOE_DATA!$A$2:$A$19999="Corporate"),0.4,0)))
+
IF(LEN($DS43)=0,0.3,SUM(IF(([2]JOE_DATA!$C$2:$C$19999=$DS43)*([2]JOE_DATA!$B$2:$B$19999="Country of target")*([2]JOE_DATA!$A$2:$A$19999="Corporate"),0.3,0)))
+
IF(LEN($DT43)=0,0.3,SUM(IF(([2]JOE_DATA!$C$2:$C$19999=$DT43)*([2]JOE_DATA!$B$2:$B$19999="Country of target")*([2]JOE_DATA!$A$2:$A$19999="Corporate"),0.3,0)))</f>
        <v>1</v>
      </c>
      <c r="HQ43" s="3">
        <f t="array" ref="HQ43">IF(LEN($DU43)=0,1,SUM(IF(([2]JOE_DATA!$C$2:$C$19999=$DU43)*([2]JOE_DATA!$B$2:$B$19999="Value over US $5m")*([2]JOE_DATA!$A$2:$A$19999="Corporate"),1,0)))</f>
        <v>1</v>
      </c>
      <c r="HR43" s="3">
        <f t="array" ref="HR43">IF(LEN($DV43)=0,1,SUM(IF(([2]JOE_DATA!$C$2:$C$19999=$DV43)*([2]JOE_DATA!$B$2:$B$19999="Value over £500,000")*([2]JOE_DATA!$A$2:$A$19999="Corporate"),1,0)))</f>
        <v>1</v>
      </c>
      <c r="HS43" s="3">
        <f t="array" ref="HS43">IF(LEN($DW43)=0,1,SUM(IF(([2]JOE_DATA!$C$2:$C$19999=$DW43)*([2]JOE_DATA!$B$2:$B$19999="Value over Euro 5m")*([2]JOE_DATA!$A$2:$A$19999="Corporate"),1,0)))</f>
        <v>1</v>
      </c>
      <c r="HT43" s="3">
        <f t="array" ref="HT43">IF(LEN($DX43)=0,1,SUM(IF(([2]JOE_DATA!$C$2:$C$19999=$DX43)*([2]JOE_DATA!$B$2:$B$19999="Value range in euros")*([2]JOE_DATA!$A$2:$A$19999="Corporate"),1,0)))</f>
        <v>1</v>
      </c>
      <c r="HU43" s="3">
        <f t="array" ref="HU43">IF(LEN($DY43)=0,1,SUM(IF(([2]JOE_DATA!$C$2:$C$19999=$DY43)*([2]JOE_DATA!$B$2:$B$19999="Is the deal relevant for M&amp;A study")*([2]JOE_DATA!$A$2:$A$19999="Corporate"),1,0)))</f>
        <v>1</v>
      </c>
      <c r="HV43" s="3">
        <f t="array" ref="HV43">IF(LEN($DZ43)=0,1,SUM(IF(([2]JOE_DATA!$C$2:$C$19999=$DZ43)*([2]JOE_DATA!$B$2:$B$19999="Does the deal involve PE clients")*([2]JOE_DATA!$A$2:$A$19999="Corporate"),1,0)))</f>
        <v>1</v>
      </c>
      <c r="HW43" s="3">
        <f t="array" ref="HW43">IF(LEN($EA43)=0,1,SUM(IF(([2]JOE_DATA!$C$2:$C$19999=$EA43)*([2]JOE_DATA!$B$2:$B$19999="Quarter deal announced/signed")*([2]JOE_DATA!$A$2:$A$19999="Corporate"),1,0)))</f>
        <v>1</v>
      </c>
      <c r="HX43" s="3">
        <f t="array" ref="HX43">IF(LEN($EB43)=0,1,SUM(IF(([2]JOE_DATA!$C$2:$C$19999=$EB43)*([2]JOE_DATA!$B$2:$B$19999="Quarter deal completed")*([2]JOE_DATA!$A$2:$A$19999="Corporate"),1,0)))</f>
        <v>1</v>
      </c>
      <c r="HY43" s="3">
        <f t="array" ref="HY43">IF(LEN($EC43)=0,1,SUM(IF(([2]JOE_DATA!$C$2:$C$19999=$EC43)*([2]JOE_DATA!$B$2:$B$19999="Year deal announced/signed")*([2]JOE_DATA!$A$2:$A$19999="Corporate"),1,0)))</f>
        <v>1</v>
      </c>
      <c r="HZ43" s="3">
        <f t="array" ref="HZ43">IF(LEN($ED43)=0,1,SUM(IF(([2]JOE_DATA!$C$2:$C$19999=$ED43)*([2]JOE_DATA!$B$2:$B$19999="Year deal completed")*([2]JOE_DATA!$A$2:$A$19999="Corporate"),1,0)))</f>
        <v>1</v>
      </c>
      <c r="IA43" s="3">
        <v>1</v>
      </c>
      <c r="IB43" s="3">
        <f t="array" ref="IB43">IF(LEN($EF43)=0,1,SUM(IF(([2]JOE_DATA!$C$2:$C$19999=$EF43)*([2]JOE_DATA!$B$2:$B$19999="Work type")*([2]JOE_DATA!$A$2:$A$19999="Corporate Tax"),1,0)))</f>
        <v>1</v>
      </c>
      <c r="IC43" s="3">
        <f t="array" ref="IC43">IF(LEN($EG43)=0,0.4,SUM(IF(([2]JOE_DATA!$C$2:$C$19999=$EG43)*([2]JOE_DATA!$B$2:$B$19999="Work type")*([2]JOE_DATA!$A$2:$A$19999="EPC Construction"),0.4,0)))
+
IF(LEN($EH43)=0,0.3,SUM(IF(([2]JOE_DATA!$C$2:$C$19999=$EH43)*([2]JOE_DATA!$B$2:$B$19999="Work type")*([2]JOE_DATA!$A$2:$A$19999="EPC Construction"),0.3,0)))
+
IF(LEN($EI43)=0,0.3,SUM(IF(([2]JOE_DATA!$C$2:$C$19999=$EI43)*([2]JOE_DATA!$B$2:$B$19999="Work type")*([2]JOE_DATA!$A$2:$A$19999="EPC Construction"),0.3,0)))</f>
        <v>1</v>
      </c>
      <c r="ID43" s="3">
        <f t="array" ref="ID43">IF(LEN($EJ43)=0,0.4,SUM(IF(([2]JOE_DATA!$C$2:$C$19999=$EJ43)*([2]JOE_DATA!$B$2:$B$19999="Contract type")*([2]JOE_DATA!$A$2:$A$19999="EPC Construction"),0.4,0)))
+
IF(LEN($EK43)=0,0.3,SUM(IF(([2]JOE_DATA!$C$2:$C$19999=$EK43)*([2]JOE_DATA!$B$2:$B$19999="Contract type")*([2]JOE_DATA!$A$2:$A$19999="EPC Construction"),0.3,0)))
+
IF(LEN($EL43)=0,0.3,SUM(IF(([2]JOE_DATA!$C$2:$C$19999=$EL43)*([2]JOE_DATA!$B$2:$B$19999="Contract type")*([2]JOE_DATA!$A$2:$A$19999="EPC Construction"),0.3,0)))</f>
        <v>1</v>
      </c>
      <c r="IE43" s="3">
        <f t="array" ref="IE43">IF(LEN($EP43)=0,1,SUM(IF(([2]JOE_DATA!$C$2:$C$19999=$EP43)*([2]JOE_DATA!$B$2:$B$19999="Client type")*([2]JOE_DATA!$A$2:$A$19999="EPC Construction"),1,0)))</f>
        <v>1</v>
      </c>
      <c r="IF43" s="3">
        <f t="array" ref="IF43">IF(LEN($EN43)=0,1,SUM(IF(([2]JOE_DATA!$C$2:$C$19999=$EN43)*([2]JOE_DATA!$B$2:$B$19999="Subject matter")*([2]JOE_DATA!$A$2:$A$19999="EPC Construction"),1,0)))</f>
        <v>1</v>
      </c>
      <c r="IG43" s="3">
        <f t="array" ref="IG43">IF(LEN($ER43)=0,1,SUM(IF(([2]JOE_DATA!$C$2:$C$19999=$ER43)*([2]JOE_DATA!$B$2:$B$19999="Client scope")*([2]JOE_DATA!$A$2:$A$19999="EPC Construction"),1,0)))</f>
        <v>1</v>
      </c>
      <c r="IH43" s="3">
        <f t="array" ref="IH43">IF(LEN($ES43)=0,0.4,SUM(IF(([2]JOE_DATA!$C$2:$C$19999=$ES43)*([2]JOE_DATA!$B$2:$B$19999="Work type")*([2]JOE_DATA!$A$2:$A$19999="EPC Energy"),0.4,0)))
+
IF(LEN($ET43)=0,0.3,SUM(IF(([2]JOE_DATA!$C$2:$C$19999=$ET43)*([2]JOE_DATA!$B$2:$B$19999="Work type")*([2]JOE_DATA!$A$2:$A$19999="EPC Energy"),0.3,0)))
+
IF(LEN($EU43)=0,0.3,SUM(IF(([2]JOE_DATA!$C$2:$C$19999=$EU43)*([2]JOE_DATA!$B$2:$B$19999="Work type")*([2]JOE_DATA!$A$2:$A$19999="EPC Energy"),0.3,0)))</f>
        <v>1</v>
      </c>
      <c r="II43" s="3">
        <f t="array" ref="II43">IF(LEN($EV43)=0,1,SUM(IF(([2]JOE_DATA!$C$2:$C$19999=$EV43)*([2]JOE_DATA!$B$2:$B$19999="Work type")*([2]JOE_DATA!$A$2:$A$19999="EPC Energy"),1,0)))</f>
        <v>1</v>
      </c>
      <c r="IJ43" s="3">
        <f t="array" ref="IJ43">IF(LEN($EW43)=0,1,SUM(IF(([2]JOE_DATA!$C$2:$C$19999=$EW43)*([2]JOE_DATA!$B$2:$B$19999="Client type")*([2]JOE_DATA!$A$2:$A$19999="EPC Projects"),1,0)))</f>
        <v>1</v>
      </c>
      <c r="IK43" s="3">
        <f t="array" ref="IK43">IF(LEN($FE43)=0,0.4,SUM(IF(([2]JOE_DATA!$C$2:$C$19999=$FE43)*([2]JOE_DATA!$B$2:$B$19999="Client type")*([2]JOE_DATA!$A$2:$A$19999="Real Estate"),0.4,0)))
+
IF(LEN($FF43)=0,0.3,SUM(IF(([2]JOE_DATA!$C$2:$C$19999=$FF43)*([2]JOE_DATA!$B$2:$B$19999="Client type")*([2]JOE_DATA!$A$2:$A$19999="Real Estate"),0.3,0)))
+
IF(LEN($FG43)=0,0.3,SUM(IF(([2]JOE_DATA!$C$2:$C$19999=$FG43)*([2]JOE_DATA!$B$2:$B$19999="Client type")*([2]JOE_DATA!$A$2:$A$19999="Real Estate"),0.3,0)))</f>
        <v>1</v>
      </c>
      <c r="IL43" s="3">
        <f t="array" ref="IL43">IF(LEN($FH43)=0,0.4,SUM(IF(([2]JOE_DATA!$C$2:$C$19999=$FH43)*([2]JOE_DATA!$B$2:$B$19999="Work type")*([2]JOE_DATA!$A$2:$A$19999="Real Estate"),0.4,0)))
+
IF(LEN($FI43)=0,0.3,SUM(IF(([2]JOE_DATA!$C$2:$C$19999=$FI43)*([2]JOE_DATA!$B$2:$B$19999="Work type")*([2]JOE_DATA!$A$2:$A$19999="Real Estate"),0.3,0)))
+
IF(LEN($FJ43)=0,0.3,SUM(IF(([2]JOE_DATA!$C$2:$C$19999=$FJ43)*([2]JOE_DATA!$B$2:$B$19999="Work type")*([2]JOE_DATA!$A$2:$A$19999="Real Estate"),0.3,0)))</f>
        <v>1</v>
      </c>
      <c r="IM43" s="3">
        <f t="array" ref="IM43">IF(LEN($EX43)=0,0.4,SUM(IF(([2]JOE_DATA!$C$2:$C$19999=$EX43)*([2]JOE_DATA!$B$2:$B$19999="Work type")*([2]JOE_DATA!$A$2:$A$19999="Human Capital"),0.4,0)))
+
IF(LEN($EY43)=0,0.3,SUM(IF(([2]JOE_DATA!$C$2:$C$19999=$EY43)*([2]JOE_DATA!$B$2:$B$19999="Work type")*([2]JOE_DATA!$A$2:$A$19999="Human Capital"),0.3,0)))
+
IF(LEN($EZ43)=0,0.3,SUM(IF(([2]JOE_DATA!$C$2:$C$19999=$EZ43)*([2]JOE_DATA!$B$2:$B$19999="Work type")*([2]JOE_DATA!$A$2:$A$19999="Human Capital"),0.3,0)))</f>
        <v>1</v>
      </c>
      <c r="IN43" s="3">
        <f t="array" ref="IN43">IF(LEN($FA43)=0,0.4,SUM(IF(([2]JOE_DATA!$C$2:$C$19999=$FA43)*([2]JOE_DATA!$B$2:$B$19999="Sub-work types")*([2]JOE_DATA!$A$2:$A$19999="Human Capital"),0.4,0)))
+
IF(LEN($FB43)=0,0.3,SUM(IF(([2]JOE_DATA!$C$2:$C$19999=$FB43)*([2]JOE_DATA!$B$2:$B$19999="Sub-work types")*([2]JOE_DATA!$A$2:$A$19999="Human Capital"),0.3,0)))
+
IF(LEN($FC43)=0,0.3,SUM(IF(([2]JOE_DATA!$C$2:$C$19999=$FC43)*([2]JOE_DATA!$B$2:$B$19999="Sub-work types")*([2]JOE_DATA!$A$2:$A$19999="Human Capital"),0.3,0)))</f>
        <v>1</v>
      </c>
      <c r="IO43" s="15">
        <f t="array" ref="IO43">IF(LEN($FD43)=0,1,SUM(IF(([2]JOE_DATA!$C$2:$C$19999=$FD43)*([2]JOE_DATA!$B$2:$B$19999="Pension scheme")*([2]JOE_DATA!$A$2:$A$19999="Human Capital"),1,0)))</f>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25.5">
      <c r="A44" s="34"/>
      <c r="B44" s="46" t="s">
        <v>318</v>
      </c>
      <c r="C44" s="36" t="s">
        <v>247</v>
      </c>
      <c r="D44" s="41"/>
      <c r="E44" s="41"/>
      <c r="F44" s="41" t="s">
        <v>248</v>
      </c>
      <c r="G44" s="41"/>
      <c r="H44" s="41"/>
      <c r="I44" s="41"/>
      <c r="J44" s="41"/>
      <c r="K44" s="41"/>
      <c r="L44" s="41"/>
      <c r="M44" s="41"/>
      <c r="N44" s="41"/>
      <c r="O44" s="36" t="s">
        <v>106</v>
      </c>
      <c r="P44" s="41"/>
      <c r="Q44" s="41"/>
      <c r="R44" s="41"/>
      <c r="S44" s="41"/>
      <c r="T44" s="48">
        <v>40543</v>
      </c>
      <c r="U44" s="36" t="s">
        <v>248</v>
      </c>
      <c r="V44" s="41"/>
      <c r="W44" s="41"/>
      <c r="X44" s="41"/>
      <c r="Y44" s="41"/>
      <c r="Z44" s="41"/>
      <c r="AA44" s="46" t="s">
        <v>319</v>
      </c>
      <c r="AB44" s="41"/>
      <c r="AC44" s="41"/>
      <c r="AD44" s="41"/>
      <c r="AE44" s="41"/>
      <c r="AF44" s="41"/>
      <c r="AG44" s="41"/>
      <c r="AH44" s="45"/>
      <c r="AI44" s="41"/>
      <c r="AJ44" s="41"/>
      <c r="AK44" s="41"/>
      <c r="AL44" s="36" t="s">
        <v>250</v>
      </c>
      <c r="AM44" s="41"/>
      <c r="AN44" s="41"/>
      <c r="AO44" s="36" t="s">
        <v>251</v>
      </c>
      <c r="AP44" s="41"/>
      <c r="AQ44" s="41"/>
      <c r="AR44" s="41"/>
      <c r="AS44" s="41"/>
      <c r="AT44" s="41"/>
      <c r="AU44" s="41"/>
      <c r="AV44" s="41"/>
      <c r="AW44" s="41"/>
      <c r="AX44" s="41"/>
      <c r="AY44" s="41"/>
      <c r="AZ44" s="41"/>
      <c r="BA44" s="45"/>
      <c r="BB44" s="41"/>
      <c r="BC44" s="41"/>
      <c r="BD44" s="41"/>
      <c r="BE44" s="46"/>
      <c r="BF44" s="41"/>
      <c r="BG44" s="41"/>
      <c r="BH44" s="41"/>
      <c r="BI44" s="36"/>
      <c r="BJ44" s="41"/>
      <c r="BK44" s="41"/>
      <c r="BL44" s="41" t="s">
        <v>252</v>
      </c>
      <c r="BM44" s="41"/>
      <c r="BN44" s="41"/>
      <c r="BO44" s="41"/>
      <c r="BP44" s="41"/>
      <c r="BQ44" s="41"/>
      <c r="BR44" s="41"/>
      <c r="BS44" s="41"/>
      <c r="BT44" s="41"/>
      <c r="BU44" s="41"/>
      <c r="BV44" s="41"/>
      <c r="BW44" s="41"/>
      <c r="BX44" s="41"/>
      <c r="BY44" s="41"/>
      <c r="BZ44" s="36" t="s">
        <v>253</v>
      </c>
      <c r="CA44" s="41"/>
      <c r="CB44" s="41"/>
      <c r="CC44" s="41"/>
      <c r="CD44" s="36"/>
      <c r="CE44" s="36"/>
      <c r="CF44" s="41"/>
      <c r="CG44" s="41" t="s">
        <v>254</v>
      </c>
      <c r="CH44" s="41"/>
      <c r="CI44" s="41"/>
      <c r="CJ44" s="41"/>
      <c r="CK44" s="41"/>
      <c r="CL44" s="41"/>
      <c r="CM44" s="41"/>
      <c r="CN44" s="41"/>
      <c r="CO44" s="41"/>
      <c r="CP44" s="41"/>
      <c r="CQ44" s="41"/>
      <c r="CR44" s="41"/>
      <c r="CS44" s="45"/>
      <c r="CT44" s="49"/>
      <c r="CU44" s="49"/>
      <c r="CV44" s="50"/>
      <c r="CW44" s="50"/>
      <c r="CX44" s="50"/>
      <c r="CY44" s="50"/>
      <c r="CZ44" s="49"/>
      <c r="DA44" s="49"/>
      <c r="DB44" s="49"/>
      <c r="DC44" s="49"/>
      <c r="DD44" s="49"/>
      <c r="DE44" s="49"/>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49"/>
      <c r="EK44" s="49"/>
      <c r="EL44" s="49"/>
      <c r="EM44" s="50"/>
      <c r="EN44" s="50"/>
      <c r="EO44" s="50"/>
      <c r="EP44" s="50"/>
      <c r="EQ44" s="50"/>
      <c r="ER44" s="50"/>
      <c r="ES44" s="50"/>
      <c r="ET44" s="50"/>
      <c r="EU44" s="50"/>
      <c r="EV44" s="50"/>
      <c r="EW44" s="50"/>
      <c r="EX44" s="50"/>
      <c r="EY44" s="50"/>
      <c r="EZ44" s="50"/>
      <c r="FA44" s="50"/>
      <c r="FB44" s="50"/>
      <c r="FC44" s="50"/>
      <c r="FD44" s="50"/>
      <c r="FE44" s="50"/>
      <c r="FF44" s="50"/>
      <c r="FG44" s="50"/>
      <c r="FH44" s="50" t="s">
        <v>301</v>
      </c>
      <c r="FI44" s="50"/>
      <c r="FJ44" s="50"/>
      <c r="FK44" s="50"/>
      <c r="FL44" s="50"/>
      <c r="FM44" s="50"/>
      <c r="FO44" s="3"/>
      <c r="FP44" s="3"/>
      <c r="FQ44" s="3" t="str">
        <f t="array" ref="FQ44">IF(SUM($FU44:$IP44)=74,"PASS","FAIL")</f>
        <v>PASS</v>
      </c>
      <c r="FR44" s="3">
        <f t="shared" si="5"/>
        <v>0</v>
      </c>
      <c r="FS44" s="3">
        <f t="shared" si="6"/>
        <v>1</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f t="array" ref="HF44">IF(LEN($CS44)=0,0.4,SUM(IF(([2]JOE_DATA!$C$2:$C$19999=$CS44)*([2]JOE_DATA!$B$2:$B$19999="Work type")*([2]JOE_DATA!$A$2:$A$19999="BAIF"),0.4,0)))
+
IF(LEN($CT44)=0,0.3,SUM(IF(([2]JOE_DATA!$C$2:$C$19999=$CT44)*([2]JOE_DATA!$B$2:$B$19999="Work type")*([2]JOE_DATA!$A$2:$A$19999="BAIF"),0.3,0)))
+
IF(LEN($CU44)=0,0.3,SUM(IF(([2]JOE_DATA!$C$2:$C$19999=$CU44)*([2]JOE_DATA!$B$2:$B$19999="Work type")*([2]JOE_DATA!$A$2:$A$19999="BAIF"),0.3,0)))</f>
        <v>1</v>
      </c>
      <c r="HG44" s="3">
        <f t="array" ref="HG44">IF(LEN($CQ44)=0,1,SUM(IF(([2]JOE_DATA!$C$2:$C$19999=$CQ44)*([2]JOE_DATA!$B$2:$B$19999="Client type")*([2]JOE_DATA!$A$2:$A$19999="BAIF"),1,0)))</f>
        <v>1</v>
      </c>
      <c r="HH44" s="3">
        <f t="array" ref="HH44">IF(LEN($CW44)=0,0.4,SUM(IF(([2]JOE_DATA!$C$2:$C$19999=$CW44)*([2]JOE_DATA!$B$2:$B$19999="Work type")*([2]JOE_DATA!$A$2:$A$19999="CRD"),0.4,0)))
+
IF(LEN($CX44)=0,0.3,SUM(IF(([2]JOE_DATA!$C$2:$C$19999=$CX44)*([2]JOE_DATA!$B$2:$B$19999="Work type")*([2]JOE_DATA!$A$2:$A$19999="CRD"),0.3,0)))
+
IF(LEN($CY44)=0,0.3,SUM(IF(([2]JOE_DATA!$C$2:$C$19999=$CY44)*([2]JOE_DATA!$B$2:$B$19999="Work type")*([2]JOE_DATA!$A$2:$A$19999="CRD"),0.3,0)))</f>
        <v>1</v>
      </c>
      <c r="HI44" s="3">
        <f t="array" ref="HI44">IF(LEN($CZ44)=0,0.4,SUM(IF(([2]JOE_DATA!$C$2:$C$19999=$CZ44)*([2]JOE_DATA!$B$2:$B$19999="Sub-work type")*([2]JOE_DATA!$A$2:$A$19999="CRD"),0.4,0)))
+
IF(LEN($DA44)=0,0.3,SUM(IF(([2]JOE_DATA!$C$2:$C$19999=$DA44)*([2]JOE_DATA!$B$2:$B$19999="Sub-work type")*([2]JOE_DATA!$A$2:$A$19999="CRD"),0.3,0)))
+
IF(LEN($DB44)=0,0.3,SUM(IF(([2]JOE_DATA!$C$2:$C$19999=$DB44)*([2]JOE_DATA!$B$2:$B$19999="Sub-work type")*([2]JOE_DATA!$A$2:$A$19999="CRD"),0.3,0)))</f>
        <v>1</v>
      </c>
      <c r="HJ44" s="3">
        <f t="array" ref="HJ44">IF(LEN($CV44)=0,1,SUM(IF(([2]JOE_DATA!$C$2:$C$19999=$CV44)*([2]JOE_DATA!$B$2:$B$19999="Client type")*([2]JOE_DATA!$A$2:$A$19999="CRD"),1,0)))</f>
        <v>1</v>
      </c>
      <c r="HK44" s="3">
        <f t="array" ref="HK44">IF(LEN($DC44)=0,0.4,SUM(IF(([2]JOE_DATA!$C$2:$C$19999=$DC44)*([2]JOE_DATA!$B$2:$B$19999="Work type")*([2]JOE_DATA!$A$2:$A$19999="Corporate"),0.4,0)))
+
IF(LEN($DD44)=0,0.3,SUM(IF(([2]JOE_DATA!$C$2:$C$19999=$DD44)*([2]JOE_DATA!$B$2:$B$19999="Work type")*([2]JOE_DATA!$A$2:$A$19999="Corporate"),0.3,0)))
+
IF(LEN($DE44)=0,0.3,SUM(IF(([2]JOE_DATA!$C$2:$C$19999=$DE44)*([2]JOE_DATA!$B$2:$B$19999="Work type")*([2]JOE_DATA!$A$2:$A$19999="Corporate"),0.3,0)))</f>
        <v>1</v>
      </c>
      <c r="HL44" s="3">
        <f t="array" ref="HL44">IF(LEN($DF44)=0,0.4,SUM(IF(([2]JOE_DATA!$C$2:$C$19999=$DF44)*([2]JOE_DATA!$B$2:$B$19999="Sub-work type")*([2]JOE_DATA!$A$2:$A$19999="Corporate"),0.4,0)))
+
IF(LEN($DG44)=0,0.3,SUM(IF(([2]JOE_DATA!$C$2:$C$19999=$DG44)*([2]JOE_DATA!$B$2:$B$19999="Sub-work type")*([2]JOE_DATA!$A$2:$A$19999="Corporate"),0.3,0)))
+
IF(LEN($DH44)=0,0.3,SUM(IF(([2]JOE_DATA!$C$2:$C$19999=$DH44)*([2]JOE_DATA!$B$2:$B$19999="Sub-work type")*([2]JOE_DATA!$A$2:$A$19999="Corporate"),0.3,0)))</f>
        <v>1</v>
      </c>
      <c r="HM44" s="3">
        <f t="array" ref="HM44">IF(LEN($DI44)=0,0.4,SUM(IF(([2]JOE_DATA!$C$2:$C$19999=$DI44)*([2]JOE_DATA!$B$2:$B$19999="Acting for")*([2]JOE_DATA!$A$2:$A$19999="Corporate"),0.4,0)))
+
IF(LEN($DJ44)=0,0.3,SUM(IF(([2]JOE_DATA!$C$2:$C$19999=$DJ44)*([2]JOE_DATA!$B$2:$B$19999="Acting for")*([2]JOE_DATA!$A$2:$A$19999="Corporate"),0.3,0)))
+
IF(LEN($DK44)=0,0.3,SUM(IF(([2]JOE_DATA!$C$2:$C$19999=$DK44)*([2]JOE_DATA!$B$2:$B$19999="Acting for")*([2]JOE_DATA!$A$2:$A$19999="Corporate"),0.3,0)))</f>
        <v>1</v>
      </c>
      <c r="HN44" s="3">
        <f t="array" ref="HN44">IF(LEN($DM44)=0,0.4,SUM(IF(([2]JOE_DATA!$C$2:$C$19999=$DM44)*([2]JOE_DATA!$B$2:$B$19999="Country of buyer")*([2]JOE_DATA!$A$2:$A$19999="Corporate"),0.4,0)))
+
IF(LEN($DN44)=0,0.3,SUM(IF(([2]JOE_DATA!$C$2:$C$19999=$DN44)*([2]JOE_DATA!$B$2:$B$19999="Country of buyer")*([2]JOE_DATA!$A$2:$A$19999="Corporate"),0.3,0)))
+
IF(LEN($DL44)=0,0.3,SUM(IF(([2]JOE_DATA!$C$2:$C$19999=$DL44)*([2]JOE_DATA!$B$2:$B$19999="Country of buyer")*([2]JOE_DATA!$A$2:$A$19999="Corporate"),0.3,0)))</f>
        <v>1</v>
      </c>
      <c r="HO44" s="3">
        <f t="array" ref="HO44">IF(LEN($DO44)=0,0.4,SUM(IF(([2]JOE_DATA!$C$2:$C$19999=$DO44)*([2]JOE_DATA!$B$2:$B$19999="Country of seller")*([2]JOE_DATA!$A$2:$A$19999="Corporate"),0.4,0)))
+
IF(LEN($DP44)=0,0.3,SUM(IF(([2]JOE_DATA!$C$2:$C$19999=$DP44)*([2]JOE_DATA!$B$2:$B$19999="Country of seller")*([2]JOE_DATA!$A$2:$A$19999="Corporate"),0.3,0)))
+
IF(LEN($DQ44)=0,0.3,SUM(IF(([2]JOE_DATA!$C$2:$C$19999=$DQ44)*([2]JOE_DATA!$B$2:$B$19999="Country of seller")*([2]JOE_DATA!$A$2:$A$19999="Corporate"),0.3,0)))</f>
        <v>1</v>
      </c>
      <c r="HP44" s="3">
        <f t="array" ref="HP44">IF(LEN($DR44)=0,0.4,SUM(IF(([2]JOE_DATA!$C$2:$C$19999=$DR44)*([2]JOE_DATA!$B$2:$B$19999="Country of target")*([2]JOE_DATA!$A$2:$A$19999="Corporate"),0.4,0)))
+
IF(LEN($DS44)=0,0.3,SUM(IF(([2]JOE_DATA!$C$2:$C$19999=$DS44)*([2]JOE_DATA!$B$2:$B$19999="Country of target")*([2]JOE_DATA!$A$2:$A$19999="Corporate"),0.3,0)))
+
IF(LEN($DT44)=0,0.3,SUM(IF(([2]JOE_DATA!$C$2:$C$19999=$DT44)*([2]JOE_DATA!$B$2:$B$19999="Country of target")*([2]JOE_DATA!$A$2:$A$19999="Corporate"),0.3,0)))</f>
        <v>1</v>
      </c>
      <c r="HQ44" s="3">
        <f t="array" ref="HQ44">IF(LEN($DU44)=0,1,SUM(IF(([2]JOE_DATA!$C$2:$C$19999=$DU44)*([2]JOE_DATA!$B$2:$B$19999="Value over US $5m")*([2]JOE_DATA!$A$2:$A$19999="Corporate"),1,0)))</f>
        <v>1</v>
      </c>
      <c r="HR44" s="3">
        <f t="array" ref="HR44">IF(LEN($DV44)=0,1,SUM(IF(([2]JOE_DATA!$C$2:$C$19999=$DV44)*([2]JOE_DATA!$B$2:$B$19999="Value over £500,000")*([2]JOE_DATA!$A$2:$A$19999="Corporate"),1,0)))</f>
        <v>1</v>
      </c>
      <c r="HS44" s="3">
        <f t="array" ref="HS44">IF(LEN($DW44)=0,1,SUM(IF(([2]JOE_DATA!$C$2:$C$19999=$DW44)*([2]JOE_DATA!$B$2:$B$19999="Value over Euro 5m")*([2]JOE_DATA!$A$2:$A$19999="Corporate"),1,0)))</f>
        <v>1</v>
      </c>
      <c r="HT44" s="3">
        <f t="array" ref="HT44">IF(LEN($DX44)=0,1,SUM(IF(([2]JOE_DATA!$C$2:$C$19999=$DX44)*([2]JOE_DATA!$B$2:$B$19999="Value range in euros")*([2]JOE_DATA!$A$2:$A$19999="Corporate"),1,0)))</f>
        <v>1</v>
      </c>
      <c r="HU44" s="3">
        <f t="array" ref="HU44">IF(LEN($DY44)=0,1,SUM(IF(([2]JOE_DATA!$C$2:$C$19999=$DY44)*([2]JOE_DATA!$B$2:$B$19999="Is the deal relevant for M&amp;A study")*([2]JOE_DATA!$A$2:$A$19999="Corporate"),1,0)))</f>
        <v>1</v>
      </c>
      <c r="HV44" s="3">
        <f t="array" ref="HV44">IF(LEN($DZ44)=0,1,SUM(IF(([2]JOE_DATA!$C$2:$C$19999=$DZ44)*([2]JOE_DATA!$B$2:$B$19999="Does the deal involve PE clients")*([2]JOE_DATA!$A$2:$A$19999="Corporate"),1,0)))</f>
        <v>1</v>
      </c>
      <c r="HW44" s="3">
        <f t="array" ref="HW44">IF(LEN($EA44)=0,1,SUM(IF(([2]JOE_DATA!$C$2:$C$19999=$EA44)*([2]JOE_DATA!$B$2:$B$19999="Quarter deal announced/signed")*([2]JOE_DATA!$A$2:$A$19999="Corporate"),1,0)))</f>
        <v>1</v>
      </c>
      <c r="HX44" s="3">
        <f t="array" ref="HX44">IF(LEN($EB44)=0,1,SUM(IF(([2]JOE_DATA!$C$2:$C$19999=$EB44)*([2]JOE_DATA!$B$2:$B$19999="Quarter deal completed")*([2]JOE_DATA!$A$2:$A$19999="Corporate"),1,0)))</f>
        <v>1</v>
      </c>
      <c r="HY44" s="3">
        <f t="array" ref="HY44">IF(LEN($EC44)=0,1,SUM(IF(([2]JOE_DATA!$C$2:$C$19999=$EC44)*([2]JOE_DATA!$B$2:$B$19999="Year deal announced/signed")*([2]JOE_DATA!$A$2:$A$19999="Corporate"),1,0)))</f>
        <v>1</v>
      </c>
      <c r="HZ44" s="3">
        <f t="array" ref="HZ44">IF(LEN($ED44)=0,1,SUM(IF(([2]JOE_DATA!$C$2:$C$19999=$ED44)*([2]JOE_DATA!$B$2:$B$19999="Year deal completed")*([2]JOE_DATA!$A$2:$A$19999="Corporate"),1,0)))</f>
        <v>1</v>
      </c>
      <c r="IA44" s="3">
        <v>1</v>
      </c>
      <c r="IB44" s="3">
        <f t="array" ref="IB44">IF(LEN($EF44)=0,1,SUM(IF(([2]JOE_DATA!$C$2:$C$19999=$EF44)*([2]JOE_DATA!$B$2:$B$19999="Work type")*([2]JOE_DATA!$A$2:$A$19999="Corporate Tax"),1,0)))</f>
        <v>1</v>
      </c>
      <c r="IC44" s="3">
        <f t="array" ref="IC44">IF(LEN($EG44)=0,0.4,SUM(IF(([2]JOE_DATA!$C$2:$C$19999=$EG44)*([2]JOE_DATA!$B$2:$B$19999="Work type")*([2]JOE_DATA!$A$2:$A$19999="EPC Construction"),0.4,0)))
+
IF(LEN($EH44)=0,0.3,SUM(IF(([2]JOE_DATA!$C$2:$C$19999=$EH44)*([2]JOE_DATA!$B$2:$B$19999="Work type")*([2]JOE_DATA!$A$2:$A$19999="EPC Construction"),0.3,0)))
+
IF(LEN($EI44)=0,0.3,SUM(IF(([2]JOE_DATA!$C$2:$C$19999=$EI44)*([2]JOE_DATA!$B$2:$B$19999="Work type")*([2]JOE_DATA!$A$2:$A$19999="EPC Construction"),0.3,0)))</f>
        <v>1</v>
      </c>
      <c r="ID44" s="3">
        <f t="array" ref="ID44">IF(LEN($EJ44)=0,0.4,SUM(IF(([2]JOE_DATA!$C$2:$C$19999=$EJ44)*([2]JOE_DATA!$B$2:$B$19999="Contract type")*([2]JOE_DATA!$A$2:$A$19999="EPC Construction"),0.4,0)))
+
IF(LEN($EK44)=0,0.3,SUM(IF(([2]JOE_DATA!$C$2:$C$19999=$EK44)*([2]JOE_DATA!$B$2:$B$19999="Contract type")*([2]JOE_DATA!$A$2:$A$19999="EPC Construction"),0.3,0)))
+
IF(LEN($EL44)=0,0.3,SUM(IF(([2]JOE_DATA!$C$2:$C$19999=$EL44)*([2]JOE_DATA!$B$2:$B$19999="Contract type")*([2]JOE_DATA!$A$2:$A$19999="EPC Construction"),0.3,0)))</f>
        <v>1</v>
      </c>
      <c r="IE44" s="3">
        <f t="array" ref="IE44">IF(LEN($EP44)=0,1,SUM(IF(([2]JOE_DATA!$C$2:$C$19999=$EP44)*([2]JOE_DATA!$B$2:$B$19999="Client type")*([2]JOE_DATA!$A$2:$A$19999="EPC Construction"),1,0)))</f>
        <v>1</v>
      </c>
      <c r="IF44" s="3">
        <f t="array" ref="IF44">IF(LEN($EN44)=0,1,SUM(IF(([2]JOE_DATA!$C$2:$C$19999=$EN44)*([2]JOE_DATA!$B$2:$B$19999="Subject matter")*([2]JOE_DATA!$A$2:$A$19999="EPC Construction"),1,0)))</f>
        <v>1</v>
      </c>
      <c r="IG44" s="3">
        <f t="array" ref="IG44">IF(LEN($ER44)=0,1,SUM(IF(([2]JOE_DATA!$C$2:$C$19999=$ER44)*([2]JOE_DATA!$B$2:$B$19999="Client scope")*([2]JOE_DATA!$A$2:$A$19999="EPC Construction"),1,0)))</f>
        <v>1</v>
      </c>
      <c r="IH44" s="3">
        <f t="array" ref="IH44">IF(LEN($ES44)=0,0.4,SUM(IF(([2]JOE_DATA!$C$2:$C$19999=$ES44)*([2]JOE_DATA!$B$2:$B$19999="Work type")*([2]JOE_DATA!$A$2:$A$19999="EPC Energy"),0.4,0)))
+
IF(LEN($ET44)=0,0.3,SUM(IF(([2]JOE_DATA!$C$2:$C$19999=$ET44)*([2]JOE_DATA!$B$2:$B$19999="Work type")*([2]JOE_DATA!$A$2:$A$19999="EPC Energy"),0.3,0)))
+
IF(LEN($EU44)=0,0.3,SUM(IF(([2]JOE_DATA!$C$2:$C$19999=$EU44)*([2]JOE_DATA!$B$2:$B$19999="Work type")*([2]JOE_DATA!$A$2:$A$19999="EPC Energy"),0.3,0)))</f>
        <v>1</v>
      </c>
      <c r="II44" s="3">
        <f t="array" ref="II44">IF(LEN($EV44)=0,1,SUM(IF(([2]JOE_DATA!$C$2:$C$19999=$EV44)*([2]JOE_DATA!$B$2:$B$19999="Work type")*([2]JOE_DATA!$A$2:$A$19999="EPC Energy"),1,0)))</f>
        <v>1</v>
      </c>
      <c r="IJ44" s="3">
        <f t="array" ref="IJ44">IF(LEN($EW44)=0,1,SUM(IF(([2]JOE_DATA!$C$2:$C$19999=$EW44)*([2]JOE_DATA!$B$2:$B$19999="Client type")*([2]JOE_DATA!$A$2:$A$19999="EPC Projects"),1,0)))</f>
        <v>1</v>
      </c>
      <c r="IK44" s="3">
        <f t="array" ref="IK44">IF(LEN($FE44)=0,0.4,SUM(IF(([2]JOE_DATA!$C$2:$C$19999=$FE44)*([2]JOE_DATA!$B$2:$B$19999="Client type")*([2]JOE_DATA!$A$2:$A$19999="Real Estate"),0.4,0)))
+
IF(LEN($FF44)=0,0.3,SUM(IF(([2]JOE_DATA!$C$2:$C$19999=$FF44)*([2]JOE_DATA!$B$2:$B$19999="Client type")*([2]JOE_DATA!$A$2:$A$19999="Real Estate"),0.3,0)))
+
IF(LEN($FG44)=0,0.3,SUM(IF(([2]JOE_DATA!$C$2:$C$19999=$FG44)*([2]JOE_DATA!$B$2:$B$19999="Client type")*([2]JOE_DATA!$A$2:$A$19999="Real Estate"),0.3,0)))</f>
        <v>1</v>
      </c>
      <c r="IL44" s="3">
        <f t="array" ref="IL44">IF(LEN($FH44)=0,0.4,SUM(IF(([2]JOE_DATA!$C$2:$C$19999=$FH44)*([2]JOE_DATA!$B$2:$B$19999="Work type")*([2]JOE_DATA!$A$2:$A$19999="Real Estate"),0.4,0)))
+
IF(LEN($FI44)=0,0.3,SUM(IF(([2]JOE_DATA!$C$2:$C$19999=$FI44)*([2]JOE_DATA!$B$2:$B$19999="Work type")*([2]JOE_DATA!$A$2:$A$19999="Real Estate"),0.3,0)))
+
IF(LEN($FJ44)=0,0.3,SUM(IF(([2]JOE_DATA!$C$2:$C$19999=$FJ44)*([2]JOE_DATA!$B$2:$B$19999="Work type")*([2]JOE_DATA!$A$2:$A$19999="Real Estate"),0.3,0)))</f>
        <v>1</v>
      </c>
      <c r="IM44" s="3">
        <f t="array" ref="IM44">IF(LEN($EX44)=0,0.4,SUM(IF(([2]JOE_DATA!$C$2:$C$19999=$EX44)*([2]JOE_DATA!$B$2:$B$19999="Work type")*([2]JOE_DATA!$A$2:$A$19999="Human Capital"),0.4,0)))
+
IF(LEN($EY44)=0,0.3,SUM(IF(([2]JOE_DATA!$C$2:$C$19999=$EY44)*([2]JOE_DATA!$B$2:$B$19999="Work type")*([2]JOE_DATA!$A$2:$A$19999="Human Capital"),0.3,0)))
+
IF(LEN($EZ44)=0,0.3,SUM(IF(([2]JOE_DATA!$C$2:$C$19999=$EZ44)*([2]JOE_DATA!$B$2:$B$19999="Work type")*([2]JOE_DATA!$A$2:$A$19999="Human Capital"),0.3,0)))</f>
        <v>1</v>
      </c>
      <c r="IN44" s="3">
        <f t="array" ref="IN44">IF(LEN($FA44)=0,0.4,SUM(IF(([2]JOE_DATA!$C$2:$C$19999=$FA44)*([2]JOE_DATA!$B$2:$B$19999="Sub-work types")*([2]JOE_DATA!$A$2:$A$19999="Human Capital"),0.4,0)))
+
IF(LEN($FB44)=0,0.3,SUM(IF(([2]JOE_DATA!$C$2:$C$19999=$FB44)*([2]JOE_DATA!$B$2:$B$19999="Sub-work types")*([2]JOE_DATA!$A$2:$A$19999="Human Capital"),0.3,0)))
+
IF(LEN($FC44)=0,0.3,SUM(IF(([2]JOE_DATA!$C$2:$C$19999=$FC44)*([2]JOE_DATA!$B$2:$B$19999="Sub-work types")*([2]JOE_DATA!$A$2:$A$19999="Human Capital"),0.3,0)))</f>
        <v>1</v>
      </c>
      <c r="IO44" s="15">
        <f t="array" ref="IO44">IF(LEN($FD44)=0,1,SUM(IF(([2]JOE_DATA!$C$2:$C$19999=$FD44)*([2]JOE_DATA!$B$2:$B$19999="Pension scheme")*([2]JOE_DATA!$A$2:$A$19999="Human Capital"),1,0)))</f>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25.5">
      <c r="A45" s="34"/>
      <c r="B45" s="46" t="s">
        <v>320</v>
      </c>
      <c r="C45" s="36" t="s">
        <v>247</v>
      </c>
      <c r="D45" s="41"/>
      <c r="E45" s="41"/>
      <c r="F45" s="41" t="s">
        <v>248</v>
      </c>
      <c r="G45" s="41"/>
      <c r="H45" s="41"/>
      <c r="I45" s="41"/>
      <c r="J45" s="41"/>
      <c r="K45" s="41"/>
      <c r="L45" s="41"/>
      <c r="M45" s="41"/>
      <c r="N45" s="41"/>
      <c r="O45" s="36" t="s">
        <v>106</v>
      </c>
      <c r="P45" s="41"/>
      <c r="Q45" s="41"/>
      <c r="R45" s="41"/>
      <c r="S45" s="41"/>
      <c r="T45" s="51" t="s">
        <v>321</v>
      </c>
      <c r="U45" s="36" t="s">
        <v>248</v>
      </c>
      <c r="V45" s="41"/>
      <c r="W45" s="41"/>
      <c r="X45" s="41"/>
      <c r="Y45" s="41"/>
      <c r="Z45" s="41"/>
      <c r="AA45" s="46" t="s">
        <v>322</v>
      </c>
      <c r="AB45" s="41"/>
      <c r="AC45" s="41"/>
      <c r="AD45" s="41"/>
      <c r="AE45" s="41"/>
      <c r="AF45" s="41"/>
      <c r="AG45" s="41"/>
      <c r="AH45" s="45"/>
      <c r="AI45" s="41"/>
      <c r="AJ45" s="41"/>
      <c r="AK45" s="41"/>
      <c r="AL45" s="36" t="s">
        <v>250</v>
      </c>
      <c r="AM45" s="41"/>
      <c r="AN45" s="41"/>
      <c r="AO45" s="36" t="s">
        <v>251</v>
      </c>
      <c r="AP45" s="41"/>
      <c r="AQ45" s="41"/>
      <c r="AR45" s="41"/>
      <c r="AS45" s="41"/>
      <c r="AT45" s="41"/>
      <c r="AU45" s="41"/>
      <c r="AV45" s="41"/>
      <c r="AW45" s="41"/>
      <c r="AX45" s="41"/>
      <c r="AY45" s="41"/>
      <c r="AZ45" s="41"/>
      <c r="BA45" s="45"/>
      <c r="BB45" s="41"/>
      <c r="BC45" s="41"/>
      <c r="BD45" s="41"/>
      <c r="BE45" s="46"/>
      <c r="BF45" s="41"/>
      <c r="BG45" s="41"/>
      <c r="BH45" s="41"/>
      <c r="BI45" s="36"/>
      <c r="BJ45" s="41"/>
      <c r="BK45" s="41"/>
      <c r="BL45" s="41"/>
      <c r="BM45" s="41"/>
      <c r="BN45" s="41"/>
      <c r="BO45" s="41"/>
      <c r="BP45" s="41"/>
      <c r="BQ45" s="41"/>
      <c r="BR45" s="41"/>
      <c r="BS45" s="41"/>
      <c r="BT45" s="41"/>
      <c r="BU45" s="41"/>
      <c r="BV45" s="41"/>
      <c r="BW45" s="41"/>
      <c r="BX45" s="41"/>
      <c r="BY45" s="41"/>
      <c r="BZ45" s="36" t="s">
        <v>253</v>
      </c>
      <c r="CA45" s="41"/>
      <c r="CB45" s="41"/>
      <c r="CC45" s="41"/>
      <c r="CD45" s="36"/>
      <c r="CE45" s="36"/>
      <c r="CF45" s="41"/>
      <c r="CG45" s="41" t="s">
        <v>254</v>
      </c>
      <c r="CH45" s="41"/>
      <c r="CI45" s="41"/>
      <c r="CJ45" s="41"/>
      <c r="CK45" s="41"/>
      <c r="CL45" s="41"/>
      <c r="CM45" s="41"/>
      <c r="CN45" s="41"/>
      <c r="CO45" s="41"/>
      <c r="CP45" s="41"/>
      <c r="CQ45" s="41"/>
      <c r="CR45" s="41"/>
      <c r="CS45" s="45"/>
      <c r="CT45" s="49"/>
      <c r="CU45" s="49"/>
      <c r="CV45" s="50"/>
      <c r="CW45" s="50"/>
      <c r="CX45" s="50"/>
      <c r="CY45" s="50"/>
      <c r="CZ45" s="49"/>
      <c r="DA45" s="49"/>
      <c r="DB45" s="49"/>
      <c r="DC45" s="49"/>
      <c r="DD45" s="49"/>
      <c r="DE45" s="49"/>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49"/>
      <c r="EK45" s="49"/>
      <c r="EL45" s="49"/>
      <c r="EM45" s="50"/>
      <c r="EN45" s="50"/>
      <c r="EO45" s="50"/>
      <c r="EP45" s="50"/>
      <c r="EQ45" s="50"/>
      <c r="ER45" s="50"/>
      <c r="ES45" s="50"/>
      <c r="ET45" s="50"/>
      <c r="EU45" s="50"/>
      <c r="EV45" s="50"/>
      <c r="EW45" s="50"/>
      <c r="EX45" s="50"/>
      <c r="EY45" s="50"/>
      <c r="EZ45" s="50"/>
      <c r="FA45" s="50"/>
      <c r="FB45" s="50"/>
      <c r="FC45" s="50"/>
      <c r="FD45" s="50"/>
      <c r="FE45" s="50"/>
      <c r="FF45" s="50"/>
      <c r="FG45" s="50"/>
      <c r="FH45" s="50" t="s">
        <v>301</v>
      </c>
      <c r="FI45" s="50"/>
      <c r="FJ45" s="50"/>
      <c r="FK45" s="50"/>
      <c r="FL45" s="50"/>
      <c r="FM45" s="50"/>
      <c r="FO45" s="3"/>
      <c r="FP45" s="3"/>
      <c r="FQ45" s="3" t="str">
        <f t="array" ref="FQ45">IF(SUM($FU45:$IP45)=74,"PASS","FAIL")</f>
        <v>FAIL</v>
      </c>
      <c r="FR45" s="3">
        <f t="shared" si="5"/>
        <v>1</v>
      </c>
      <c r="FS45" s="3">
        <f t="shared" si="6"/>
        <v>1</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0</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f t="array" ref="HF45">IF(LEN($CS45)=0,0.4,SUM(IF(([2]JOE_DATA!$C$2:$C$19999=$CS45)*([2]JOE_DATA!$B$2:$B$19999="Work type")*([2]JOE_DATA!$A$2:$A$19999="BAIF"),0.4,0)))
+
IF(LEN($CT45)=0,0.3,SUM(IF(([2]JOE_DATA!$C$2:$C$19999=$CT45)*([2]JOE_DATA!$B$2:$B$19999="Work type")*([2]JOE_DATA!$A$2:$A$19999="BAIF"),0.3,0)))
+
IF(LEN($CU45)=0,0.3,SUM(IF(([2]JOE_DATA!$C$2:$C$19999=$CU45)*([2]JOE_DATA!$B$2:$B$19999="Work type")*([2]JOE_DATA!$A$2:$A$19999="BAIF"),0.3,0)))</f>
        <v>1</v>
      </c>
      <c r="HG45" s="3">
        <f t="array" ref="HG45">IF(LEN($CQ45)=0,1,SUM(IF(([2]JOE_DATA!$C$2:$C$19999=$CQ45)*([2]JOE_DATA!$B$2:$B$19999="Client type")*([2]JOE_DATA!$A$2:$A$19999="BAIF"),1,0)))</f>
        <v>1</v>
      </c>
      <c r="HH45" s="3">
        <f t="array" ref="HH45">IF(LEN($CW45)=0,0.4,SUM(IF(([2]JOE_DATA!$C$2:$C$19999=$CW45)*([2]JOE_DATA!$B$2:$B$19999="Work type")*([2]JOE_DATA!$A$2:$A$19999="CRD"),0.4,0)))
+
IF(LEN($CX45)=0,0.3,SUM(IF(([2]JOE_DATA!$C$2:$C$19999=$CX45)*([2]JOE_DATA!$B$2:$B$19999="Work type")*([2]JOE_DATA!$A$2:$A$19999="CRD"),0.3,0)))
+
IF(LEN($CY45)=0,0.3,SUM(IF(([2]JOE_DATA!$C$2:$C$19999=$CY45)*([2]JOE_DATA!$B$2:$B$19999="Work type")*([2]JOE_DATA!$A$2:$A$19999="CRD"),0.3,0)))</f>
        <v>1</v>
      </c>
      <c r="HI45" s="3">
        <f t="array" ref="HI45">IF(LEN($CZ45)=0,0.4,SUM(IF(([2]JOE_DATA!$C$2:$C$19999=$CZ45)*([2]JOE_DATA!$B$2:$B$19999="Sub-work type")*([2]JOE_DATA!$A$2:$A$19999="CRD"),0.4,0)))
+
IF(LEN($DA45)=0,0.3,SUM(IF(([2]JOE_DATA!$C$2:$C$19999=$DA45)*([2]JOE_DATA!$B$2:$B$19999="Sub-work type")*([2]JOE_DATA!$A$2:$A$19999="CRD"),0.3,0)))
+
IF(LEN($DB45)=0,0.3,SUM(IF(([2]JOE_DATA!$C$2:$C$19999=$DB45)*([2]JOE_DATA!$B$2:$B$19999="Sub-work type")*([2]JOE_DATA!$A$2:$A$19999="CRD"),0.3,0)))</f>
        <v>1</v>
      </c>
      <c r="HJ45" s="3">
        <f t="array" ref="HJ45">IF(LEN($CV45)=0,1,SUM(IF(([2]JOE_DATA!$C$2:$C$19999=$CV45)*([2]JOE_DATA!$B$2:$B$19999="Client type")*([2]JOE_DATA!$A$2:$A$19999="CRD"),1,0)))</f>
        <v>1</v>
      </c>
      <c r="HK45" s="3">
        <f t="array" ref="HK45">IF(LEN($DC45)=0,0.4,SUM(IF(([2]JOE_DATA!$C$2:$C$19999=$DC45)*([2]JOE_DATA!$B$2:$B$19999="Work type")*([2]JOE_DATA!$A$2:$A$19999="Corporate"),0.4,0)))
+
IF(LEN($DD45)=0,0.3,SUM(IF(([2]JOE_DATA!$C$2:$C$19999=$DD45)*([2]JOE_DATA!$B$2:$B$19999="Work type")*([2]JOE_DATA!$A$2:$A$19999="Corporate"),0.3,0)))
+
IF(LEN($DE45)=0,0.3,SUM(IF(([2]JOE_DATA!$C$2:$C$19999=$DE45)*([2]JOE_DATA!$B$2:$B$19999="Work type")*([2]JOE_DATA!$A$2:$A$19999="Corporate"),0.3,0)))</f>
        <v>1</v>
      </c>
      <c r="HL45" s="3">
        <f t="array" ref="HL45">IF(LEN($DF45)=0,0.4,SUM(IF(([2]JOE_DATA!$C$2:$C$19999=$DF45)*([2]JOE_DATA!$B$2:$B$19999="Sub-work type")*([2]JOE_DATA!$A$2:$A$19999="Corporate"),0.4,0)))
+
IF(LEN($DG45)=0,0.3,SUM(IF(([2]JOE_DATA!$C$2:$C$19999=$DG45)*([2]JOE_DATA!$B$2:$B$19999="Sub-work type")*([2]JOE_DATA!$A$2:$A$19999="Corporate"),0.3,0)))
+
IF(LEN($DH45)=0,0.3,SUM(IF(([2]JOE_DATA!$C$2:$C$19999=$DH45)*([2]JOE_DATA!$B$2:$B$19999="Sub-work type")*([2]JOE_DATA!$A$2:$A$19999="Corporate"),0.3,0)))</f>
        <v>1</v>
      </c>
      <c r="HM45" s="3">
        <f t="array" ref="HM45">IF(LEN($DI45)=0,0.4,SUM(IF(([2]JOE_DATA!$C$2:$C$19999=$DI45)*([2]JOE_DATA!$B$2:$B$19999="Acting for")*([2]JOE_DATA!$A$2:$A$19999="Corporate"),0.4,0)))
+
IF(LEN($DJ45)=0,0.3,SUM(IF(([2]JOE_DATA!$C$2:$C$19999=$DJ45)*([2]JOE_DATA!$B$2:$B$19999="Acting for")*([2]JOE_DATA!$A$2:$A$19999="Corporate"),0.3,0)))
+
IF(LEN($DK45)=0,0.3,SUM(IF(([2]JOE_DATA!$C$2:$C$19999=$DK45)*([2]JOE_DATA!$B$2:$B$19999="Acting for")*([2]JOE_DATA!$A$2:$A$19999="Corporate"),0.3,0)))</f>
        <v>1</v>
      </c>
      <c r="HN45" s="3">
        <f t="array" ref="HN45">IF(LEN($DM45)=0,0.4,SUM(IF(([2]JOE_DATA!$C$2:$C$19999=$DM45)*([2]JOE_DATA!$B$2:$B$19999="Country of buyer")*([2]JOE_DATA!$A$2:$A$19999="Corporate"),0.4,0)))
+
IF(LEN($DN45)=0,0.3,SUM(IF(([2]JOE_DATA!$C$2:$C$19999=$DN45)*([2]JOE_DATA!$B$2:$B$19999="Country of buyer")*([2]JOE_DATA!$A$2:$A$19999="Corporate"),0.3,0)))
+
IF(LEN($DL45)=0,0.3,SUM(IF(([2]JOE_DATA!$C$2:$C$19999=$DL45)*([2]JOE_DATA!$B$2:$B$19999="Country of buyer")*([2]JOE_DATA!$A$2:$A$19999="Corporate"),0.3,0)))</f>
        <v>1</v>
      </c>
      <c r="HO45" s="3">
        <f t="array" ref="HO45">IF(LEN($DO45)=0,0.4,SUM(IF(([2]JOE_DATA!$C$2:$C$19999=$DO45)*([2]JOE_DATA!$B$2:$B$19999="Country of seller")*([2]JOE_DATA!$A$2:$A$19999="Corporate"),0.4,0)))
+
IF(LEN($DP45)=0,0.3,SUM(IF(([2]JOE_DATA!$C$2:$C$19999=$DP45)*([2]JOE_DATA!$B$2:$B$19999="Country of seller")*([2]JOE_DATA!$A$2:$A$19999="Corporate"),0.3,0)))
+
IF(LEN($DQ45)=0,0.3,SUM(IF(([2]JOE_DATA!$C$2:$C$19999=$DQ45)*([2]JOE_DATA!$B$2:$B$19999="Country of seller")*([2]JOE_DATA!$A$2:$A$19999="Corporate"),0.3,0)))</f>
        <v>1</v>
      </c>
      <c r="HP45" s="3">
        <f t="array" ref="HP45">IF(LEN($DR45)=0,0.4,SUM(IF(([2]JOE_DATA!$C$2:$C$19999=$DR45)*([2]JOE_DATA!$B$2:$B$19999="Country of target")*([2]JOE_DATA!$A$2:$A$19999="Corporate"),0.4,0)))
+
IF(LEN($DS45)=0,0.3,SUM(IF(([2]JOE_DATA!$C$2:$C$19999=$DS45)*([2]JOE_DATA!$B$2:$B$19999="Country of target")*([2]JOE_DATA!$A$2:$A$19999="Corporate"),0.3,0)))
+
IF(LEN($DT45)=0,0.3,SUM(IF(([2]JOE_DATA!$C$2:$C$19999=$DT45)*([2]JOE_DATA!$B$2:$B$19999="Country of target")*([2]JOE_DATA!$A$2:$A$19999="Corporate"),0.3,0)))</f>
        <v>1</v>
      </c>
      <c r="HQ45" s="3">
        <f t="array" ref="HQ45">IF(LEN($DU45)=0,1,SUM(IF(([2]JOE_DATA!$C$2:$C$19999=$DU45)*([2]JOE_DATA!$B$2:$B$19999="Value over US $5m")*([2]JOE_DATA!$A$2:$A$19999="Corporate"),1,0)))</f>
        <v>1</v>
      </c>
      <c r="HR45" s="3">
        <f t="array" ref="HR45">IF(LEN($DV45)=0,1,SUM(IF(([2]JOE_DATA!$C$2:$C$19999=$DV45)*([2]JOE_DATA!$B$2:$B$19999="Value over £500,000")*([2]JOE_DATA!$A$2:$A$19999="Corporate"),1,0)))</f>
        <v>1</v>
      </c>
      <c r="HS45" s="3">
        <f t="array" ref="HS45">IF(LEN($DW45)=0,1,SUM(IF(([2]JOE_DATA!$C$2:$C$19999=$DW45)*([2]JOE_DATA!$B$2:$B$19999="Value over Euro 5m")*([2]JOE_DATA!$A$2:$A$19999="Corporate"),1,0)))</f>
        <v>1</v>
      </c>
      <c r="HT45" s="3">
        <f t="array" ref="HT45">IF(LEN($DX45)=0,1,SUM(IF(([2]JOE_DATA!$C$2:$C$19999=$DX45)*([2]JOE_DATA!$B$2:$B$19999="Value range in euros")*([2]JOE_DATA!$A$2:$A$19999="Corporate"),1,0)))</f>
        <v>1</v>
      </c>
      <c r="HU45" s="3">
        <f t="array" ref="HU45">IF(LEN($DY45)=0,1,SUM(IF(([2]JOE_DATA!$C$2:$C$19999=$DY45)*([2]JOE_DATA!$B$2:$B$19999="Is the deal relevant for M&amp;A study")*([2]JOE_DATA!$A$2:$A$19999="Corporate"),1,0)))</f>
        <v>1</v>
      </c>
      <c r="HV45" s="3">
        <f t="array" ref="HV45">IF(LEN($DZ45)=0,1,SUM(IF(([2]JOE_DATA!$C$2:$C$19999=$DZ45)*([2]JOE_DATA!$B$2:$B$19999="Does the deal involve PE clients")*([2]JOE_DATA!$A$2:$A$19999="Corporate"),1,0)))</f>
        <v>1</v>
      </c>
      <c r="HW45" s="3">
        <f t="array" ref="HW45">IF(LEN($EA45)=0,1,SUM(IF(([2]JOE_DATA!$C$2:$C$19999=$EA45)*([2]JOE_DATA!$B$2:$B$19999="Quarter deal announced/signed")*([2]JOE_DATA!$A$2:$A$19999="Corporate"),1,0)))</f>
        <v>1</v>
      </c>
      <c r="HX45" s="3">
        <f t="array" ref="HX45">IF(LEN($EB45)=0,1,SUM(IF(([2]JOE_DATA!$C$2:$C$19999=$EB45)*([2]JOE_DATA!$B$2:$B$19999="Quarter deal completed")*([2]JOE_DATA!$A$2:$A$19999="Corporate"),1,0)))</f>
        <v>1</v>
      </c>
      <c r="HY45" s="3">
        <f t="array" ref="HY45">IF(LEN($EC45)=0,1,SUM(IF(([2]JOE_DATA!$C$2:$C$19999=$EC45)*([2]JOE_DATA!$B$2:$B$19999="Year deal announced/signed")*([2]JOE_DATA!$A$2:$A$19999="Corporate"),1,0)))</f>
        <v>1</v>
      </c>
      <c r="HZ45" s="3">
        <f t="array" ref="HZ45">IF(LEN($ED45)=0,1,SUM(IF(([2]JOE_DATA!$C$2:$C$19999=$ED45)*([2]JOE_DATA!$B$2:$B$19999="Year deal completed")*([2]JOE_DATA!$A$2:$A$19999="Corporate"),1,0)))</f>
        <v>1</v>
      </c>
      <c r="IA45" s="3">
        <v>1</v>
      </c>
      <c r="IB45" s="3">
        <f t="array" ref="IB45">IF(LEN($EF45)=0,1,SUM(IF(([2]JOE_DATA!$C$2:$C$19999=$EF45)*([2]JOE_DATA!$B$2:$B$19999="Work type")*([2]JOE_DATA!$A$2:$A$19999="Corporate Tax"),1,0)))</f>
        <v>1</v>
      </c>
      <c r="IC45" s="3">
        <f t="array" ref="IC45">IF(LEN($EG45)=0,0.4,SUM(IF(([2]JOE_DATA!$C$2:$C$19999=$EG45)*([2]JOE_DATA!$B$2:$B$19999="Work type")*([2]JOE_DATA!$A$2:$A$19999="EPC Construction"),0.4,0)))
+
IF(LEN($EH45)=0,0.3,SUM(IF(([2]JOE_DATA!$C$2:$C$19999=$EH45)*([2]JOE_DATA!$B$2:$B$19999="Work type")*([2]JOE_DATA!$A$2:$A$19999="EPC Construction"),0.3,0)))
+
IF(LEN($EI45)=0,0.3,SUM(IF(([2]JOE_DATA!$C$2:$C$19999=$EI45)*([2]JOE_DATA!$B$2:$B$19999="Work type")*([2]JOE_DATA!$A$2:$A$19999="EPC Construction"),0.3,0)))</f>
        <v>1</v>
      </c>
      <c r="ID45" s="3">
        <f t="array" ref="ID45">IF(LEN($EJ45)=0,0.4,SUM(IF(([2]JOE_DATA!$C$2:$C$19999=$EJ45)*([2]JOE_DATA!$B$2:$B$19999="Contract type")*([2]JOE_DATA!$A$2:$A$19999="EPC Construction"),0.4,0)))
+
IF(LEN($EK45)=0,0.3,SUM(IF(([2]JOE_DATA!$C$2:$C$19999=$EK45)*([2]JOE_DATA!$B$2:$B$19999="Contract type")*([2]JOE_DATA!$A$2:$A$19999="EPC Construction"),0.3,0)))
+
IF(LEN($EL45)=0,0.3,SUM(IF(([2]JOE_DATA!$C$2:$C$19999=$EL45)*([2]JOE_DATA!$B$2:$B$19999="Contract type")*([2]JOE_DATA!$A$2:$A$19999="EPC Construction"),0.3,0)))</f>
        <v>1</v>
      </c>
      <c r="IE45" s="3">
        <f t="array" ref="IE45">IF(LEN($EP45)=0,1,SUM(IF(([2]JOE_DATA!$C$2:$C$19999=$EP45)*([2]JOE_DATA!$B$2:$B$19999="Client type")*([2]JOE_DATA!$A$2:$A$19999="EPC Construction"),1,0)))</f>
        <v>1</v>
      </c>
      <c r="IF45" s="3">
        <f t="array" ref="IF45">IF(LEN($EN45)=0,1,SUM(IF(([2]JOE_DATA!$C$2:$C$19999=$EN45)*([2]JOE_DATA!$B$2:$B$19999="Subject matter")*([2]JOE_DATA!$A$2:$A$19999="EPC Construction"),1,0)))</f>
        <v>1</v>
      </c>
      <c r="IG45" s="3">
        <f t="array" ref="IG45">IF(LEN($ER45)=0,1,SUM(IF(([2]JOE_DATA!$C$2:$C$19999=$ER45)*([2]JOE_DATA!$B$2:$B$19999="Client scope")*([2]JOE_DATA!$A$2:$A$19999="EPC Construction"),1,0)))</f>
        <v>1</v>
      </c>
      <c r="IH45" s="3">
        <f t="array" ref="IH45">IF(LEN($ES45)=0,0.4,SUM(IF(([2]JOE_DATA!$C$2:$C$19999=$ES45)*([2]JOE_DATA!$B$2:$B$19999="Work type")*([2]JOE_DATA!$A$2:$A$19999="EPC Energy"),0.4,0)))
+
IF(LEN($ET45)=0,0.3,SUM(IF(([2]JOE_DATA!$C$2:$C$19999=$ET45)*([2]JOE_DATA!$B$2:$B$19999="Work type")*([2]JOE_DATA!$A$2:$A$19999="EPC Energy"),0.3,0)))
+
IF(LEN($EU45)=0,0.3,SUM(IF(([2]JOE_DATA!$C$2:$C$19999=$EU45)*([2]JOE_DATA!$B$2:$B$19999="Work type")*([2]JOE_DATA!$A$2:$A$19999="EPC Energy"),0.3,0)))</f>
        <v>1</v>
      </c>
      <c r="II45" s="3">
        <f t="array" ref="II45">IF(LEN($EV45)=0,1,SUM(IF(([2]JOE_DATA!$C$2:$C$19999=$EV45)*([2]JOE_DATA!$B$2:$B$19999="Work type")*([2]JOE_DATA!$A$2:$A$19999="EPC Energy"),1,0)))</f>
        <v>1</v>
      </c>
      <c r="IJ45" s="3">
        <f t="array" ref="IJ45">IF(LEN($EW45)=0,1,SUM(IF(([2]JOE_DATA!$C$2:$C$19999=$EW45)*([2]JOE_DATA!$B$2:$B$19999="Client type")*([2]JOE_DATA!$A$2:$A$19999="EPC Projects"),1,0)))</f>
        <v>1</v>
      </c>
      <c r="IK45" s="3">
        <f t="array" ref="IK45">IF(LEN($FE45)=0,0.4,SUM(IF(([2]JOE_DATA!$C$2:$C$19999=$FE45)*([2]JOE_DATA!$B$2:$B$19999="Client type")*([2]JOE_DATA!$A$2:$A$19999="Real Estate"),0.4,0)))
+
IF(LEN($FF45)=0,0.3,SUM(IF(([2]JOE_DATA!$C$2:$C$19999=$FF45)*([2]JOE_DATA!$B$2:$B$19999="Client type")*([2]JOE_DATA!$A$2:$A$19999="Real Estate"),0.3,0)))
+
IF(LEN($FG45)=0,0.3,SUM(IF(([2]JOE_DATA!$C$2:$C$19999=$FG45)*([2]JOE_DATA!$B$2:$B$19999="Client type")*([2]JOE_DATA!$A$2:$A$19999="Real Estate"),0.3,0)))</f>
        <v>1</v>
      </c>
      <c r="IL45" s="3">
        <f t="array" ref="IL45">IF(LEN($FH45)=0,0.4,SUM(IF(([2]JOE_DATA!$C$2:$C$19999=$FH45)*([2]JOE_DATA!$B$2:$B$19999="Work type")*([2]JOE_DATA!$A$2:$A$19999="Real Estate"),0.4,0)))
+
IF(LEN($FI45)=0,0.3,SUM(IF(([2]JOE_DATA!$C$2:$C$19999=$FI45)*([2]JOE_DATA!$B$2:$B$19999="Work type")*([2]JOE_DATA!$A$2:$A$19999="Real Estate"),0.3,0)))
+
IF(LEN($FJ45)=0,0.3,SUM(IF(([2]JOE_DATA!$C$2:$C$19999=$FJ45)*([2]JOE_DATA!$B$2:$B$19999="Work type")*([2]JOE_DATA!$A$2:$A$19999="Real Estate"),0.3,0)))</f>
        <v>1</v>
      </c>
      <c r="IM45" s="3">
        <f t="array" ref="IM45">IF(LEN($EX45)=0,0.4,SUM(IF(([2]JOE_DATA!$C$2:$C$19999=$EX45)*([2]JOE_DATA!$B$2:$B$19999="Work type")*([2]JOE_DATA!$A$2:$A$19999="Human Capital"),0.4,0)))
+
IF(LEN($EY45)=0,0.3,SUM(IF(([2]JOE_DATA!$C$2:$C$19999=$EY45)*([2]JOE_DATA!$B$2:$B$19999="Work type")*([2]JOE_DATA!$A$2:$A$19999="Human Capital"),0.3,0)))
+
IF(LEN($EZ45)=0,0.3,SUM(IF(([2]JOE_DATA!$C$2:$C$19999=$EZ45)*([2]JOE_DATA!$B$2:$B$19999="Work type")*([2]JOE_DATA!$A$2:$A$19999="Human Capital"),0.3,0)))</f>
        <v>1</v>
      </c>
      <c r="IN45" s="3">
        <f t="array" ref="IN45">IF(LEN($FA45)=0,0.4,SUM(IF(([2]JOE_DATA!$C$2:$C$19999=$FA45)*([2]JOE_DATA!$B$2:$B$19999="Sub-work types")*([2]JOE_DATA!$A$2:$A$19999="Human Capital"),0.4,0)))
+
IF(LEN($FB45)=0,0.3,SUM(IF(([2]JOE_DATA!$C$2:$C$19999=$FB45)*([2]JOE_DATA!$B$2:$B$19999="Sub-work types")*([2]JOE_DATA!$A$2:$A$19999="Human Capital"),0.3,0)))
+
IF(LEN($FC45)=0,0.3,SUM(IF(([2]JOE_DATA!$C$2:$C$19999=$FC45)*([2]JOE_DATA!$B$2:$B$19999="Sub-work types")*([2]JOE_DATA!$A$2:$A$19999="Human Capital"),0.3,0)))</f>
        <v>1</v>
      </c>
      <c r="IO45" s="15">
        <f t="array" ref="IO45">IF(LEN($FD45)=0,1,SUM(IF(([2]JOE_DATA!$C$2:$C$19999=$FD45)*([2]JOE_DATA!$B$2:$B$19999="Pension scheme")*([2]JOE_DATA!$A$2:$A$19999="Human Capital"),1,0)))</f>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33.75">
      <c r="A46" s="34"/>
      <c r="B46" s="46" t="s">
        <v>323</v>
      </c>
      <c r="C46" s="36" t="s">
        <v>247</v>
      </c>
      <c r="D46" s="41"/>
      <c r="E46" s="41"/>
      <c r="F46" s="41" t="s">
        <v>248</v>
      </c>
      <c r="G46" s="41"/>
      <c r="H46" s="41"/>
      <c r="I46" s="41"/>
      <c r="J46" s="41"/>
      <c r="K46" s="41"/>
      <c r="L46" s="41"/>
      <c r="M46" s="41"/>
      <c r="N46" s="41"/>
      <c r="O46" s="36" t="s">
        <v>106</v>
      </c>
      <c r="P46" s="41"/>
      <c r="Q46" s="41"/>
      <c r="R46" s="41"/>
      <c r="S46" s="41"/>
      <c r="T46" s="51" t="s">
        <v>321</v>
      </c>
      <c r="U46" s="36" t="s">
        <v>248</v>
      </c>
      <c r="V46" s="41"/>
      <c r="W46" s="41"/>
      <c r="X46" s="41"/>
      <c r="Y46" s="41"/>
      <c r="Z46" s="41"/>
      <c r="AA46" s="46" t="s">
        <v>324</v>
      </c>
      <c r="AB46" s="41"/>
      <c r="AC46" s="41"/>
      <c r="AD46" s="41"/>
      <c r="AE46" s="41"/>
      <c r="AF46" s="41"/>
      <c r="AG46" s="41"/>
      <c r="AH46" s="45"/>
      <c r="AI46" s="41"/>
      <c r="AJ46" s="41"/>
      <c r="AK46" s="41"/>
      <c r="AL46" s="36" t="s">
        <v>250</v>
      </c>
      <c r="AM46" s="41"/>
      <c r="AN46" s="41"/>
      <c r="AO46" s="36" t="s">
        <v>251</v>
      </c>
      <c r="AP46" s="41"/>
      <c r="AQ46" s="41"/>
      <c r="AR46" s="41"/>
      <c r="AS46" s="41"/>
      <c r="AT46" s="41"/>
      <c r="AU46" s="41"/>
      <c r="AV46" s="41"/>
      <c r="AW46" s="41"/>
      <c r="AX46" s="41"/>
      <c r="AY46" s="41"/>
      <c r="AZ46" s="41"/>
      <c r="BA46" s="45"/>
      <c r="BB46" s="41"/>
      <c r="BC46" s="41"/>
      <c r="BD46" s="41"/>
      <c r="BE46" s="46"/>
      <c r="BF46" s="41"/>
      <c r="BG46" s="41"/>
      <c r="BH46" s="41"/>
      <c r="BI46" s="36"/>
      <c r="BJ46" s="41"/>
      <c r="BK46" s="41"/>
      <c r="BL46" s="41"/>
      <c r="BM46" s="41"/>
      <c r="BN46" s="41"/>
      <c r="BO46" s="41"/>
      <c r="BP46" s="41"/>
      <c r="BQ46" s="41"/>
      <c r="BR46" s="41"/>
      <c r="BS46" s="41"/>
      <c r="BT46" s="41"/>
      <c r="BU46" s="41"/>
      <c r="BV46" s="41"/>
      <c r="BW46" s="41"/>
      <c r="BX46" s="41"/>
      <c r="BY46" s="41"/>
      <c r="BZ46" s="36" t="s">
        <v>253</v>
      </c>
      <c r="CA46" s="41"/>
      <c r="CB46" s="41"/>
      <c r="CC46" s="41"/>
      <c r="CD46" s="36"/>
      <c r="CE46" s="36"/>
      <c r="CF46" s="41"/>
      <c r="CG46" s="41" t="s">
        <v>254</v>
      </c>
      <c r="CH46" s="41"/>
      <c r="CI46" s="41"/>
      <c r="CJ46" s="41"/>
      <c r="CK46" s="41"/>
      <c r="CL46" s="41"/>
      <c r="CM46" s="41"/>
      <c r="CN46" s="41"/>
      <c r="CO46" s="41"/>
      <c r="CP46" s="41"/>
      <c r="CQ46" s="41"/>
      <c r="CR46" s="41"/>
      <c r="CS46" s="45"/>
      <c r="CT46" s="49"/>
      <c r="CU46" s="49"/>
      <c r="CV46" s="50"/>
      <c r="CW46" s="50"/>
      <c r="CX46" s="50"/>
      <c r="CY46" s="50"/>
      <c r="CZ46" s="49"/>
      <c r="DA46" s="49"/>
      <c r="DB46" s="49"/>
      <c r="DC46" s="49"/>
      <c r="DD46" s="49"/>
      <c r="DE46" s="49"/>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49"/>
      <c r="EK46" s="49"/>
      <c r="EL46" s="49"/>
      <c r="EM46" s="50"/>
      <c r="EN46" s="50"/>
      <c r="EO46" s="50"/>
      <c r="EP46" s="50"/>
      <c r="EQ46" s="50"/>
      <c r="ER46" s="50"/>
      <c r="ES46" s="50"/>
      <c r="ET46" s="50"/>
      <c r="EU46" s="50"/>
      <c r="EV46" s="50"/>
      <c r="EW46" s="50"/>
      <c r="EX46" s="50"/>
      <c r="EY46" s="50"/>
      <c r="EZ46" s="50"/>
      <c r="FA46" s="50"/>
      <c r="FB46" s="50"/>
      <c r="FC46" s="50"/>
      <c r="FD46" s="50"/>
      <c r="FE46" s="50"/>
      <c r="FF46" s="50"/>
      <c r="FG46" s="50"/>
      <c r="FH46" s="50" t="s">
        <v>325</v>
      </c>
      <c r="FI46" s="50"/>
      <c r="FJ46" s="50"/>
      <c r="FK46" s="50"/>
      <c r="FL46" s="50"/>
      <c r="FM46" s="50"/>
      <c r="FO46" s="3"/>
      <c r="FP46" s="3"/>
      <c r="FQ46" s="3" t="str">
        <f t="array" ref="FQ46">IF(SUM($FU46:$IP46)=74,"PASS","FAIL")</f>
        <v>FAIL</v>
      </c>
      <c r="FR46" s="3">
        <f t="shared" si="5"/>
        <v>1</v>
      </c>
      <c r="FS46" s="3">
        <f t="shared" si="6"/>
        <v>1</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0</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f t="array" ref="HF46">IF(LEN($CS46)=0,0.4,SUM(IF(([2]JOE_DATA!$C$2:$C$19999=$CS46)*([2]JOE_DATA!$B$2:$B$19999="Work type")*([2]JOE_DATA!$A$2:$A$19999="BAIF"),0.4,0)))
+
IF(LEN($CT46)=0,0.3,SUM(IF(([2]JOE_DATA!$C$2:$C$19999=$CT46)*([2]JOE_DATA!$B$2:$B$19999="Work type")*([2]JOE_DATA!$A$2:$A$19999="BAIF"),0.3,0)))
+
IF(LEN($CU46)=0,0.3,SUM(IF(([2]JOE_DATA!$C$2:$C$19999=$CU46)*([2]JOE_DATA!$B$2:$B$19999="Work type")*([2]JOE_DATA!$A$2:$A$19999="BAIF"),0.3,0)))</f>
        <v>1</v>
      </c>
      <c r="HG46" s="3">
        <f t="array" ref="HG46">IF(LEN($CQ46)=0,1,SUM(IF(([2]JOE_DATA!$C$2:$C$19999=$CQ46)*([2]JOE_DATA!$B$2:$B$19999="Client type")*([2]JOE_DATA!$A$2:$A$19999="BAIF"),1,0)))</f>
        <v>1</v>
      </c>
      <c r="HH46" s="3">
        <f t="array" ref="HH46">IF(LEN($CW46)=0,0.4,SUM(IF(([2]JOE_DATA!$C$2:$C$19999=$CW46)*([2]JOE_DATA!$B$2:$B$19999="Work type")*([2]JOE_DATA!$A$2:$A$19999="CRD"),0.4,0)))
+
IF(LEN($CX46)=0,0.3,SUM(IF(([2]JOE_DATA!$C$2:$C$19999=$CX46)*([2]JOE_DATA!$B$2:$B$19999="Work type")*([2]JOE_DATA!$A$2:$A$19999="CRD"),0.3,0)))
+
IF(LEN($CY46)=0,0.3,SUM(IF(([2]JOE_DATA!$C$2:$C$19999=$CY46)*([2]JOE_DATA!$B$2:$B$19999="Work type")*([2]JOE_DATA!$A$2:$A$19999="CRD"),0.3,0)))</f>
        <v>1</v>
      </c>
      <c r="HI46" s="3">
        <f t="array" ref="HI46">IF(LEN($CZ46)=0,0.4,SUM(IF(([2]JOE_DATA!$C$2:$C$19999=$CZ46)*([2]JOE_DATA!$B$2:$B$19999="Sub-work type")*([2]JOE_DATA!$A$2:$A$19999="CRD"),0.4,0)))
+
IF(LEN($DA46)=0,0.3,SUM(IF(([2]JOE_DATA!$C$2:$C$19999=$DA46)*([2]JOE_DATA!$B$2:$B$19999="Sub-work type")*([2]JOE_DATA!$A$2:$A$19999="CRD"),0.3,0)))
+
IF(LEN($DB46)=0,0.3,SUM(IF(([2]JOE_DATA!$C$2:$C$19999=$DB46)*([2]JOE_DATA!$B$2:$B$19999="Sub-work type")*([2]JOE_DATA!$A$2:$A$19999="CRD"),0.3,0)))</f>
        <v>1</v>
      </c>
      <c r="HJ46" s="3">
        <f t="array" ref="HJ46">IF(LEN($CV46)=0,1,SUM(IF(([2]JOE_DATA!$C$2:$C$19999=$CV46)*([2]JOE_DATA!$B$2:$B$19999="Client type")*([2]JOE_DATA!$A$2:$A$19999="CRD"),1,0)))</f>
        <v>1</v>
      </c>
      <c r="HK46" s="3">
        <f t="array" ref="HK46">IF(LEN($DC46)=0,0.4,SUM(IF(([2]JOE_DATA!$C$2:$C$19999=$DC46)*([2]JOE_DATA!$B$2:$B$19999="Work type")*([2]JOE_DATA!$A$2:$A$19999="Corporate"),0.4,0)))
+
IF(LEN($DD46)=0,0.3,SUM(IF(([2]JOE_DATA!$C$2:$C$19999=$DD46)*([2]JOE_DATA!$B$2:$B$19999="Work type")*([2]JOE_DATA!$A$2:$A$19999="Corporate"),0.3,0)))
+
IF(LEN($DE46)=0,0.3,SUM(IF(([2]JOE_DATA!$C$2:$C$19999=$DE46)*([2]JOE_DATA!$B$2:$B$19999="Work type")*([2]JOE_DATA!$A$2:$A$19999="Corporate"),0.3,0)))</f>
        <v>1</v>
      </c>
      <c r="HL46" s="3">
        <f t="array" ref="HL46">IF(LEN($DF46)=0,0.4,SUM(IF(([2]JOE_DATA!$C$2:$C$19999=$DF46)*([2]JOE_DATA!$B$2:$B$19999="Sub-work type")*([2]JOE_DATA!$A$2:$A$19999="Corporate"),0.4,0)))
+
IF(LEN($DG46)=0,0.3,SUM(IF(([2]JOE_DATA!$C$2:$C$19999=$DG46)*([2]JOE_DATA!$B$2:$B$19999="Sub-work type")*([2]JOE_DATA!$A$2:$A$19999="Corporate"),0.3,0)))
+
IF(LEN($DH46)=0,0.3,SUM(IF(([2]JOE_DATA!$C$2:$C$19999=$DH46)*([2]JOE_DATA!$B$2:$B$19999="Sub-work type")*([2]JOE_DATA!$A$2:$A$19999="Corporate"),0.3,0)))</f>
        <v>1</v>
      </c>
      <c r="HM46" s="3">
        <f t="array" ref="HM46">IF(LEN($DI46)=0,0.4,SUM(IF(([2]JOE_DATA!$C$2:$C$19999=$DI46)*([2]JOE_DATA!$B$2:$B$19999="Acting for")*([2]JOE_DATA!$A$2:$A$19999="Corporate"),0.4,0)))
+
IF(LEN($DJ46)=0,0.3,SUM(IF(([2]JOE_DATA!$C$2:$C$19999=$DJ46)*([2]JOE_DATA!$B$2:$B$19999="Acting for")*([2]JOE_DATA!$A$2:$A$19999="Corporate"),0.3,0)))
+
IF(LEN($DK46)=0,0.3,SUM(IF(([2]JOE_DATA!$C$2:$C$19999=$DK46)*([2]JOE_DATA!$B$2:$B$19999="Acting for")*([2]JOE_DATA!$A$2:$A$19999="Corporate"),0.3,0)))</f>
        <v>1</v>
      </c>
      <c r="HN46" s="3">
        <f t="array" ref="HN46">IF(LEN($DM46)=0,0.4,SUM(IF(([2]JOE_DATA!$C$2:$C$19999=$DM46)*([2]JOE_DATA!$B$2:$B$19999="Country of buyer")*([2]JOE_DATA!$A$2:$A$19999="Corporate"),0.4,0)))
+
IF(LEN($DN46)=0,0.3,SUM(IF(([2]JOE_DATA!$C$2:$C$19999=$DN46)*([2]JOE_DATA!$B$2:$B$19999="Country of buyer")*([2]JOE_DATA!$A$2:$A$19999="Corporate"),0.3,0)))
+
IF(LEN($DL46)=0,0.3,SUM(IF(([2]JOE_DATA!$C$2:$C$19999=$DL46)*([2]JOE_DATA!$B$2:$B$19999="Country of buyer")*([2]JOE_DATA!$A$2:$A$19999="Corporate"),0.3,0)))</f>
        <v>1</v>
      </c>
      <c r="HO46" s="3">
        <f t="array" ref="HO46">IF(LEN($DO46)=0,0.4,SUM(IF(([2]JOE_DATA!$C$2:$C$19999=$DO46)*([2]JOE_DATA!$B$2:$B$19999="Country of seller")*([2]JOE_DATA!$A$2:$A$19999="Corporate"),0.4,0)))
+
IF(LEN($DP46)=0,0.3,SUM(IF(([2]JOE_DATA!$C$2:$C$19999=$DP46)*([2]JOE_DATA!$B$2:$B$19999="Country of seller")*([2]JOE_DATA!$A$2:$A$19999="Corporate"),0.3,0)))
+
IF(LEN($DQ46)=0,0.3,SUM(IF(([2]JOE_DATA!$C$2:$C$19999=$DQ46)*([2]JOE_DATA!$B$2:$B$19999="Country of seller")*([2]JOE_DATA!$A$2:$A$19999="Corporate"),0.3,0)))</f>
        <v>1</v>
      </c>
      <c r="HP46" s="3">
        <f t="array" ref="HP46">IF(LEN($DR46)=0,0.4,SUM(IF(([2]JOE_DATA!$C$2:$C$19999=$DR46)*([2]JOE_DATA!$B$2:$B$19999="Country of target")*([2]JOE_DATA!$A$2:$A$19999="Corporate"),0.4,0)))
+
IF(LEN($DS46)=0,0.3,SUM(IF(([2]JOE_DATA!$C$2:$C$19999=$DS46)*([2]JOE_DATA!$B$2:$B$19999="Country of target")*([2]JOE_DATA!$A$2:$A$19999="Corporate"),0.3,0)))
+
IF(LEN($DT46)=0,0.3,SUM(IF(([2]JOE_DATA!$C$2:$C$19999=$DT46)*([2]JOE_DATA!$B$2:$B$19999="Country of target")*([2]JOE_DATA!$A$2:$A$19999="Corporate"),0.3,0)))</f>
        <v>1</v>
      </c>
      <c r="HQ46" s="3">
        <f t="array" ref="HQ46">IF(LEN($DU46)=0,1,SUM(IF(([2]JOE_DATA!$C$2:$C$19999=$DU46)*([2]JOE_DATA!$B$2:$B$19999="Value over US $5m")*([2]JOE_DATA!$A$2:$A$19999="Corporate"),1,0)))</f>
        <v>1</v>
      </c>
      <c r="HR46" s="3">
        <f t="array" ref="HR46">IF(LEN($DV46)=0,1,SUM(IF(([2]JOE_DATA!$C$2:$C$19999=$DV46)*([2]JOE_DATA!$B$2:$B$19999="Value over £500,000")*([2]JOE_DATA!$A$2:$A$19999="Corporate"),1,0)))</f>
        <v>1</v>
      </c>
      <c r="HS46" s="3">
        <f t="array" ref="HS46">IF(LEN($DW46)=0,1,SUM(IF(([2]JOE_DATA!$C$2:$C$19999=$DW46)*([2]JOE_DATA!$B$2:$B$19999="Value over Euro 5m")*([2]JOE_DATA!$A$2:$A$19999="Corporate"),1,0)))</f>
        <v>1</v>
      </c>
      <c r="HT46" s="3">
        <f t="array" ref="HT46">IF(LEN($DX46)=0,1,SUM(IF(([2]JOE_DATA!$C$2:$C$19999=$DX46)*([2]JOE_DATA!$B$2:$B$19999="Value range in euros")*([2]JOE_DATA!$A$2:$A$19999="Corporate"),1,0)))</f>
        <v>1</v>
      </c>
      <c r="HU46" s="3">
        <f t="array" ref="HU46">IF(LEN($DY46)=0,1,SUM(IF(([2]JOE_DATA!$C$2:$C$19999=$DY46)*([2]JOE_DATA!$B$2:$B$19999="Is the deal relevant for M&amp;A study")*([2]JOE_DATA!$A$2:$A$19999="Corporate"),1,0)))</f>
        <v>1</v>
      </c>
      <c r="HV46" s="3">
        <f t="array" ref="HV46">IF(LEN($DZ46)=0,1,SUM(IF(([2]JOE_DATA!$C$2:$C$19999=$DZ46)*([2]JOE_DATA!$B$2:$B$19999="Does the deal involve PE clients")*([2]JOE_DATA!$A$2:$A$19999="Corporate"),1,0)))</f>
        <v>1</v>
      </c>
      <c r="HW46" s="3">
        <f t="array" ref="HW46">IF(LEN($EA46)=0,1,SUM(IF(([2]JOE_DATA!$C$2:$C$19999=$EA46)*([2]JOE_DATA!$B$2:$B$19999="Quarter deal announced/signed")*([2]JOE_DATA!$A$2:$A$19999="Corporate"),1,0)))</f>
        <v>1</v>
      </c>
      <c r="HX46" s="3">
        <f t="array" ref="HX46">IF(LEN($EB46)=0,1,SUM(IF(([2]JOE_DATA!$C$2:$C$19999=$EB46)*([2]JOE_DATA!$B$2:$B$19999="Quarter deal completed")*([2]JOE_DATA!$A$2:$A$19999="Corporate"),1,0)))</f>
        <v>1</v>
      </c>
      <c r="HY46" s="3">
        <f t="array" ref="HY46">IF(LEN($EC46)=0,1,SUM(IF(([2]JOE_DATA!$C$2:$C$19999=$EC46)*([2]JOE_DATA!$B$2:$B$19999="Year deal announced/signed")*([2]JOE_DATA!$A$2:$A$19999="Corporate"),1,0)))</f>
        <v>1</v>
      </c>
      <c r="HZ46" s="3">
        <f t="array" ref="HZ46">IF(LEN($ED46)=0,1,SUM(IF(([2]JOE_DATA!$C$2:$C$19999=$ED46)*([2]JOE_DATA!$B$2:$B$19999="Year deal completed")*([2]JOE_DATA!$A$2:$A$19999="Corporate"),1,0)))</f>
        <v>1</v>
      </c>
      <c r="IA46" s="3">
        <v>1</v>
      </c>
      <c r="IB46" s="3">
        <f t="array" ref="IB46">IF(LEN($EF46)=0,1,SUM(IF(([2]JOE_DATA!$C$2:$C$19999=$EF46)*([2]JOE_DATA!$B$2:$B$19999="Work type")*([2]JOE_DATA!$A$2:$A$19999="Corporate Tax"),1,0)))</f>
        <v>1</v>
      </c>
      <c r="IC46" s="3">
        <f t="array" ref="IC46">IF(LEN($EG46)=0,0.4,SUM(IF(([2]JOE_DATA!$C$2:$C$19999=$EG46)*([2]JOE_DATA!$B$2:$B$19999="Work type")*([2]JOE_DATA!$A$2:$A$19999="EPC Construction"),0.4,0)))
+
IF(LEN($EH46)=0,0.3,SUM(IF(([2]JOE_DATA!$C$2:$C$19999=$EH46)*([2]JOE_DATA!$B$2:$B$19999="Work type")*([2]JOE_DATA!$A$2:$A$19999="EPC Construction"),0.3,0)))
+
IF(LEN($EI46)=0,0.3,SUM(IF(([2]JOE_DATA!$C$2:$C$19999=$EI46)*([2]JOE_DATA!$B$2:$B$19999="Work type")*([2]JOE_DATA!$A$2:$A$19999="EPC Construction"),0.3,0)))</f>
        <v>1</v>
      </c>
      <c r="ID46" s="3">
        <f t="array" ref="ID46">IF(LEN($EJ46)=0,0.4,SUM(IF(([2]JOE_DATA!$C$2:$C$19999=$EJ46)*([2]JOE_DATA!$B$2:$B$19999="Contract type")*([2]JOE_DATA!$A$2:$A$19999="EPC Construction"),0.4,0)))
+
IF(LEN($EK46)=0,0.3,SUM(IF(([2]JOE_DATA!$C$2:$C$19999=$EK46)*([2]JOE_DATA!$B$2:$B$19999="Contract type")*([2]JOE_DATA!$A$2:$A$19999="EPC Construction"),0.3,0)))
+
IF(LEN($EL46)=0,0.3,SUM(IF(([2]JOE_DATA!$C$2:$C$19999=$EL46)*([2]JOE_DATA!$B$2:$B$19999="Contract type")*([2]JOE_DATA!$A$2:$A$19999="EPC Construction"),0.3,0)))</f>
        <v>1</v>
      </c>
      <c r="IE46" s="3">
        <f t="array" ref="IE46">IF(LEN($EP46)=0,1,SUM(IF(([2]JOE_DATA!$C$2:$C$19999=$EP46)*([2]JOE_DATA!$B$2:$B$19999="Client type")*([2]JOE_DATA!$A$2:$A$19999="EPC Construction"),1,0)))</f>
        <v>1</v>
      </c>
      <c r="IF46" s="3">
        <f t="array" ref="IF46">IF(LEN($EN46)=0,1,SUM(IF(([2]JOE_DATA!$C$2:$C$19999=$EN46)*([2]JOE_DATA!$B$2:$B$19999="Subject matter")*([2]JOE_DATA!$A$2:$A$19999="EPC Construction"),1,0)))</f>
        <v>1</v>
      </c>
      <c r="IG46" s="3">
        <f t="array" ref="IG46">IF(LEN($ER46)=0,1,SUM(IF(([2]JOE_DATA!$C$2:$C$19999=$ER46)*([2]JOE_DATA!$B$2:$B$19999="Client scope")*([2]JOE_DATA!$A$2:$A$19999="EPC Construction"),1,0)))</f>
        <v>1</v>
      </c>
      <c r="IH46" s="3">
        <f t="array" ref="IH46">IF(LEN($ES46)=0,0.4,SUM(IF(([2]JOE_DATA!$C$2:$C$19999=$ES46)*([2]JOE_DATA!$B$2:$B$19999="Work type")*([2]JOE_DATA!$A$2:$A$19999="EPC Energy"),0.4,0)))
+
IF(LEN($ET46)=0,0.3,SUM(IF(([2]JOE_DATA!$C$2:$C$19999=$ET46)*([2]JOE_DATA!$B$2:$B$19999="Work type")*([2]JOE_DATA!$A$2:$A$19999="EPC Energy"),0.3,0)))
+
IF(LEN($EU46)=0,0.3,SUM(IF(([2]JOE_DATA!$C$2:$C$19999=$EU46)*([2]JOE_DATA!$B$2:$B$19999="Work type")*([2]JOE_DATA!$A$2:$A$19999="EPC Energy"),0.3,0)))</f>
        <v>1</v>
      </c>
      <c r="II46" s="3">
        <f t="array" ref="II46">IF(LEN($EV46)=0,1,SUM(IF(([2]JOE_DATA!$C$2:$C$19999=$EV46)*([2]JOE_DATA!$B$2:$B$19999="Work type")*([2]JOE_DATA!$A$2:$A$19999="EPC Energy"),1,0)))</f>
        <v>1</v>
      </c>
      <c r="IJ46" s="3">
        <f t="array" ref="IJ46">IF(LEN($EW46)=0,1,SUM(IF(([2]JOE_DATA!$C$2:$C$19999=$EW46)*([2]JOE_DATA!$B$2:$B$19999="Client type")*([2]JOE_DATA!$A$2:$A$19999="EPC Projects"),1,0)))</f>
        <v>1</v>
      </c>
      <c r="IK46" s="3">
        <f t="array" ref="IK46">IF(LEN($FE46)=0,0.4,SUM(IF(([2]JOE_DATA!$C$2:$C$19999=$FE46)*([2]JOE_DATA!$B$2:$B$19999="Client type")*([2]JOE_DATA!$A$2:$A$19999="Real Estate"),0.4,0)))
+
IF(LEN($FF46)=0,0.3,SUM(IF(([2]JOE_DATA!$C$2:$C$19999=$FF46)*([2]JOE_DATA!$B$2:$B$19999="Client type")*([2]JOE_DATA!$A$2:$A$19999="Real Estate"),0.3,0)))
+
IF(LEN($FG46)=0,0.3,SUM(IF(([2]JOE_DATA!$C$2:$C$19999=$FG46)*([2]JOE_DATA!$B$2:$B$19999="Client type")*([2]JOE_DATA!$A$2:$A$19999="Real Estate"),0.3,0)))</f>
        <v>1</v>
      </c>
      <c r="IL46" s="3">
        <f t="array" ref="IL46">IF(LEN($FH46)=0,0.4,SUM(IF(([2]JOE_DATA!$C$2:$C$19999=$FH46)*([2]JOE_DATA!$B$2:$B$19999="Work type")*([2]JOE_DATA!$A$2:$A$19999="Real Estate"),0.4,0)))
+
IF(LEN($FI46)=0,0.3,SUM(IF(([2]JOE_DATA!$C$2:$C$19999=$FI46)*([2]JOE_DATA!$B$2:$B$19999="Work type")*([2]JOE_DATA!$A$2:$A$19999="Real Estate"),0.3,0)))
+
IF(LEN($FJ46)=0,0.3,SUM(IF(([2]JOE_DATA!$C$2:$C$19999=$FJ46)*([2]JOE_DATA!$B$2:$B$19999="Work type")*([2]JOE_DATA!$A$2:$A$19999="Real Estate"),0.3,0)))</f>
        <v>1</v>
      </c>
      <c r="IM46" s="3">
        <f t="array" ref="IM46">IF(LEN($EX46)=0,0.4,SUM(IF(([2]JOE_DATA!$C$2:$C$19999=$EX46)*([2]JOE_DATA!$B$2:$B$19999="Work type")*([2]JOE_DATA!$A$2:$A$19999="Human Capital"),0.4,0)))
+
IF(LEN($EY46)=0,0.3,SUM(IF(([2]JOE_DATA!$C$2:$C$19999=$EY46)*([2]JOE_DATA!$B$2:$B$19999="Work type")*([2]JOE_DATA!$A$2:$A$19999="Human Capital"),0.3,0)))
+
IF(LEN($EZ46)=0,0.3,SUM(IF(([2]JOE_DATA!$C$2:$C$19999=$EZ46)*([2]JOE_DATA!$B$2:$B$19999="Work type")*([2]JOE_DATA!$A$2:$A$19999="Human Capital"),0.3,0)))</f>
        <v>1</v>
      </c>
      <c r="IN46" s="3">
        <f t="array" ref="IN46">IF(LEN($FA46)=0,0.4,SUM(IF(([2]JOE_DATA!$C$2:$C$19999=$FA46)*([2]JOE_DATA!$B$2:$B$19999="Sub-work types")*([2]JOE_DATA!$A$2:$A$19999="Human Capital"),0.4,0)))
+
IF(LEN($FB46)=0,0.3,SUM(IF(([2]JOE_DATA!$C$2:$C$19999=$FB46)*([2]JOE_DATA!$B$2:$B$19999="Sub-work types")*([2]JOE_DATA!$A$2:$A$19999="Human Capital"),0.3,0)))
+
IF(LEN($FC46)=0,0.3,SUM(IF(([2]JOE_DATA!$C$2:$C$19999=$FC46)*([2]JOE_DATA!$B$2:$B$19999="Sub-work types")*([2]JOE_DATA!$A$2:$A$19999="Human Capital"),0.3,0)))</f>
        <v>1</v>
      </c>
      <c r="IO46" s="15">
        <f t="array" ref="IO46">IF(LEN($FD46)=0,1,SUM(IF(([2]JOE_DATA!$C$2:$C$19999=$FD46)*([2]JOE_DATA!$B$2:$B$19999="Pension scheme")*([2]JOE_DATA!$A$2:$A$19999="Human Capital"),1,0)))</f>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45">
      <c r="A47" s="34"/>
      <c r="B47" s="46" t="s">
        <v>326</v>
      </c>
      <c r="C47" s="36" t="s">
        <v>247</v>
      </c>
      <c r="D47" s="41"/>
      <c r="E47" s="41"/>
      <c r="F47" s="41" t="s">
        <v>248</v>
      </c>
      <c r="G47" s="41"/>
      <c r="H47" s="41"/>
      <c r="I47" s="41"/>
      <c r="J47" s="41"/>
      <c r="K47" s="41"/>
      <c r="L47" s="41"/>
      <c r="M47" s="41"/>
      <c r="N47" s="41"/>
      <c r="O47" s="36" t="s">
        <v>106</v>
      </c>
      <c r="P47" s="41"/>
      <c r="Q47" s="41"/>
      <c r="R47" s="41"/>
      <c r="S47" s="41"/>
      <c r="T47" s="48">
        <v>37621</v>
      </c>
      <c r="U47" s="36" t="s">
        <v>248</v>
      </c>
      <c r="V47" s="41"/>
      <c r="W47" s="41"/>
      <c r="X47" s="41"/>
      <c r="Y47" s="41"/>
      <c r="Z47" s="41"/>
      <c r="AA47" s="46" t="s">
        <v>327</v>
      </c>
      <c r="AB47" s="41"/>
      <c r="AC47" s="41"/>
      <c r="AD47" s="41"/>
      <c r="AE47" s="41"/>
      <c r="AF47" s="41"/>
      <c r="AG47" s="41"/>
      <c r="AH47" s="45"/>
      <c r="AI47" s="41"/>
      <c r="AJ47" s="41"/>
      <c r="AK47" s="41"/>
      <c r="AL47" s="36" t="s">
        <v>250</v>
      </c>
      <c r="AM47" s="41"/>
      <c r="AN47" s="41"/>
      <c r="AO47" s="36" t="s">
        <v>251</v>
      </c>
      <c r="AP47" s="41"/>
      <c r="AQ47" s="41"/>
      <c r="AR47" s="41"/>
      <c r="AS47" s="41"/>
      <c r="AT47" s="41"/>
      <c r="AU47" s="41"/>
      <c r="AV47" s="41"/>
      <c r="AW47" s="41"/>
      <c r="AX47" s="41"/>
      <c r="AY47" s="41"/>
      <c r="AZ47" s="41"/>
      <c r="BA47" s="45"/>
      <c r="BB47" s="41"/>
      <c r="BC47" s="41"/>
      <c r="BD47" s="41"/>
      <c r="BE47" s="46"/>
      <c r="BF47" s="41"/>
      <c r="BG47" s="41"/>
      <c r="BH47" s="41"/>
      <c r="BI47" s="36"/>
      <c r="BJ47" s="41"/>
      <c r="BK47" s="41"/>
      <c r="BL47" s="41"/>
      <c r="BM47" s="41"/>
      <c r="BN47" s="41"/>
      <c r="BO47" s="41"/>
      <c r="BP47" s="41"/>
      <c r="BQ47" s="41"/>
      <c r="BR47" s="41"/>
      <c r="BS47" s="41"/>
      <c r="BT47" s="41"/>
      <c r="BU47" s="41"/>
      <c r="BV47" s="41"/>
      <c r="BW47" s="41"/>
      <c r="BX47" s="41"/>
      <c r="BY47" s="41"/>
      <c r="BZ47" s="36" t="s">
        <v>253</v>
      </c>
      <c r="CA47" s="41"/>
      <c r="CB47" s="41"/>
      <c r="CC47" s="41"/>
      <c r="CD47" s="36"/>
      <c r="CE47" s="36"/>
      <c r="CF47" s="41"/>
      <c r="CG47" s="41" t="s">
        <v>254</v>
      </c>
      <c r="CH47" s="41"/>
      <c r="CI47" s="41"/>
      <c r="CJ47" s="41"/>
      <c r="CK47" s="41"/>
      <c r="CL47" s="41"/>
      <c r="CM47" s="41"/>
      <c r="CN47" s="41"/>
      <c r="CO47" s="41"/>
      <c r="CP47" s="41"/>
      <c r="CQ47" s="41"/>
      <c r="CR47" s="41"/>
      <c r="CS47" s="45"/>
      <c r="CT47" s="49"/>
      <c r="CU47" s="49"/>
      <c r="CV47" s="50"/>
      <c r="CW47" s="50"/>
      <c r="CX47" s="50"/>
      <c r="CY47" s="50"/>
      <c r="CZ47" s="49"/>
      <c r="DA47" s="49"/>
      <c r="DB47" s="49"/>
      <c r="DC47" s="49"/>
      <c r="DD47" s="49"/>
      <c r="DE47" s="49"/>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49"/>
      <c r="EK47" s="49"/>
      <c r="EL47" s="49"/>
      <c r="EM47" s="50"/>
      <c r="EN47" s="50"/>
      <c r="EO47" s="50"/>
      <c r="EP47" s="50"/>
      <c r="EQ47" s="50"/>
      <c r="ER47" s="50"/>
      <c r="ES47" s="50"/>
      <c r="ET47" s="50"/>
      <c r="EU47" s="50"/>
      <c r="EV47" s="50"/>
      <c r="EW47" s="50"/>
      <c r="EX47" s="50"/>
      <c r="EY47" s="50"/>
      <c r="EZ47" s="50"/>
      <c r="FA47" s="50"/>
      <c r="FB47" s="50"/>
      <c r="FC47" s="50"/>
      <c r="FD47" s="50"/>
      <c r="FE47" s="50"/>
      <c r="FF47" s="50"/>
      <c r="FG47" s="50"/>
      <c r="FH47" s="50" t="s">
        <v>301</v>
      </c>
      <c r="FI47" s="50"/>
      <c r="FJ47" s="50"/>
      <c r="FK47" s="50"/>
      <c r="FL47" s="50"/>
      <c r="FM47" s="50"/>
      <c r="FO47" s="3"/>
      <c r="FP47" s="3"/>
      <c r="FQ47" s="3" t="str">
        <f t="array" ref="FQ47">IF(SUM($FU47:$IP47)=74,"PASS","FAIL")</f>
        <v>PASS</v>
      </c>
      <c r="FR47" s="3">
        <f t="shared" si="5"/>
        <v>0</v>
      </c>
      <c r="FS47" s="3">
        <f t="shared" si="6"/>
        <v>1</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f t="array" ref="HF47">IF(LEN($CS47)=0,0.4,SUM(IF(([2]JOE_DATA!$C$2:$C$19999=$CS47)*([2]JOE_DATA!$B$2:$B$19999="Work type")*([2]JOE_DATA!$A$2:$A$19999="BAIF"),0.4,0)))
+
IF(LEN($CT47)=0,0.3,SUM(IF(([2]JOE_DATA!$C$2:$C$19999=$CT47)*([2]JOE_DATA!$B$2:$B$19999="Work type")*([2]JOE_DATA!$A$2:$A$19999="BAIF"),0.3,0)))
+
IF(LEN($CU47)=0,0.3,SUM(IF(([2]JOE_DATA!$C$2:$C$19999=$CU47)*([2]JOE_DATA!$B$2:$B$19999="Work type")*([2]JOE_DATA!$A$2:$A$19999="BAIF"),0.3,0)))</f>
        <v>1</v>
      </c>
      <c r="HG47" s="3">
        <f t="array" ref="HG47">IF(LEN($CQ47)=0,1,SUM(IF(([2]JOE_DATA!$C$2:$C$19999=$CQ47)*([2]JOE_DATA!$B$2:$B$19999="Client type")*([2]JOE_DATA!$A$2:$A$19999="BAIF"),1,0)))</f>
        <v>1</v>
      </c>
      <c r="HH47" s="3">
        <f t="array" ref="HH47">IF(LEN($CW47)=0,0.4,SUM(IF(([2]JOE_DATA!$C$2:$C$19999=$CW47)*([2]JOE_DATA!$B$2:$B$19999="Work type")*([2]JOE_DATA!$A$2:$A$19999="CRD"),0.4,0)))
+
IF(LEN($CX47)=0,0.3,SUM(IF(([2]JOE_DATA!$C$2:$C$19999=$CX47)*([2]JOE_DATA!$B$2:$B$19999="Work type")*([2]JOE_DATA!$A$2:$A$19999="CRD"),0.3,0)))
+
IF(LEN($CY47)=0,0.3,SUM(IF(([2]JOE_DATA!$C$2:$C$19999=$CY47)*([2]JOE_DATA!$B$2:$B$19999="Work type")*([2]JOE_DATA!$A$2:$A$19999="CRD"),0.3,0)))</f>
        <v>1</v>
      </c>
      <c r="HI47" s="3">
        <f t="array" ref="HI47">IF(LEN($CZ47)=0,0.4,SUM(IF(([2]JOE_DATA!$C$2:$C$19999=$CZ47)*([2]JOE_DATA!$B$2:$B$19999="Sub-work type")*([2]JOE_DATA!$A$2:$A$19999="CRD"),0.4,0)))
+
IF(LEN($DA47)=0,0.3,SUM(IF(([2]JOE_DATA!$C$2:$C$19999=$DA47)*([2]JOE_DATA!$B$2:$B$19999="Sub-work type")*([2]JOE_DATA!$A$2:$A$19999="CRD"),0.3,0)))
+
IF(LEN($DB47)=0,0.3,SUM(IF(([2]JOE_DATA!$C$2:$C$19999=$DB47)*([2]JOE_DATA!$B$2:$B$19999="Sub-work type")*([2]JOE_DATA!$A$2:$A$19999="CRD"),0.3,0)))</f>
        <v>1</v>
      </c>
      <c r="HJ47" s="3">
        <f t="array" ref="HJ47">IF(LEN($CV47)=0,1,SUM(IF(([2]JOE_DATA!$C$2:$C$19999=$CV47)*([2]JOE_DATA!$B$2:$B$19999="Client type")*([2]JOE_DATA!$A$2:$A$19999="CRD"),1,0)))</f>
        <v>1</v>
      </c>
      <c r="HK47" s="3">
        <f t="array" ref="HK47">IF(LEN($DC47)=0,0.4,SUM(IF(([2]JOE_DATA!$C$2:$C$19999=$DC47)*([2]JOE_DATA!$B$2:$B$19999="Work type")*([2]JOE_DATA!$A$2:$A$19999="Corporate"),0.4,0)))
+
IF(LEN($DD47)=0,0.3,SUM(IF(([2]JOE_DATA!$C$2:$C$19999=$DD47)*([2]JOE_DATA!$B$2:$B$19999="Work type")*([2]JOE_DATA!$A$2:$A$19999="Corporate"),0.3,0)))
+
IF(LEN($DE47)=0,0.3,SUM(IF(([2]JOE_DATA!$C$2:$C$19999=$DE47)*([2]JOE_DATA!$B$2:$B$19999="Work type")*([2]JOE_DATA!$A$2:$A$19999="Corporate"),0.3,0)))</f>
        <v>1</v>
      </c>
      <c r="HL47" s="3">
        <f t="array" ref="HL47">IF(LEN($DF47)=0,0.4,SUM(IF(([2]JOE_DATA!$C$2:$C$19999=$DF47)*([2]JOE_DATA!$B$2:$B$19999="Sub-work type")*([2]JOE_DATA!$A$2:$A$19999="Corporate"),0.4,0)))
+
IF(LEN($DG47)=0,0.3,SUM(IF(([2]JOE_DATA!$C$2:$C$19999=$DG47)*([2]JOE_DATA!$B$2:$B$19999="Sub-work type")*([2]JOE_DATA!$A$2:$A$19999="Corporate"),0.3,0)))
+
IF(LEN($DH47)=0,0.3,SUM(IF(([2]JOE_DATA!$C$2:$C$19999=$DH47)*([2]JOE_DATA!$B$2:$B$19999="Sub-work type")*([2]JOE_DATA!$A$2:$A$19999="Corporate"),0.3,0)))</f>
        <v>1</v>
      </c>
      <c r="HM47" s="3">
        <f t="array" ref="HM47">IF(LEN($DI47)=0,0.4,SUM(IF(([2]JOE_DATA!$C$2:$C$19999=$DI47)*([2]JOE_DATA!$B$2:$B$19999="Acting for")*([2]JOE_DATA!$A$2:$A$19999="Corporate"),0.4,0)))
+
IF(LEN($DJ47)=0,0.3,SUM(IF(([2]JOE_DATA!$C$2:$C$19999=$DJ47)*([2]JOE_DATA!$B$2:$B$19999="Acting for")*([2]JOE_DATA!$A$2:$A$19999="Corporate"),0.3,0)))
+
IF(LEN($DK47)=0,0.3,SUM(IF(([2]JOE_DATA!$C$2:$C$19999=$DK47)*([2]JOE_DATA!$B$2:$B$19999="Acting for")*([2]JOE_DATA!$A$2:$A$19999="Corporate"),0.3,0)))</f>
        <v>1</v>
      </c>
      <c r="HN47" s="3">
        <f t="array" ref="HN47">IF(LEN($DM47)=0,0.4,SUM(IF(([2]JOE_DATA!$C$2:$C$19999=$DM47)*([2]JOE_DATA!$B$2:$B$19999="Country of buyer")*([2]JOE_DATA!$A$2:$A$19999="Corporate"),0.4,0)))
+
IF(LEN($DN47)=0,0.3,SUM(IF(([2]JOE_DATA!$C$2:$C$19999=$DN47)*([2]JOE_DATA!$B$2:$B$19999="Country of buyer")*([2]JOE_DATA!$A$2:$A$19999="Corporate"),0.3,0)))
+
IF(LEN($DL47)=0,0.3,SUM(IF(([2]JOE_DATA!$C$2:$C$19999=$DL47)*([2]JOE_DATA!$B$2:$B$19999="Country of buyer")*([2]JOE_DATA!$A$2:$A$19999="Corporate"),0.3,0)))</f>
        <v>1</v>
      </c>
      <c r="HO47" s="3">
        <f t="array" ref="HO47">IF(LEN($DO47)=0,0.4,SUM(IF(([2]JOE_DATA!$C$2:$C$19999=$DO47)*([2]JOE_DATA!$B$2:$B$19999="Country of seller")*([2]JOE_DATA!$A$2:$A$19999="Corporate"),0.4,0)))
+
IF(LEN($DP47)=0,0.3,SUM(IF(([2]JOE_DATA!$C$2:$C$19999=$DP47)*([2]JOE_DATA!$B$2:$B$19999="Country of seller")*([2]JOE_DATA!$A$2:$A$19999="Corporate"),0.3,0)))
+
IF(LEN($DQ47)=0,0.3,SUM(IF(([2]JOE_DATA!$C$2:$C$19999=$DQ47)*([2]JOE_DATA!$B$2:$B$19999="Country of seller")*([2]JOE_DATA!$A$2:$A$19999="Corporate"),0.3,0)))</f>
        <v>1</v>
      </c>
      <c r="HP47" s="3">
        <f t="array" ref="HP47">IF(LEN($DR47)=0,0.4,SUM(IF(([2]JOE_DATA!$C$2:$C$19999=$DR47)*([2]JOE_DATA!$B$2:$B$19999="Country of target")*([2]JOE_DATA!$A$2:$A$19999="Corporate"),0.4,0)))
+
IF(LEN($DS47)=0,0.3,SUM(IF(([2]JOE_DATA!$C$2:$C$19999=$DS47)*([2]JOE_DATA!$B$2:$B$19999="Country of target")*([2]JOE_DATA!$A$2:$A$19999="Corporate"),0.3,0)))
+
IF(LEN($DT47)=0,0.3,SUM(IF(([2]JOE_DATA!$C$2:$C$19999=$DT47)*([2]JOE_DATA!$B$2:$B$19999="Country of target")*([2]JOE_DATA!$A$2:$A$19999="Corporate"),0.3,0)))</f>
        <v>1</v>
      </c>
      <c r="HQ47" s="3">
        <f t="array" ref="HQ47">IF(LEN($DU47)=0,1,SUM(IF(([2]JOE_DATA!$C$2:$C$19999=$DU47)*([2]JOE_DATA!$B$2:$B$19999="Value over US $5m")*([2]JOE_DATA!$A$2:$A$19999="Corporate"),1,0)))</f>
        <v>1</v>
      </c>
      <c r="HR47" s="3">
        <f t="array" ref="HR47">IF(LEN($DV47)=0,1,SUM(IF(([2]JOE_DATA!$C$2:$C$19999=$DV47)*([2]JOE_DATA!$B$2:$B$19999="Value over £500,000")*([2]JOE_DATA!$A$2:$A$19999="Corporate"),1,0)))</f>
        <v>1</v>
      </c>
      <c r="HS47" s="3">
        <f t="array" ref="HS47">IF(LEN($DW47)=0,1,SUM(IF(([2]JOE_DATA!$C$2:$C$19999=$DW47)*([2]JOE_DATA!$B$2:$B$19999="Value over Euro 5m")*([2]JOE_DATA!$A$2:$A$19999="Corporate"),1,0)))</f>
        <v>1</v>
      </c>
      <c r="HT47" s="3">
        <f t="array" ref="HT47">IF(LEN($DX47)=0,1,SUM(IF(([2]JOE_DATA!$C$2:$C$19999=$DX47)*([2]JOE_DATA!$B$2:$B$19999="Value range in euros")*([2]JOE_DATA!$A$2:$A$19999="Corporate"),1,0)))</f>
        <v>1</v>
      </c>
      <c r="HU47" s="3">
        <f t="array" ref="HU47">IF(LEN($DY47)=0,1,SUM(IF(([2]JOE_DATA!$C$2:$C$19999=$DY47)*([2]JOE_DATA!$B$2:$B$19999="Is the deal relevant for M&amp;A study")*([2]JOE_DATA!$A$2:$A$19999="Corporate"),1,0)))</f>
        <v>1</v>
      </c>
      <c r="HV47" s="3">
        <f t="array" ref="HV47">IF(LEN($DZ47)=0,1,SUM(IF(([2]JOE_DATA!$C$2:$C$19999=$DZ47)*([2]JOE_DATA!$B$2:$B$19999="Does the deal involve PE clients")*([2]JOE_DATA!$A$2:$A$19999="Corporate"),1,0)))</f>
        <v>1</v>
      </c>
      <c r="HW47" s="3">
        <f t="array" ref="HW47">IF(LEN($EA47)=0,1,SUM(IF(([2]JOE_DATA!$C$2:$C$19999=$EA47)*([2]JOE_DATA!$B$2:$B$19999="Quarter deal announced/signed")*([2]JOE_DATA!$A$2:$A$19999="Corporate"),1,0)))</f>
        <v>1</v>
      </c>
      <c r="HX47" s="3">
        <f t="array" ref="HX47">IF(LEN($EB47)=0,1,SUM(IF(([2]JOE_DATA!$C$2:$C$19999=$EB47)*([2]JOE_DATA!$B$2:$B$19999="Quarter deal completed")*([2]JOE_DATA!$A$2:$A$19999="Corporate"),1,0)))</f>
        <v>1</v>
      </c>
      <c r="HY47" s="3">
        <f t="array" ref="HY47">IF(LEN($EC47)=0,1,SUM(IF(([2]JOE_DATA!$C$2:$C$19999=$EC47)*([2]JOE_DATA!$B$2:$B$19999="Year deal announced/signed")*([2]JOE_DATA!$A$2:$A$19999="Corporate"),1,0)))</f>
        <v>1</v>
      </c>
      <c r="HZ47" s="3">
        <f t="array" ref="HZ47">IF(LEN($ED47)=0,1,SUM(IF(([2]JOE_DATA!$C$2:$C$19999=$ED47)*([2]JOE_DATA!$B$2:$B$19999="Year deal completed")*([2]JOE_DATA!$A$2:$A$19999="Corporate"),1,0)))</f>
        <v>1</v>
      </c>
      <c r="IA47" s="3">
        <v>1</v>
      </c>
      <c r="IB47" s="3">
        <f t="array" ref="IB47">IF(LEN($EF47)=0,1,SUM(IF(([2]JOE_DATA!$C$2:$C$19999=$EF47)*([2]JOE_DATA!$B$2:$B$19999="Work type")*([2]JOE_DATA!$A$2:$A$19999="Corporate Tax"),1,0)))</f>
        <v>1</v>
      </c>
      <c r="IC47" s="3">
        <f t="array" ref="IC47">IF(LEN($EG47)=0,0.4,SUM(IF(([2]JOE_DATA!$C$2:$C$19999=$EG47)*([2]JOE_DATA!$B$2:$B$19999="Work type")*([2]JOE_DATA!$A$2:$A$19999="EPC Construction"),0.4,0)))
+
IF(LEN($EH47)=0,0.3,SUM(IF(([2]JOE_DATA!$C$2:$C$19999=$EH47)*([2]JOE_DATA!$B$2:$B$19999="Work type")*([2]JOE_DATA!$A$2:$A$19999="EPC Construction"),0.3,0)))
+
IF(LEN($EI47)=0,0.3,SUM(IF(([2]JOE_DATA!$C$2:$C$19999=$EI47)*([2]JOE_DATA!$B$2:$B$19999="Work type")*([2]JOE_DATA!$A$2:$A$19999="EPC Construction"),0.3,0)))</f>
        <v>1</v>
      </c>
      <c r="ID47" s="3">
        <f t="array" ref="ID47">IF(LEN($EJ47)=0,0.4,SUM(IF(([2]JOE_DATA!$C$2:$C$19999=$EJ47)*([2]JOE_DATA!$B$2:$B$19999="Contract type")*([2]JOE_DATA!$A$2:$A$19999="EPC Construction"),0.4,0)))
+
IF(LEN($EK47)=0,0.3,SUM(IF(([2]JOE_DATA!$C$2:$C$19999=$EK47)*([2]JOE_DATA!$B$2:$B$19999="Contract type")*([2]JOE_DATA!$A$2:$A$19999="EPC Construction"),0.3,0)))
+
IF(LEN($EL47)=0,0.3,SUM(IF(([2]JOE_DATA!$C$2:$C$19999=$EL47)*([2]JOE_DATA!$B$2:$B$19999="Contract type")*([2]JOE_DATA!$A$2:$A$19999="EPC Construction"),0.3,0)))</f>
        <v>1</v>
      </c>
      <c r="IE47" s="3">
        <f t="array" ref="IE47">IF(LEN($EP47)=0,1,SUM(IF(([2]JOE_DATA!$C$2:$C$19999=$EP47)*([2]JOE_DATA!$B$2:$B$19999="Client type")*([2]JOE_DATA!$A$2:$A$19999="EPC Construction"),1,0)))</f>
        <v>1</v>
      </c>
      <c r="IF47" s="3">
        <f t="array" ref="IF47">IF(LEN($EN47)=0,1,SUM(IF(([2]JOE_DATA!$C$2:$C$19999=$EN47)*([2]JOE_DATA!$B$2:$B$19999="Subject matter")*([2]JOE_DATA!$A$2:$A$19999="EPC Construction"),1,0)))</f>
        <v>1</v>
      </c>
      <c r="IG47" s="3">
        <f t="array" ref="IG47">IF(LEN($ER47)=0,1,SUM(IF(([2]JOE_DATA!$C$2:$C$19999=$ER47)*([2]JOE_DATA!$B$2:$B$19999="Client scope")*([2]JOE_DATA!$A$2:$A$19999="EPC Construction"),1,0)))</f>
        <v>1</v>
      </c>
      <c r="IH47" s="3">
        <f t="array" ref="IH47">IF(LEN($ES47)=0,0.4,SUM(IF(([2]JOE_DATA!$C$2:$C$19999=$ES47)*([2]JOE_DATA!$B$2:$B$19999="Work type")*([2]JOE_DATA!$A$2:$A$19999="EPC Energy"),0.4,0)))
+
IF(LEN($ET47)=0,0.3,SUM(IF(([2]JOE_DATA!$C$2:$C$19999=$ET47)*([2]JOE_DATA!$B$2:$B$19999="Work type")*([2]JOE_DATA!$A$2:$A$19999="EPC Energy"),0.3,0)))
+
IF(LEN($EU47)=0,0.3,SUM(IF(([2]JOE_DATA!$C$2:$C$19999=$EU47)*([2]JOE_DATA!$B$2:$B$19999="Work type")*([2]JOE_DATA!$A$2:$A$19999="EPC Energy"),0.3,0)))</f>
        <v>1</v>
      </c>
      <c r="II47" s="3">
        <f t="array" ref="II47">IF(LEN($EV47)=0,1,SUM(IF(([2]JOE_DATA!$C$2:$C$19999=$EV47)*([2]JOE_DATA!$B$2:$B$19999="Work type")*([2]JOE_DATA!$A$2:$A$19999="EPC Energy"),1,0)))</f>
        <v>1</v>
      </c>
      <c r="IJ47" s="3">
        <f t="array" ref="IJ47">IF(LEN($EW47)=0,1,SUM(IF(([2]JOE_DATA!$C$2:$C$19999=$EW47)*([2]JOE_DATA!$B$2:$B$19999="Client type")*([2]JOE_DATA!$A$2:$A$19999="EPC Projects"),1,0)))</f>
        <v>1</v>
      </c>
      <c r="IK47" s="3">
        <f t="array" ref="IK47">IF(LEN($FE47)=0,0.4,SUM(IF(([2]JOE_DATA!$C$2:$C$19999=$FE47)*([2]JOE_DATA!$B$2:$B$19999="Client type")*([2]JOE_DATA!$A$2:$A$19999="Real Estate"),0.4,0)))
+
IF(LEN($FF47)=0,0.3,SUM(IF(([2]JOE_DATA!$C$2:$C$19999=$FF47)*([2]JOE_DATA!$B$2:$B$19999="Client type")*([2]JOE_DATA!$A$2:$A$19999="Real Estate"),0.3,0)))
+
IF(LEN($FG47)=0,0.3,SUM(IF(([2]JOE_DATA!$C$2:$C$19999=$FG47)*([2]JOE_DATA!$B$2:$B$19999="Client type")*([2]JOE_DATA!$A$2:$A$19999="Real Estate"),0.3,0)))</f>
        <v>1</v>
      </c>
      <c r="IL47" s="3">
        <f t="array" ref="IL47">IF(LEN($FH47)=0,0.4,SUM(IF(([2]JOE_DATA!$C$2:$C$19999=$FH47)*([2]JOE_DATA!$B$2:$B$19999="Work type")*([2]JOE_DATA!$A$2:$A$19999="Real Estate"),0.4,0)))
+
IF(LEN($FI47)=0,0.3,SUM(IF(([2]JOE_DATA!$C$2:$C$19999=$FI47)*([2]JOE_DATA!$B$2:$B$19999="Work type")*([2]JOE_DATA!$A$2:$A$19999="Real Estate"),0.3,0)))
+
IF(LEN($FJ47)=0,0.3,SUM(IF(([2]JOE_DATA!$C$2:$C$19999=$FJ47)*([2]JOE_DATA!$B$2:$B$19999="Work type")*([2]JOE_DATA!$A$2:$A$19999="Real Estate"),0.3,0)))</f>
        <v>1</v>
      </c>
      <c r="IM47" s="3">
        <f t="array" ref="IM47">IF(LEN($EX47)=0,0.4,SUM(IF(([2]JOE_DATA!$C$2:$C$19999=$EX47)*([2]JOE_DATA!$B$2:$B$19999="Work type")*([2]JOE_DATA!$A$2:$A$19999="Human Capital"),0.4,0)))
+
IF(LEN($EY47)=0,0.3,SUM(IF(([2]JOE_DATA!$C$2:$C$19999=$EY47)*([2]JOE_DATA!$B$2:$B$19999="Work type")*([2]JOE_DATA!$A$2:$A$19999="Human Capital"),0.3,0)))
+
IF(LEN($EZ47)=0,0.3,SUM(IF(([2]JOE_DATA!$C$2:$C$19999=$EZ47)*([2]JOE_DATA!$B$2:$B$19999="Work type")*([2]JOE_DATA!$A$2:$A$19999="Human Capital"),0.3,0)))</f>
        <v>1</v>
      </c>
      <c r="IN47" s="3">
        <f t="array" ref="IN47">IF(LEN($FA47)=0,0.4,SUM(IF(([2]JOE_DATA!$C$2:$C$19999=$FA47)*([2]JOE_DATA!$B$2:$B$19999="Sub-work types")*([2]JOE_DATA!$A$2:$A$19999="Human Capital"),0.4,0)))
+
IF(LEN($FB47)=0,0.3,SUM(IF(([2]JOE_DATA!$C$2:$C$19999=$FB47)*([2]JOE_DATA!$B$2:$B$19999="Sub-work types")*([2]JOE_DATA!$A$2:$A$19999="Human Capital"),0.3,0)))
+
IF(LEN($FC47)=0,0.3,SUM(IF(([2]JOE_DATA!$C$2:$C$19999=$FC47)*([2]JOE_DATA!$B$2:$B$19999="Sub-work types")*([2]JOE_DATA!$A$2:$A$19999="Human Capital"),0.3,0)))</f>
        <v>1</v>
      </c>
      <c r="IO47" s="15">
        <f t="array" ref="IO47">IF(LEN($FD47)=0,1,SUM(IF(([2]JOE_DATA!$C$2:$C$19999=$FD47)*([2]JOE_DATA!$B$2:$B$19999="Pension scheme")*([2]JOE_DATA!$A$2:$A$19999="Human Capital"),1,0)))</f>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25.5">
      <c r="A48" s="34"/>
      <c r="B48" s="46" t="s">
        <v>328</v>
      </c>
      <c r="C48" s="36" t="s">
        <v>247</v>
      </c>
      <c r="D48" s="41"/>
      <c r="E48" s="41"/>
      <c r="F48" s="41" t="s">
        <v>329</v>
      </c>
      <c r="G48" s="41"/>
      <c r="H48" s="41"/>
      <c r="I48" s="41"/>
      <c r="J48" s="41"/>
      <c r="K48" s="41"/>
      <c r="L48" s="41"/>
      <c r="M48" s="41"/>
      <c r="N48" s="41"/>
      <c r="O48" s="36" t="s">
        <v>106</v>
      </c>
      <c r="P48" s="41"/>
      <c r="Q48" s="41"/>
      <c r="R48" s="41"/>
      <c r="S48" s="41"/>
      <c r="T48" s="48">
        <v>40543</v>
      </c>
      <c r="U48" s="36" t="s">
        <v>248</v>
      </c>
      <c r="V48" s="41"/>
      <c r="W48" s="41"/>
      <c r="X48" s="41"/>
      <c r="Y48" s="41"/>
      <c r="Z48" s="41"/>
      <c r="AA48" s="46" t="s">
        <v>330</v>
      </c>
      <c r="AB48" s="41"/>
      <c r="AC48" s="41"/>
      <c r="AD48" s="41"/>
      <c r="AE48" s="41"/>
      <c r="AF48" s="41"/>
      <c r="AG48" s="41"/>
      <c r="AH48" s="45"/>
      <c r="AI48" s="41"/>
      <c r="AJ48" s="41"/>
      <c r="AK48" s="41"/>
      <c r="AL48" s="36" t="s">
        <v>250</v>
      </c>
      <c r="AM48" s="41"/>
      <c r="AN48" s="41"/>
      <c r="AO48" s="36" t="s">
        <v>251</v>
      </c>
      <c r="AP48" s="41"/>
      <c r="AQ48" s="41"/>
      <c r="AR48" s="41"/>
      <c r="AS48" s="41"/>
      <c r="AT48" s="41"/>
      <c r="AU48" s="41"/>
      <c r="AV48" s="41"/>
      <c r="AW48" s="41"/>
      <c r="AX48" s="41"/>
      <c r="AY48" s="41"/>
      <c r="AZ48" s="41"/>
      <c r="BA48" s="45"/>
      <c r="BB48" s="41"/>
      <c r="BC48" s="41"/>
      <c r="BD48" s="41"/>
      <c r="BE48" s="46"/>
      <c r="BF48" s="41"/>
      <c r="BG48" s="41"/>
      <c r="BH48" s="41"/>
      <c r="BI48" s="41"/>
      <c r="BJ48" s="41"/>
      <c r="BK48" s="41"/>
      <c r="BL48" s="41"/>
      <c r="BM48" s="41"/>
      <c r="BN48" s="41"/>
      <c r="BO48" s="41"/>
      <c r="BP48" s="41"/>
      <c r="BQ48" s="41"/>
      <c r="BR48" s="41"/>
      <c r="BS48" s="41"/>
      <c r="BT48" s="41"/>
      <c r="BU48" s="41"/>
      <c r="BV48" s="41"/>
      <c r="BW48" s="41"/>
      <c r="BX48" s="41"/>
      <c r="BY48" s="41"/>
      <c r="BZ48" s="36" t="s">
        <v>253</v>
      </c>
      <c r="CA48" s="41"/>
      <c r="CB48" s="41"/>
      <c r="CC48" s="41"/>
      <c r="CD48" s="36"/>
      <c r="CE48" s="36"/>
      <c r="CF48" s="41"/>
      <c r="CG48" s="41" t="s">
        <v>254</v>
      </c>
      <c r="CH48" s="41"/>
      <c r="CI48" s="41"/>
      <c r="CJ48" s="41"/>
      <c r="CK48" s="41"/>
      <c r="CL48" s="41"/>
      <c r="CM48" s="41"/>
      <c r="CN48" s="41"/>
      <c r="CO48" s="41"/>
      <c r="CP48" s="41"/>
      <c r="CQ48" s="41"/>
      <c r="CR48" s="41"/>
      <c r="CS48" s="45"/>
      <c r="CT48" s="49"/>
      <c r="CU48" s="49"/>
      <c r="CV48" s="50"/>
      <c r="CW48" s="50"/>
      <c r="CX48" s="50"/>
      <c r="CY48" s="50"/>
      <c r="CZ48" s="49"/>
      <c r="DA48" s="49"/>
      <c r="DB48" s="49"/>
      <c r="DC48" s="49"/>
      <c r="DD48" s="49"/>
      <c r="DE48" s="49"/>
      <c r="DF48" s="50"/>
      <c r="DG48" s="50"/>
      <c r="DH48" s="50"/>
      <c r="DI48" s="50"/>
      <c r="DJ48" s="50"/>
      <c r="DK48" s="50"/>
      <c r="DL48" s="50"/>
      <c r="DM48" s="50"/>
      <c r="DN48" s="50"/>
      <c r="DO48" s="50"/>
      <c r="DP48" s="50"/>
      <c r="DQ48" s="50"/>
      <c r="DR48" s="50"/>
      <c r="DS48" s="50"/>
      <c r="DT48" s="50"/>
      <c r="DU48" s="50"/>
      <c r="DV48" s="50"/>
      <c r="DW48" s="50"/>
      <c r="DX48" s="50"/>
      <c r="DY48" s="50"/>
      <c r="DZ48" s="50"/>
      <c r="EA48" s="50"/>
      <c r="EB48" s="50"/>
      <c r="EC48" s="50"/>
      <c r="ED48" s="50"/>
      <c r="EE48" s="50"/>
      <c r="EF48" s="50"/>
      <c r="EG48" s="50"/>
      <c r="EH48" s="50"/>
      <c r="EI48" s="50"/>
      <c r="EJ48" s="49"/>
      <c r="EK48" s="49"/>
      <c r="EL48" s="49"/>
      <c r="EM48" s="50"/>
      <c r="EN48" s="50"/>
      <c r="EO48" s="50"/>
      <c r="EP48" s="50"/>
      <c r="EQ48" s="50"/>
      <c r="ER48" s="50"/>
      <c r="ES48" s="50"/>
      <c r="ET48" s="50"/>
      <c r="EU48" s="50"/>
      <c r="EV48" s="50"/>
      <c r="EW48" s="50"/>
      <c r="EX48" s="50"/>
      <c r="EY48" s="50"/>
      <c r="EZ48" s="50"/>
      <c r="FA48" s="50"/>
      <c r="FB48" s="50"/>
      <c r="FC48" s="50"/>
      <c r="FD48" s="50"/>
      <c r="FE48" s="50"/>
      <c r="FF48" s="50"/>
      <c r="FG48" s="50"/>
      <c r="FH48" s="50" t="s">
        <v>301</v>
      </c>
      <c r="FI48" s="50"/>
      <c r="FJ48" s="50"/>
      <c r="FK48" s="50"/>
      <c r="FL48" s="50"/>
      <c r="FM48" s="50"/>
      <c r="FO48" s="3"/>
      <c r="FP48" s="3"/>
      <c r="FQ48" s="3" t="str">
        <f t="array" ref="FQ48">IF(SUM($FU48:$IP48)=74,"PASS","FAIL")</f>
        <v>PASS</v>
      </c>
      <c r="FR48" s="3">
        <f t="shared" si="5"/>
        <v>0</v>
      </c>
      <c r="FS48" s="3">
        <f t="shared" si="6"/>
        <v>1</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f t="array" ref="HF48">IF(LEN($CS48)=0,0.4,SUM(IF(([2]JOE_DATA!$C$2:$C$19999=$CS48)*([2]JOE_DATA!$B$2:$B$19999="Work type")*([2]JOE_DATA!$A$2:$A$19999="BAIF"),0.4,0)))
+
IF(LEN($CT48)=0,0.3,SUM(IF(([2]JOE_DATA!$C$2:$C$19999=$CT48)*([2]JOE_DATA!$B$2:$B$19999="Work type")*([2]JOE_DATA!$A$2:$A$19999="BAIF"),0.3,0)))
+
IF(LEN($CU48)=0,0.3,SUM(IF(([2]JOE_DATA!$C$2:$C$19999=$CU48)*([2]JOE_DATA!$B$2:$B$19999="Work type")*([2]JOE_DATA!$A$2:$A$19999="BAIF"),0.3,0)))</f>
        <v>1</v>
      </c>
      <c r="HG48" s="3">
        <f t="array" ref="HG48">IF(LEN($CQ48)=0,1,SUM(IF(([2]JOE_DATA!$C$2:$C$19999=$CQ48)*([2]JOE_DATA!$B$2:$B$19999="Client type")*([2]JOE_DATA!$A$2:$A$19999="BAIF"),1,0)))</f>
        <v>1</v>
      </c>
      <c r="HH48" s="3">
        <f t="array" ref="HH48">IF(LEN($CW48)=0,0.4,SUM(IF(([2]JOE_DATA!$C$2:$C$19999=$CW48)*([2]JOE_DATA!$B$2:$B$19999="Work type")*([2]JOE_DATA!$A$2:$A$19999="CRD"),0.4,0)))
+
IF(LEN($CX48)=0,0.3,SUM(IF(([2]JOE_DATA!$C$2:$C$19999=$CX48)*([2]JOE_DATA!$B$2:$B$19999="Work type")*([2]JOE_DATA!$A$2:$A$19999="CRD"),0.3,0)))
+
IF(LEN($CY48)=0,0.3,SUM(IF(([2]JOE_DATA!$C$2:$C$19999=$CY48)*([2]JOE_DATA!$B$2:$B$19999="Work type")*([2]JOE_DATA!$A$2:$A$19999="CRD"),0.3,0)))</f>
        <v>1</v>
      </c>
      <c r="HI48" s="3">
        <f t="array" ref="HI48">IF(LEN($CZ48)=0,0.4,SUM(IF(([2]JOE_DATA!$C$2:$C$19999=$CZ48)*([2]JOE_DATA!$B$2:$B$19999="Sub-work type")*([2]JOE_DATA!$A$2:$A$19999="CRD"),0.4,0)))
+
IF(LEN($DA48)=0,0.3,SUM(IF(([2]JOE_DATA!$C$2:$C$19999=$DA48)*([2]JOE_DATA!$B$2:$B$19999="Sub-work type")*([2]JOE_DATA!$A$2:$A$19999="CRD"),0.3,0)))
+
IF(LEN($DB48)=0,0.3,SUM(IF(([2]JOE_DATA!$C$2:$C$19999=$DB48)*([2]JOE_DATA!$B$2:$B$19999="Sub-work type")*([2]JOE_DATA!$A$2:$A$19999="CRD"),0.3,0)))</f>
        <v>1</v>
      </c>
      <c r="HJ48" s="3">
        <f t="array" ref="HJ48">IF(LEN($CV48)=0,1,SUM(IF(([2]JOE_DATA!$C$2:$C$19999=$CV48)*([2]JOE_DATA!$B$2:$B$19999="Client type")*([2]JOE_DATA!$A$2:$A$19999="CRD"),1,0)))</f>
        <v>1</v>
      </c>
      <c r="HK48" s="3">
        <f t="array" ref="HK48">IF(LEN($DC48)=0,0.4,SUM(IF(([2]JOE_DATA!$C$2:$C$19999=$DC48)*([2]JOE_DATA!$B$2:$B$19999="Work type")*([2]JOE_DATA!$A$2:$A$19999="Corporate"),0.4,0)))
+
IF(LEN($DD48)=0,0.3,SUM(IF(([2]JOE_DATA!$C$2:$C$19999=$DD48)*([2]JOE_DATA!$B$2:$B$19999="Work type")*([2]JOE_DATA!$A$2:$A$19999="Corporate"),0.3,0)))
+
IF(LEN($DE48)=0,0.3,SUM(IF(([2]JOE_DATA!$C$2:$C$19999=$DE48)*([2]JOE_DATA!$B$2:$B$19999="Work type")*([2]JOE_DATA!$A$2:$A$19999="Corporate"),0.3,0)))</f>
        <v>1</v>
      </c>
      <c r="HL48" s="3">
        <f t="array" ref="HL48">IF(LEN($DF48)=0,0.4,SUM(IF(([2]JOE_DATA!$C$2:$C$19999=$DF48)*([2]JOE_DATA!$B$2:$B$19999="Sub-work type")*([2]JOE_DATA!$A$2:$A$19999="Corporate"),0.4,0)))
+
IF(LEN($DG48)=0,0.3,SUM(IF(([2]JOE_DATA!$C$2:$C$19999=$DG48)*([2]JOE_DATA!$B$2:$B$19999="Sub-work type")*([2]JOE_DATA!$A$2:$A$19999="Corporate"),0.3,0)))
+
IF(LEN($DH48)=0,0.3,SUM(IF(([2]JOE_DATA!$C$2:$C$19999=$DH48)*([2]JOE_DATA!$B$2:$B$19999="Sub-work type")*([2]JOE_DATA!$A$2:$A$19999="Corporate"),0.3,0)))</f>
        <v>1</v>
      </c>
      <c r="HM48" s="3">
        <f t="array" ref="HM48">IF(LEN($DI48)=0,0.4,SUM(IF(([2]JOE_DATA!$C$2:$C$19999=$DI48)*([2]JOE_DATA!$B$2:$B$19999="Acting for")*([2]JOE_DATA!$A$2:$A$19999="Corporate"),0.4,0)))
+
IF(LEN($DJ48)=0,0.3,SUM(IF(([2]JOE_DATA!$C$2:$C$19999=$DJ48)*([2]JOE_DATA!$B$2:$B$19999="Acting for")*([2]JOE_DATA!$A$2:$A$19999="Corporate"),0.3,0)))
+
IF(LEN($DK48)=0,0.3,SUM(IF(([2]JOE_DATA!$C$2:$C$19999=$DK48)*([2]JOE_DATA!$B$2:$B$19999="Acting for")*([2]JOE_DATA!$A$2:$A$19999="Corporate"),0.3,0)))</f>
        <v>1</v>
      </c>
      <c r="HN48" s="3">
        <f t="array" ref="HN48">IF(LEN($DM48)=0,0.4,SUM(IF(([2]JOE_DATA!$C$2:$C$19999=$DM48)*([2]JOE_DATA!$B$2:$B$19999="Country of buyer")*([2]JOE_DATA!$A$2:$A$19999="Corporate"),0.4,0)))
+
IF(LEN($DN48)=0,0.3,SUM(IF(([2]JOE_DATA!$C$2:$C$19999=$DN48)*([2]JOE_DATA!$B$2:$B$19999="Country of buyer")*([2]JOE_DATA!$A$2:$A$19999="Corporate"),0.3,0)))
+
IF(LEN($DL48)=0,0.3,SUM(IF(([2]JOE_DATA!$C$2:$C$19999=$DL48)*([2]JOE_DATA!$B$2:$B$19999="Country of buyer")*([2]JOE_DATA!$A$2:$A$19999="Corporate"),0.3,0)))</f>
        <v>1</v>
      </c>
      <c r="HO48" s="3">
        <f t="array" ref="HO48">IF(LEN($DO48)=0,0.4,SUM(IF(([2]JOE_DATA!$C$2:$C$19999=$DO48)*([2]JOE_DATA!$B$2:$B$19999="Country of seller")*([2]JOE_DATA!$A$2:$A$19999="Corporate"),0.4,0)))
+
IF(LEN($DP48)=0,0.3,SUM(IF(([2]JOE_DATA!$C$2:$C$19999=$DP48)*([2]JOE_DATA!$B$2:$B$19999="Country of seller")*([2]JOE_DATA!$A$2:$A$19999="Corporate"),0.3,0)))
+
IF(LEN($DQ48)=0,0.3,SUM(IF(([2]JOE_DATA!$C$2:$C$19999=$DQ48)*([2]JOE_DATA!$B$2:$B$19999="Country of seller")*([2]JOE_DATA!$A$2:$A$19999="Corporate"),0.3,0)))</f>
        <v>1</v>
      </c>
      <c r="HP48" s="3">
        <f t="array" ref="HP48">IF(LEN($DR48)=0,0.4,SUM(IF(([2]JOE_DATA!$C$2:$C$19999=$DR48)*([2]JOE_DATA!$B$2:$B$19999="Country of target")*([2]JOE_DATA!$A$2:$A$19999="Corporate"),0.4,0)))
+
IF(LEN($DS48)=0,0.3,SUM(IF(([2]JOE_DATA!$C$2:$C$19999=$DS48)*([2]JOE_DATA!$B$2:$B$19999="Country of target")*([2]JOE_DATA!$A$2:$A$19999="Corporate"),0.3,0)))
+
IF(LEN($DT48)=0,0.3,SUM(IF(([2]JOE_DATA!$C$2:$C$19999=$DT48)*([2]JOE_DATA!$B$2:$B$19999="Country of target")*([2]JOE_DATA!$A$2:$A$19999="Corporate"),0.3,0)))</f>
        <v>1</v>
      </c>
      <c r="HQ48" s="3">
        <f t="array" ref="HQ48">IF(LEN($DU48)=0,1,SUM(IF(([2]JOE_DATA!$C$2:$C$19999=$DU48)*([2]JOE_DATA!$B$2:$B$19999="Value over US $5m")*([2]JOE_DATA!$A$2:$A$19999="Corporate"),1,0)))</f>
        <v>1</v>
      </c>
      <c r="HR48" s="3">
        <f t="array" ref="HR48">IF(LEN($DV48)=0,1,SUM(IF(([2]JOE_DATA!$C$2:$C$19999=$DV48)*([2]JOE_DATA!$B$2:$B$19999="Value over £500,000")*([2]JOE_DATA!$A$2:$A$19999="Corporate"),1,0)))</f>
        <v>1</v>
      </c>
      <c r="HS48" s="3">
        <f t="array" ref="HS48">IF(LEN($DW48)=0,1,SUM(IF(([2]JOE_DATA!$C$2:$C$19999=$DW48)*([2]JOE_DATA!$B$2:$B$19999="Value over Euro 5m")*([2]JOE_DATA!$A$2:$A$19999="Corporate"),1,0)))</f>
        <v>1</v>
      </c>
      <c r="HT48" s="3">
        <f t="array" ref="HT48">IF(LEN($DX48)=0,1,SUM(IF(([2]JOE_DATA!$C$2:$C$19999=$DX48)*([2]JOE_DATA!$B$2:$B$19999="Value range in euros")*([2]JOE_DATA!$A$2:$A$19999="Corporate"),1,0)))</f>
        <v>1</v>
      </c>
      <c r="HU48" s="3">
        <f t="array" ref="HU48">IF(LEN($DY48)=0,1,SUM(IF(([2]JOE_DATA!$C$2:$C$19999=$DY48)*([2]JOE_DATA!$B$2:$B$19999="Is the deal relevant for M&amp;A study")*([2]JOE_DATA!$A$2:$A$19999="Corporate"),1,0)))</f>
        <v>1</v>
      </c>
      <c r="HV48" s="3">
        <f t="array" ref="HV48">IF(LEN($DZ48)=0,1,SUM(IF(([2]JOE_DATA!$C$2:$C$19999=$DZ48)*([2]JOE_DATA!$B$2:$B$19999="Does the deal involve PE clients")*([2]JOE_DATA!$A$2:$A$19999="Corporate"),1,0)))</f>
        <v>1</v>
      </c>
      <c r="HW48" s="3">
        <f t="array" ref="HW48">IF(LEN($EA48)=0,1,SUM(IF(([2]JOE_DATA!$C$2:$C$19999=$EA48)*([2]JOE_DATA!$B$2:$B$19999="Quarter deal announced/signed")*([2]JOE_DATA!$A$2:$A$19999="Corporate"),1,0)))</f>
        <v>1</v>
      </c>
      <c r="HX48" s="3">
        <f t="array" ref="HX48">IF(LEN($EB48)=0,1,SUM(IF(([2]JOE_DATA!$C$2:$C$19999=$EB48)*([2]JOE_DATA!$B$2:$B$19999="Quarter deal completed")*([2]JOE_DATA!$A$2:$A$19999="Corporate"),1,0)))</f>
        <v>1</v>
      </c>
      <c r="HY48" s="3">
        <f t="array" ref="HY48">IF(LEN($EC48)=0,1,SUM(IF(([2]JOE_DATA!$C$2:$C$19999=$EC48)*([2]JOE_DATA!$B$2:$B$19999="Year deal announced/signed")*([2]JOE_DATA!$A$2:$A$19999="Corporate"),1,0)))</f>
        <v>1</v>
      </c>
      <c r="HZ48" s="3">
        <f t="array" ref="HZ48">IF(LEN($ED48)=0,1,SUM(IF(([2]JOE_DATA!$C$2:$C$19999=$ED48)*([2]JOE_DATA!$B$2:$B$19999="Year deal completed")*([2]JOE_DATA!$A$2:$A$19999="Corporate"),1,0)))</f>
        <v>1</v>
      </c>
      <c r="IA48" s="3">
        <v>1</v>
      </c>
      <c r="IB48" s="3">
        <f t="array" ref="IB48">IF(LEN($EF48)=0,1,SUM(IF(([2]JOE_DATA!$C$2:$C$19999=$EF48)*([2]JOE_DATA!$B$2:$B$19999="Work type")*([2]JOE_DATA!$A$2:$A$19999="Corporate Tax"),1,0)))</f>
        <v>1</v>
      </c>
      <c r="IC48" s="3">
        <f t="array" ref="IC48">IF(LEN($EG48)=0,0.4,SUM(IF(([2]JOE_DATA!$C$2:$C$19999=$EG48)*([2]JOE_DATA!$B$2:$B$19999="Work type")*([2]JOE_DATA!$A$2:$A$19999="EPC Construction"),0.4,0)))
+
IF(LEN($EH48)=0,0.3,SUM(IF(([2]JOE_DATA!$C$2:$C$19999=$EH48)*([2]JOE_DATA!$B$2:$B$19999="Work type")*([2]JOE_DATA!$A$2:$A$19999="EPC Construction"),0.3,0)))
+
IF(LEN($EI48)=0,0.3,SUM(IF(([2]JOE_DATA!$C$2:$C$19999=$EI48)*([2]JOE_DATA!$B$2:$B$19999="Work type")*([2]JOE_DATA!$A$2:$A$19999="EPC Construction"),0.3,0)))</f>
        <v>1</v>
      </c>
      <c r="ID48" s="3">
        <f t="array" ref="ID48">IF(LEN($EJ48)=0,0.4,SUM(IF(([2]JOE_DATA!$C$2:$C$19999=$EJ48)*([2]JOE_DATA!$B$2:$B$19999="Contract type")*([2]JOE_DATA!$A$2:$A$19999="EPC Construction"),0.4,0)))
+
IF(LEN($EK48)=0,0.3,SUM(IF(([2]JOE_DATA!$C$2:$C$19999=$EK48)*([2]JOE_DATA!$B$2:$B$19999="Contract type")*([2]JOE_DATA!$A$2:$A$19999="EPC Construction"),0.3,0)))
+
IF(LEN($EL48)=0,0.3,SUM(IF(([2]JOE_DATA!$C$2:$C$19999=$EL48)*([2]JOE_DATA!$B$2:$B$19999="Contract type")*([2]JOE_DATA!$A$2:$A$19999="EPC Construction"),0.3,0)))</f>
        <v>1</v>
      </c>
      <c r="IE48" s="3">
        <f t="array" ref="IE48">IF(LEN($EP48)=0,1,SUM(IF(([2]JOE_DATA!$C$2:$C$19999=$EP48)*([2]JOE_DATA!$B$2:$B$19999="Client type")*([2]JOE_DATA!$A$2:$A$19999="EPC Construction"),1,0)))</f>
        <v>1</v>
      </c>
      <c r="IF48" s="3">
        <f t="array" ref="IF48">IF(LEN($EN48)=0,1,SUM(IF(([2]JOE_DATA!$C$2:$C$19999=$EN48)*([2]JOE_DATA!$B$2:$B$19999="Subject matter")*([2]JOE_DATA!$A$2:$A$19999="EPC Construction"),1,0)))</f>
        <v>1</v>
      </c>
      <c r="IG48" s="3">
        <f t="array" ref="IG48">IF(LEN($ER48)=0,1,SUM(IF(([2]JOE_DATA!$C$2:$C$19999=$ER48)*([2]JOE_DATA!$B$2:$B$19999="Client scope")*([2]JOE_DATA!$A$2:$A$19999="EPC Construction"),1,0)))</f>
        <v>1</v>
      </c>
      <c r="IH48" s="3">
        <f t="array" ref="IH48">IF(LEN($ES48)=0,0.4,SUM(IF(([2]JOE_DATA!$C$2:$C$19999=$ES48)*([2]JOE_DATA!$B$2:$B$19999="Work type")*([2]JOE_DATA!$A$2:$A$19999="EPC Energy"),0.4,0)))
+
IF(LEN($ET48)=0,0.3,SUM(IF(([2]JOE_DATA!$C$2:$C$19999=$ET48)*([2]JOE_DATA!$B$2:$B$19999="Work type")*([2]JOE_DATA!$A$2:$A$19999="EPC Energy"),0.3,0)))
+
IF(LEN($EU48)=0,0.3,SUM(IF(([2]JOE_DATA!$C$2:$C$19999=$EU48)*([2]JOE_DATA!$B$2:$B$19999="Work type")*([2]JOE_DATA!$A$2:$A$19999="EPC Energy"),0.3,0)))</f>
        <v>1</v>
      </c>
      <c r="II48" s="3">
        <f t="array" ref="II48">IF(LEN($EV48)=0,1,SUM(IF(([2]JOE_DATA!$C$2:$C$19999=$EV48)*([2]JOE_DATA!$B$2:$B$19999="Work type")*([2]JOE_DATA!$A$2:$A$19999="EPC Energy"),1,0)))</f>
        <v>1</v>
      </c>
      <c r="IJ48" s="3">
        <f t="array" ref="IJ48">IF(LEN($EW48)=0,1,SUM(IF(([2]JOE_DATA!$C$2:$C$19999=$EW48)*([2]JOE_DATA!$B$2:$B$19999="Client type")*([2]JOE_DATA!$A$2:$A$19999="EPC Projects"),1,0)))</f>
        <v>1</v>
      </c>
      <c r="IK48" s="3">
        <f t="array" ref="IK48">IF(LEN($FE48)=0,0.4,SUM(IF(([2]JOE_DATA!$C$2:$C$19999=$FE48)*([2]JOE_DATA!$B$2:$B$19999="Client type")*([2]JOE_DATA!$A$2:$A$19999="Real Estate"),0.4,0)))
+
IF(LEN($FF48)=0,0.3,SUM(IF(([2]JOE_DATA!$C$2:$C$19999=$FF48)*([2]JOE_DATA!$B$2:$B$19999="Client type")*([2]JOE_DATA!$A$2:$A$19999="Real Estate"),0.3,0)))
+
IF(LEN($FG48)=0,0.3,SUM(IF(([2]JOE_DATA!$C$2:$C$19999=$FG48)*([2]JOE_DATA!$B$2:$B$19999="Client type")*([2]JOE_DATA!$A$2:$A$19999="Real Estate"),0.3,0)))</f>
        <v>1</v>
      </c>
      <c r="IL48" s="3">
        <f t="array" ref="IL48">IF(LEN($FH48)=0,0.4,SUM(IF(([2]JOE_DATA!$C$2:$C$19999=$FH48)*([2]JOE_DATA!$B$2:$B$19999="Work type")*([2]JOE_DATA!$A$2:$A$19999="Real Estate"),0.4,0)))
+
IF(LEN($FI48)=0,0.3,SUM(IF(([2]JOE_DATA!$C$2:$C$19999=$FI48)*([2]JOE_DATA!$B$2:$B$19999="Work type")*([2]JOE_DATA!$A$2:$A$19999="Real Estate"),0.3,0)))
+
IF(LEN($FJ48)=0,0.3,SUM(IF(([2]JOE_DATA!$C$2:$C$19999=$FJ48)*([2]JOE_DATA!$B$2:$B$19999="Work type")*([2]JOE_DATA!$A$2:$A$19999="Real Estate"),0.3,0)))</f>
        <v>1</v>
      </c>
      <c r="IM48" s="3">
        <f t="array" ref="IM48">IF(LEN($EX48)=0,0.4,SUM(IF(([2]JOE_DATA!$C$2:$C$19999=$EX48)*([2]JOE_DATA!$B$2:$B$19999="Work type")*([2]JOE_DATA!$A$2:$A$19999="Human Capital"),0.4,0)))
+
IF(LEN($EY48)=0,0.3,SUM(IF(([2]JOE_DATA!$C$2:$C$19999=$EY48)*([2]JOE_DATA!$B$2:$B$19999="Work type")*([2]JOE_DATA!$A$2:$A$19999="Human Capital"),0.3,0)))
+
IF(LEN($EZ48)=0,0.3,SUM(IF(([2]JOE_DATA!$C$2:$C$19999=$EZ48)*([2]JOE_DATA!$B$2:$B$19999="Work type")*([2]JOE_DATA!$A$2:$A$19999="Human Capital"),0.3,0)))</f>
        <v>1</v>
      </c>
      <c r="IN48" s="3">
        <f t="array" ref="IN48">IF(LEN($FA48)=0,0.4,SUM(IF(([2]JOE_DATA!$C$2:$C$19999=$FA48)*([2]JOE_DATA!$B$2:$B$19999="Sub-work types")*([2]JOE_DATA!$A$2:$A$19999="Human Capital"),0.4,0)))
+
IF(LEN($FB48)=0,0.3,SUM(IF(([2]JOE_DATA!$C$2:$C$19999=$FB48)*([2]JOE_DATA!$B$2:$B$19999="Sub-work types")*([2]JOE_DATA!$A$2:$A$19999="Human Capital"),0.3,0)))
+
IF(LEN($FC48)=0,0.3,SUM(IF(([2]JOE_DATA!$C$2:$C$19999=$FC48)*([2]JOE_DATA!$B$2:$B$19999="Sub-work types")*([2]JOE_DATA!$A$2:$A$19999="Human Capital"),0.3,0)))</f>
        <v>1</v>
      </c>
      <c r="IO48" s="15">
        <f t="array" ref="IO48">IF(LEN($FD48)=0,1,SUM(IF(([2]JOE_DATA!$C$2:$C$19999=$FD48)*([2]JOE_DATA!$B$2:$B$19999="Pension scheme")*([2]JOE_DATA!$A$2:$A$19999="Human Capital"),1,0)))</f>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45">
      <c r="A49" s="34"/>
      <c r="B49" s="46" t="s">
        <v>331</v>
      </c>
      <c r="C49" s="36" t="s">
        <v>247</v>
      </c>
      <c r="D49" s="41"/>
      <c r="E49" s="41"/>
      <c r="F49" s="41" t="s">
        <v>248</v>
      </c>
      <c r="G49" s="41"/>
      <c r="H49" s="41"/>
      <c r="I49" s="41"/>
      <c r="J49" s="41"/>
      <c r="K49" s="41"/>
      <c r="L49" s="41"/>
      <c r="M49" s="41"/>
      <c r="N49" s="41"/>
      <c r="O49" s="36" t="s">
        <v>106</v>
      </c>
      <c r="P49" s="41"/>
      <c r="Q49" s="41"/>
      <c r="R49" s="41"/>
      <c r="S49" s="41"/>
      <c r="T49" s="48">
        <v>40908</v>
      </c>
      <c r="U49" s="36" t="s">
        <v>248</v>
      </c>
      <c r="V49" s="41"/>
      <c r="W49" s="41"/>
      <c r="X49" s="41"/>
      <c r="Y49" s="41"/>
      <c r="Z49" s="41"/>
      <c r="AA49" s="46" t="s">
        <v>332</v>
      </c>
      <c r="AB49" s="41"/>
      <c r="AC49" s="41"/>
      <c r="AD49" s="41"/>
      <c r="AE49" s="41"/>
      <c r="AF49" s="41"/>
      <c r="AG49" s="41"/>
      <c r="AH49" s="45"/>
      <c r="AI49" s="41"/>
      <c r="AJ49" s="41"/>
      <c r="AK49" s="41"/>
      <c r="AL49" s="36" t="s">
        <v>250</v>
      </c>
      <c r="AM49" s="41"/>
      <c r="AN49" s="41"/>
      <c r="AO49" s="36" t="s">
        <v>251</v>
      </c>
      <c r="AP49" s="41"/>
      <c r="AQ49" s="41"/>
      <c r="AR49" s="41"/>
      <c r="AS49" s="41"/>
      <c r="AT49" s="41"/>
      <c r="AU49" s="41"/>
      <c r="AV49" s="41"/>
      <c r="AW49" s="41"/>
      <c r="AX49" s="41"/>
      <c r="AY49" s="41"/>
      <c r="AZ49" s="41"/>
      <c r="BA49" s="45"/>
      <c r="BB49" s="41"/>
      <c r="BC49" s="41"/>
      <c r="BD49" s="41"/>
      <c r="BE49" s="46"/>
      <c r="BF49" s="41"/>
      <c r="BG49" s="41"/>
      <c r="BH49" s="41"/>
      <c r="BI49" s="41"/>
      <c r="BJ49" s="41"/>
      <c r="BK49" s="41"/>
      <c r="BL49" s="41" t="s">
        <v>262</v>
      </c>
      <c r="BM49" s="41"/>
      <c r="BN49" s="41"/>
      <c r="BO49" s="49"/>
      <c r="BP49" s="41"/>
      <c r="BQ49" s="41"/>
      <c r="BR49" s="41"/>
      <c r="BS49" s="41"/>
      <c r="BT49" s="41"/>
      <c r="BU49" s="41"/>
      <c r="BV49" s="41"/>
      <c r="BW49" s="41"/>
      <c r="BX49" s="41"/>
      <c r="BY49" s="41"/>
      <c r="BZ49" s="36" t="s">
        <v>253</v>
      </c>
      <c r="CA49" s="41"/>
      <c r="CB49" s="41"/>
      <c r="CC49" s="41"/>
      <c r="CD49" s="36"/>
      <c r="CE49" s="36"/>
      <c r="CF49" s="41"/>
      <c r="CG49" s="41" t="s">
        <v>254</v>
      </c>
      <c r="CH49" s="41"/>
      <c r="CI49" s="41"/>
      <c r="CJ49" s="41"/>
      <c r="CK49" s="41"/>
      <c r="CL49" s="41"/>
      <c r="CM49" s="41"/>
      <c r="CN49" s="41"/>
      <c r="CO49" s="41"/>
      <c r="CP49" s="41"/>
      <c r="CQ49" s="41"/>
      <c r="CR49" s="41"/>
      <c r="CS49" s="45"/>
      <c r="CT49" s="49"/>
      <c r="CU49" s="49"/>
      <c r="CV49" s="50"/>
      <c r="CW49" s="50"/>
      <c r="CX49" s="50"/>
      <c r="CY49" s="50"/>
      <c r="CZ49" s="49"/>
      <c r="DA49" s="49"/>
      <c r="DB49" s="49"/>
      <c r="DC49" s="49"/>
      <c r="DD49" s="49"/>
      <c r="DE49" s="49"/>
      <c r="DF49" s="50"/>
      <c r="DG49" s="50"/>
      <c r="DH49" s="50"/>
      <c r="DI49" s="50"/>
      <c r="DJ49" s="50"/>
      <c r="DK49" s="50"/>
      <c r="DL49" s="50"/>
      <c r="DM49" s="50"/>
      <c r="DN49" s="50"/>
      <c r="DO49" s="50"/>
      <c r="DP49" s="50"/>
      <c r="DQ49" s="50"/>
      <c r="DR49" s="50"/>
      <c r="DS49" s="50"/>
      <c r="DT49" s="50"/>
      <c r="DU49" s="50"/>
      <c r="DV49" s="50"/>
      <c r="DW49" s="50"/>
      <c r="DX49" s="50"/>
      <c r="DY49" s="50"/>
      <c r="DZ49" s="50"/>
      <c r="EA49" s="50"/>
      <c r="EB49" s="50"/>
      <c r="EC49" s="50"/>
      <c r="ED49" s="50"/>
      <c r="EE49" s="50"/>
      <c r="EF49" s="50"/>
      <c r="EG49" s="50"/>
      <c r="EH49" s="50"/>
      <c r="EI49" s="50"/>
      <c r="EJ49" s="49"/>
      <c r="EK49" s="49"/>
      <c r="EL49" s="49"/>
      <c r="EM49" s="50"/>
      <c r="EN49" s="50"/>
      <c r="EO49" s="50"/>
      <c r="EP49" s="50"/>
      <c r="EQ49" s="50"/>
      <c r="ER49" s="50"/>
      <c r="ES49" s="50"/>
      <c r="ET49" s="50"/>
      <c r="EU49" s="50"/>
      <c r="EV49" s="50"/>
      <c r="EW49" s="50"/>
      <c r="EX49" s="50"/>
      <c r="EY49" s="50"/>
      <c r="EZ49" s="50"/>
      <c r="FA49" s="50"/>
      <c r="FB49" s="50"/>
      <c r="FC49" s="50"/>
      <c r="FD49" s="50"/>
      <c r="FE49" s="50"/>
      <c r="FF49" s="50"/>
      <c r="FG49" s="50"/>
      <c r="FH49" s="50"/>
      <c r="FI49" s="50"/>
      <c r="FJ49" s="50"/>
      <c r="FK49" s="50"/>
      <c r="FL49" s="50"/>
      <c r="FM49" s="50"/>
      <c r="FO49" s="3"/>
      <c r="FP49" s="3"/>
      <c r="FQ49" s="3" t="str">
        <f t="array" ref="FQ49">IF(SUM($FU49:$IP49)=74,"PASS","FAIL")</f>
        <v>PASS</v>
      </c>
      <c r="FR49" s="3">
        <f t="shared" si="5"/>
        <v>0</v>
      </c>
      <c r="FS49" s="3">
        <f t="shared" si="6"/>
        <v>1</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1</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1</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1</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f t="array" ref="HF49">IF(LEN($CS49)=0,0.4,SUM(IF(([2]JOE_DATA!$C$2:$C$19999=$CS49)*([2]JOE_DATA!$B$2:$B$19999="Work type")*([2]JOE_DATA!$A$2:$A$19999="BAIF"),0.4,0)))
+
IF(LEN($CT49)=0,0.3,SUM(IF(([2]JOE_DATA!$C$2:$C$19999=$CT49)*([2]JOE_DATA!$B$2:$B$19999="Work type")*([2]JOE_DATA!$A$2:$A$19999="BAIF"),0.3,0)))
+
IF(LEN($CU49)=0,0.3,SUM(IF(([2]JOE_DATA!$C$2:$C$19999=$CU49)*([2]JOE_DATA!$B$2:$B$19999="Work type")*([2]JOE_DATA!$A$2:$A$19999="BAIF"),0.3,0)))</f>
        <v>1</v>
      </c>
      <c r="HG49" s="3">
        <f t="array" ref="HG49">IF(LEN($CQ49)=0,1,SUM(IF(([2]JOE_DATA!$C$2:$C$19999=$CQ49)*([2]JOE_DATA!$B$2:$B$19999="Client type")*([2]JOE_DATA!$A$2:$A$19999="BAIF"),1,0)))</f>
        <v>1</v>
      </c>
      <c r="HH49" s="3">
        <f t="array" ref="HH49">IF(LEN($CW49)=0,0.4,SUM(IF(([2]JOE_DATA!$C$2:$C$19999=$CW49)*([2]JOE_DATA!$B$2:$B$19999="Work type")*([2]JOE_DATA!$A$2:$A$19999="CRD"),0.4,0)))
+
IF(LEN($CX49)=0,0.3,SUM(IF(([2]JOE_DATA!$C$2:$C$19999=$CX49)*([2]JOE_DATA!$B$2:$B$19999="Work type")*([2]JOE_DATA!$A$2:$A$19999="CRD"),0.3,0)))
+
IF(LEN($CY49)=0,0.3,SUM(IF(([2]JOE_DATA!$C$2:$C$19999=$CY49)*([2]JOE_DATA!$B$2:$B$19999="Work type")*([2]JOE_DATA!$A$2:$A$19999="CRD"),0.3,0)))</f>
        <v>1</v>
      </c>
      <c r="HI49" s="3">
        <f t="array" ref="HI49">IF(LEN($CZ49)=0,0.4,SUM(IF(([2]JOE_DATA!$C$2:$C$19999=$CZ49)*([2]JOE_DATA!$B$2:$B$19999="Sub-work type")*([2]JOE_DATA!$A$2:$A$19999="CRD"),0.4,0)))
+
IF(LEN($DA49)=0,0.3,SUM(IF(([2]JOE_DATA!$C$2:$C$19999=$DA49)*([2]JOE_DATA!$B$2:$B$19999="Sub-work type")*([2]JOE_DATA!$A$2:$A$19999="CRD"),0.3,0)))
+
IF(LEN($DB49)=0,0.3,SUM(IF(([2]JOE_DATA!$C$2:$C$19999=$DB49)*([2]JOE_DATA!$B$2:$B$19999="Sub-work type")*([2]JOE_DATA!$A$2:$A$19999="CRD"),0.3,0)))</f>
        <v>1</v>
      </c>
      <c r="HJ49" s="3">
        <f t="array" ref="HJ49">IF(LEN($CV49)=0,1,SUM(IF(([2]JOE_DATA!$C$2:$C$19999=$CV49)*([2]JOE_DATA!$B$2:$B$19999="Client type")*([2]JOE_DATA!$A$2:$A$19999="CRD"),1,0)))</f>
        <v>1</v>
      </c>
      <c r="HK49" s="3">
        <f t="array" ref="HK49">IF(LEN($DC49)=0,0.4,SUM(IF(([2]JOE_DATA!$C$2:$C$19999=$DC49)*([2]JOE_DATA!$B$2:$B$19999="Work type")*([2]JOE_DATA!$A$2:$A$19999="Corporate"),0.4,0)))
+
IF(LEN($DD49)=0,0.3,SUM(IF(([2]JOE_DATA!$C$2:$C$19999=$DD49)*([2]JOE_DATA!$B$2:$B$19999="Work type")*([2]JOE_DATA!$A$2:$A$19999="Corporate"),0.3,0)))
+
IF(LEN($DE49)=0,0.3,SUM(IF(([2]JOE_DATA!$C$2:$C$19999=$DE49)*([2]JOE_DATA!$B$2:$B$19999="Work type")*([2]JOE_DATA!$A$2:$A$19999="Corporate"),0.3,0)))</f>
        <v>1</v>
      </c>
      <c r="HL49" s="3">
        <f t="array" ref="HL49">IF(LEN($DF49)=0,0.4,SUM(IF(([2]JOE_DATA!$C$2:$C$19999=$DF49)*([2]JOE_DATA!$B$2:$B$19999="Sub-work type")*([2]JOE_DATA!$A$2:$A$19999="Corporate"),0.4,0)))
+
IF(LEN($DG49)=0,0.3,SUM(IF(([2]JOE_DATA!$C$2:$C$19999=$DG49)*([2]JOE_DATA!$B$2:$B$19999="Sub-work type")*([2]JOE_DATA!$A$2:$A$19999="Corporate"),0.3,0)))
+
IF(LEN($DH49)=0,0.3,SUM(IF(([2]JOE_DATA!$C$2:$C$19999=$DH49)*([2]JOE_DATA!$B$2:$B$19999="Sub-work type")*([2]JOE_DATA!$A$2:$A$19999="Corporate"),0.3,0)))</f>
        <v>1</v>
      </c>
      <c r="HM49" s="3">
        <f t="array" ref="HM49">IF(LEN($DI49)=0,0.4,SUM(IF(([2]JOE_DATA!$C$2:$C$19999=$DI49)*([2]JOE_DATA!$B$2:$B$19999="Acting for")*([2]JOE_DATA!$A$2:$A$19999="Corporate"),0.4,0)))
+
IF(LEN($DJ49)=0,0.3,SUM(IF(([2]JOE_DATA!$C$2:$C$19999=$DJ49)*([2]JOE_DATA!$B$2:$B$19999="Acting for")*([2]JOE_DATA!$A$2:$A$19999="Corporate"),0.3,0)))
+
IF(LEN($DK49)=0,0.3,SUM(IF(([2]JOE_DATA!$C$2:$C$19999=$DK49)*([2]JOE_DATA!$B$2:$B$19999="Acting for")*([2]JOE_DATA!$A$2:$A$19999="Corporate"),0.3,0)))</f>
        <v>1</v>
      </c>
      <c r="HN49" s="3">
        <f t="array" ref="HN49">IF(LEN($DM49)=0,0.4,SUM(IF(([2]JOE_DATA!$C$2:$C$19999=$DM49)*([2]JOE_DATA!$B$2:$B$19999="Country of buyer")*([2]JOE_DATA!$A$2:$A$19999="Corporate"),0.4,0)))
+
IF(LEN($DN49)=0,0.3,SUM(IF(([2]JOE_DATA!$C$2:$C$19999=$DN49)*([2]JOE_DATA!$B$2:$B$19999="Country of buyer")*([2]JOE_DATA!$A$2:$A$19999="Corporate"),0.3,0)))
+
IF(LEN($DL49)=0,0.3,SUM(IF(([2]JOE_DATA!$C$2:$C$19999=$DL49)*([2]JOE_DATA!$B$2:$B$19999="Country of buyer")*([2]JOE_DATA!$A$2:$A$19999="Corporate"),0.3,0)))</f>
        <v>1</v>
      </c>
      <c r="HO49" s="3">
        <f t="array" ref="HO49">IF(LEN($DO49)=0,0.4,SUM(IF(([2]JOE_DATA!$C$2:$C$19999=$DO49)*([2]JOE_DATA!$B$2:$B$19999="Country of seller")*([2]JOE_DATA!$A$2:$A$19999="Corporate"),0.4,0)))
+
IF(LEN($DP49)=0,0.3,SUM(IF(([2]JOE_DATA!$C$2:$C$19999=$DP49)*([2]JOE_DATA!$B$2:$B$19999="Country of seller")*([2]JOE_DATA!$A$2:$A$19999="Corporate"),0.3,0)))
+
IF(LEN($DQ49)=0,0.3,SUM(IF(([2]JOE_DATA!$C$2:$C$19999=$DQ49)*([2]JOE_DATA!$B$2:$B$19999="Country of seller")*([2]JOE_DATA!$A$2:$A$19999="Corporate"),0.3,0)))</f>
        <v>1</v>
      </c>
      <c r="HP49" s="3">
        <f t="array" ref="HP49">IF(LEN($DR49)=0,0.4,SUM(IF(([2]JOE_DATA!$C$2:$C$19999=$DR49)*([2]JOE_DATA!$B$2:$B$19999="Country of target")*([2]JOE_DATA!$A$2:$A$19999="Corporate"),0.4,0)))
+
IF(LEN($DS49)=0,0.3,SUM(IF(([2]JOE_DATA!$C$2:$C$19999=$DS49)*([2]JOE_DATA!$B$2:$B$19999="Country of target")*([2]JOE_DATA!$A$2:$A$19999="Corporate"),0.3,0)))
+
IF(LEN($DT49)=0,0.3,SUM(IF(([2]JOE_DATA!$C$2:$C$19999=$DT49)*([2]JOE_DATA!$B$2:$B$19999="Country of target")*([2]JOE_DATA!$A$2:$A$19999="Corporate"),0.3,0)))</f>
        <v>1</v>
      </c>
      <c r="HQ49" s="3">
        <f t="array" ref="HQ49">IF(LEN($DU49)=0,1,SUM(IF(([2]JOE_DATA!$C$2:$C$19999=$DU49)*([2]JOE_DATA!$B$2:$B$19999="Value over US $5m")*([2]JOE_DATA!$A$2:$A$19999="Corporate"),1,0)))</f>
        <v>1</v>
      </c>
      <c r="HR49" s="3">
        <f t="array" ref="HR49">IF(LEN($DV49)=0,1,SUM(IF(([2]JOE_DATA!$C$2:$C$19999=$DV49)*([2]JOE_DATA!$B$2:$B$19999="Value over £500,000")*([2]JOE_DATA!$A$2:$A$19999="Corporate"),1,0)))</f>
        <v>1</v>
      </c>
      <c r="HS49" s="3">
        <f t="array" ref="HS49">IF(LEN($DW49)=0,1,SUM(IF(([2]JOE_DATA!$C$2:$C$19999=$DW49)*([2]JOE_DATA!$B$2:$B$19999="Value over Euro 5m")*([2]JOE_DATA!$A$2:$A$19999="Corporate"),1,0)))</f>
        <v>1</v>
      </c>
      <c r="HT49" s="3">
        <f t="array" ref="HT49">IF(LEN($DX49)=0,1,SUM(IF(([2]JOE_DATA!$C$2:$C$19999=$DX49)*([2]JOE_DATA!$B$2:$B$19999="Value range in euros")*([2]JOE_DATA!$A$2:$A$19999="Corporate"),1,0)))</f>
        <v>1</v>
      </c>
      <c r="HU49" s="3">
        <f t="array" ref="HU49">IF(LEN($DY49)=0,1,SUM(IF(([2]JOE_DATA!$C$2:$C$19999=$DY49)*([2]JOE_DATA!$B$2:$B$19999="Is the deal relevant for M&amp;A study")*([2]JOE_DATA!$A$2:$A$19999="Corporate"),1,0)))</f>
        <v>1</v>
      </c>
      <c r="HV49" s="3">
        <f t="array" ref="HV49">IF(LEN($DZ49)=0,1,SUM(IF(([2]JOE_DATA!$C$2:$C$19999=$DZ49)*([2]JOE_DATA!$B$2:$B$19999="Does the deal involve PE clients")*([2]JOE_DATA!$A$2:$A$19999="Corporate"),1,0)))</f>
        <v>1</v>
      </c>
      <c r="HW49" s="3">
        <f t="array" ref="HW49">IF(LEN($EA49)=0,1,SUM(IF(([2]JOE_DATA!$C$2:$C$19999=$EA49)*([2]JOE_DATA!$B$2:$B$19999="Quarter deal announced/signed")*([2]JOE_DATA!$A$2:$A$19999="Corporate"),1,0)))</f>
        <v>1</v>
      </c>
      <c r="HX49" s="3">
        <f t="array" ref="HX49">IF(LEN($EB49)=0,1,SUM(IF(([2]JOE_DATA!$C$2:$C$19999=$EB49)*([2]JOE_DATA!$B$2:$B$19999="Quarter deal completed")*([2]JOE_DATA!$A$2:$A$19999="Corporate"),1,0)))</f>
        <v>1</v>
      </c>
      <c r="HY49" s="3">
        <f t="array" ref="HY49">IF(LEN($EC49)=0,1,SUM(IF(([2]JOE_DATA!$C$2:$C$19999=$EC49)*([2]JOE_DATA!$B$2:$B$19999="Year deal announced/signed")*([2]JOE_DATA!$A$2:$A$19999="Corporate"),1,0)))</f>
        <v>1</v>
      </c>
      <c r="HZ49" s="3">
        <f t="array" ref="HZ49">IF(LEN($ED49)=0,1,SUM(IF(([2]JOE_DATA!$C$2:$C$19999=$ED49)*([2]JOE_DATA!$B$2:$B$19999="Year deal completed")*([2]JOE_DATA!$A$2:$A$19999="Corporate"),1,0)))</f>
        <v>1</v>
      </c>
      <c r="IA49" s="3">
        <v>1</v>
      </c>
      <c r="IB49" s="3">
        <f t="array" ref="IB49">IF(LEN($EF49)=0,1,SUM(IF(([2]JOE_DATA!$C$2:$C$19999=$EF49)*([2]JOE_DATA!$B$2:$B$19999="Work type")*([2]JOE_DATA!$A$2:$A$19999="Corporate Tax"),1,0)))</f>
        <v>1</v>
      </c>
      <c r="IC49" s="3">
        <f t="array" ref="IC49">IF(LEN($EG49)=0,0.4,SUM(IF(([2]JOE_DATA!$C$2:$C$19999=$EG49)*([2]JOE_DATA!$B$2:$B$19999="Work type")*([2]JOE_DATA!$A$2:$A$19999="EPC Construction"),0.4,0)))
+
IF(LEN($EH49)=0,0.3,SUM(IF(([2]JOE_DATA!$C$2:$C$19999=$EH49)*([2]JOE_DATA!$B$2:$B$19999="Work type")*([2]JOE_DATA!$A$2:$A$19999="EPC Construction"),0.3,0)))
+
IF(LEN($EI49)=0,0.3,SUM(IF(([2]JOE_DATA!$C$2:$C$19999=$EI49)*([2]JOE_DATA!$B$2:$B$19999="Work type")*([2]JOE_DATA!$A$2:$A$19999="EPC Construction"),0.3,0)))</f>
        <v>1</v>
      </c>
      <c r="ID49" s="3">
        <f t="array" ref="ID49">IF(LEN($EJ49)=0,0.4,SUM(IF(([2]JOE_DATA!$C$2:$C$19999=$EJ49)*([2]JOE_DATA!$B$2:$B$19999="Contract type")*([2]JOE_DATA!$A$2:$A$19999="EPC Construction"),0.4,0)))
+
IF(LEN($EK49)=0,0.3,SUM(IF(([2]JOE_DATA!$C$2:$C$19999=$EK49)*([2]JOE_DATA!$B$2:$B$19999="Contract type")*([2]JOE_DATA!$A$2:$A$19999="EPC Construction"),0.3,0)))
+
IF(LEN($EL49)=0,0.3,SUM(IF(([2]JOE_DATA!$C$2:$C$19999=$EL49)*([2]JOE_DATA!$B$2:$B$19999="Contract type")*([2]JOE_DATA!$A$2:$A$19999="EPC Construction"),0.3,0)))</f>
        <v>1</v>
      </c>
      <c r="IE49" s="3">
        <f t="array" ref="IE49">IF(LEN($EP49)=0,1,SUM(IF(([2]JOE_DATA!$C$2:$C$19999=$EP49)*([2]JOE_DATA!$B$2:$B$19999="Client type")*([2]JOE_DATA!$A$2:$A$19999="EPC Construction"),1,0)))</f>
        <v>1</v>
      </c>
      <c r="IF49" s="3">
        <f t="array" ref="IF49">IF(LEN($EN49)=0,1,SUM(IF(([2]JOE_DATA!$C$2:$C$19999=$EN49)*([2]JOE_DATA!$B$2:$B$19999="Subject matter")*([2]JOE_DATA!$A$2:$A$19999="EPC Construction"),1,0)))</f>
        <v>1</v>
      </c>
      <c r="IG49" s="3">
        <f t="array" ref="IG49">IF(LEN($ER49)=0,1,SUM(IF(([2]JOE_DATA!$C$2:$C$19999=$ER49)*([2]JOE_DATA!$B$2:$B$19999="Client scope")*([2]JOE_DATA!$A$2:$A$19999="EPC Construction"),1,0)))</f>
        <v>1</v>
      </c>
      <c r="IH49" s="3">
        <f t="array" ref="IH49">IF(LEN($ES49)=0,0.4,SUM(IF(([2]JOE_DATA!$C$2:$C$19999=$ES49)*([2]JOE_DATA!$B$2:$B$19999="Work type")*([2]JOE_DATA!$A$2:$A$19999="EPC Energy"),0.4,0)))
+
IF(LEN($ET49)=0,0.3,SUM(IF(([2]JOE_DATA!$C$2:$C$19999=$ET49)*([2]JOE_DATA!$B$2:$B$19999="Work type")*([2]JOE_DATA!$A$2:$A$19999="EPC Energy"),0.3,0)))
+
IF(LEN($EU49)=0,0.3,SUM(IF(([2]JOE_DATA!$C$2:$C$19999=$EU49)*([2]JOE_DATA!$B$2:$B$19999="Work type")*([2]JOE_DATA!$A$2:$A$19999="EPC Energy"),0.3,0)))</f>
        <v>1</v>
      </c>
      <c r="II49" s="3">
        <f t="array" ref="II49">IF(LEN($EV49)=0,1,SUM(IF(([2]JOE_DATA!$C$2:$C$19999=$EV49)*([2]JOE_DATA!$B$2:$B$19999="Work type")*([2]JOE_DATA!$A$2:$A$19999="EPC Energy"),1,0)))</f>
        <v>1</v>
      </c>
      <c r="IJ49" s="3">
        <f t="array" ref="IJ49">IF(LEN($EW49)=0,1,SUM(IF(([2]JOE_DATA!$C$2:$C$19999=$EW49)*([2]JOE_DATA!$B$2:$B$19999="Client type")*([2]JOE_DATA!$A$2:$A$19999="EPC Projects"),1,0)))</f>
        <v>1</v>
      </c>
      <c r="IK49" s="3">
        <f t="array" ref="IK49">IF(LEN($FE49)=0,0.4,SUM(IF(([2]JOE_DATA!$C$2:$C$19999=$FE49)*([2]JOE_DATA!$B$2:$B$19999="Client type")*([2]JOE_DATA!$A$2:$A$19999="Real Estate"),0.4,0)))
+
IF(LEN($FF49)=0,0.3,SUM(IF(([2]JOE_DATA!$C$2:$C$19999=$FF49)*([2]JOE_DATA!$B$2:$B$19999="Client type")*([2]JOE_DATA!$A$2:$A$19999="Real Estate"),0.3,0)))
+
IF(LEN($FG49)=0,0.3,SUM(IF(([2]JOE_DATA!$C$2:$C$19999=$FG49)*([2]JOE_DATA!$B$2:$B$19999="Client type")*([2]JOE_DATA!$A$2:$A$19999="Real Estate"),0.3,0)))</f>
        <v>1</v>
      </c>
      <c r="IL49" s="3">
        <f t="array" ref="IL49">IF(LEN($FH49)=0,0.4,SUM(IF(([2]JOE_DATA!$C$2:$C$19999=$FH49)*([2]JOE_DATA!$B$2:$B$19999="Work type")*([2]JOE_DATA!$A$2:$A$19999="Real Estate"),0.4,0)))
+
IF(LEN($FI49)=0,0.3,SUM(IF(([2]JOE_DATA!$C$2:$C$19999=$FI49)*([2]JOE_DATA!$B$2:$B$19999="Work type")*([2]JOE_DATA!$A$2:$A$19999="Real Estate"),0.3,0)))
+
IF(LEN($FJ49)=0,0.3,SUM(IF(([2]JOE_DATA!$C$2:$C$19999=$FJ49)*([2]JOE_DATA!$B$2:$B$19999="Work type")*([2]JOE_DATA!$A$2:$A$19999="Real Estate"),0.3,0)))</f>
        <v>1</v>
      </c>
      <c r="IM49" s="3">
        <f t="array" ref="IM49">IF(LEN($EX49)=0,0.4,SUM(IF(([2]JOE_DATA!$C$2:$C$19999=$EX49)*([2]JOE_DATA!$B$2:$B$19999="Work type")*([2]JOE_DATA!$A$2:$A$19999="Human Capital"),0.4,0)))
+
IF(LEN($EY49)=0,0.3,SUM(IF(([2]JOE_DATA!$C$2:$C$19999=$EY49)*([2]JOE_DATA!$B$2:$B$19999="Work type")*([2]JOE_DATA!$A$2:$A$19999="Human Capital"),0.3,0)))
+
IF(LEN($EZ49)=0,0.3,SUM(IF(([2]JOE_DATA!$C$2:$C$19999=$EZ49)*([2]JOE_DATA!$B$2:$B$19999="Work type")*([2]JOE_DATA!$A$2:$A$19999="Human Capital"),0.3,0)))</f>
        <v>1</v>
      </c>
      <c r="IN49" s="3">
        <f t="array" ref="IN49">IF(LEN($FA49)=0,0.4,SUM(IF(([2]JOE_DATA!$C$2:$C$19999=$FA49)*([2]JOE_DATA!$B$2:$B$19999="Sub-work types")*([2]JOE_DATA!$A$2:$A$19999="Human Capital"),0.4,0)))
+
IF(LEN($FB49)=0,0.3,SUM(IF(([2]JOE_DATA!$C$2:$C$19999=$FB49)*([2]JOE_DATA!$B$2:$B$19999="Sub-work types")*([2]JOE_DATA!$A$2:$A$19999="Human Capital"),0.3,0)))
+
IF(LEN($FC49)=0,0.3,SUM(IF(([2]JOE_DATA!$C$2:$C$19999=$FC49)*([2]JOE_DATA!$B$2:$B$19999="Sub-work types")*([2]JOE_DATA!$A$2:$A$19999="Human Capital"),0.3,0)))</f>
        <v>1</v>
      </c>
      <c r="IO49" s="15">
        <f t="array" ref="IO49">IF(LEN($FD49)=0,1,SUM(IF(([2]JOE_DATA!$C$2:$C$19999=$FD49)*([2]JOE_DATA!$B$2:$B$19999="Pension scheme")*([2]JOE_DATA!$A$2:$A$19999="Human Capital"),1,0)))</f>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22.5">
      <c r="A50" s="34"/>
      <c r="B50" s="46" t="s">
        <v>282</v>
      </c>
      <c r="C50" s="36" t="s">
        <v>247</v>
      </c>
      <c r="D50" s="41"/>
      <c r="E50" s="41"/>
      <c r="F50" s="41" t="s">
        <v>248</v>
      </c>
      <c r="G50" s="41"/>
      <c r="H50" s="41"/>
      <c r="I50" s="41"/>
      <c r="J50" s="41"/>
      <c r="K50" s="41"/>
      <c r="L50" s="41"/>
      <c r="M50" s="41"/>
      <c r="N50" s="41"/>
      <c r="O50" s="36" t="s">
        <v>106</v>
      </c>
      <c r="P50" s="41"/>
      <c r="Q50" s="41"/>
      <c r="R50" s="41"/>
      <c r="S50" s="41"/>
      <c r="T50" s="48">
        <v>40543</v>
      </c>
      <c r="U50" s="36" t="s">
        <v>248</v>
      </c>
      <c r="V50" s="41"/>
      <c r="W50" s="41"/>
      <c r="X50" s="41"/>
      <c r="Y50" s="41"/>
      <c r="Z50" s="41"/>
      <c r="AA50" s="46" t="s">
        <v>333</v>
      </c>
      <c r="AB50" s="41"/>
      <c r="AC50" s="41"/>
      <c r="AD50" s="41"/>
      <c r="AE50" s="41"/>
      <c r="AF50" s="41"/>
      <c r="AG50" s="41"/>
      <c r="AH50" s="45"/>
      <c r="AI50" s="41"/>
      <c r="AJ50" s="41"/>
      <c r="AK50" s="41"/>
      <c r="AL50" s="36" t="s">
        <v>250</v>
      </c>
      <c r="AM50" s="41"/>
      <c r="AN50" s="41"/>
      <c r="AO50" s="36" t="s">
        <v>251</v>
      </c>
      <c r="AP50" s="41"/>
      <c r="AQ50" s="41"/>
      <c r="AR50" s="41"/>
      <c r="AS50" s="41"/>
      <c r="AT50" s="41"/>
      <c r="AU50" s="41"/>
      <c r="AV50" s="41"/>
      <c r="AW50" s="41"/>
      <c r="AX50" s="41"/>
      <c r="AY50" s="41"/>
      <c r="AZ50" s="41"/>
      <c r="BA50" s="45"/>
      <c r="BB50" s="41"/>
      <c r="BC50" s="41"/>
      <c r="BD50" s="41"/>
      <c r="BE50" s="51"/>
      <c r="BF50" s="41"/>
      <c r="BG50" s="41"/>
      <c r="BH50" s="41"/>
      <c r="BI50" s="41"/>
      <c r="BJ50" s="41"/>
      <c r="BK50" s="41"/>
      <c r="BL50" s="41" t="s">
        <v>252</v>
      </c>
      <c r="BM50" s="41"/>
      <c r="BN50" s="41"/>
      <c r="BO50" s="41"/>
      <c r="BP50" s="41"/>
      <c r="BQ50" s="41"/>
      <c r="BR50" s="41"/>
      <c r="BS50" s="41"/>
      <c r="BT50" s="41"/>
      <c r="BU50" s="41"/>
      <c r="BV50" s="41"/>
      <c r="BW50" s="41"/>
      <c r="BX50" s="41"/>
      <c r="BY50" s="41"/>
      <c r="BZ50" s="36" t="s">
        <v>253</v>
      </c>
      <c r="CA50" s="41"/>
      <c r="CB50" s="41"/>
      <c r="CC50" s="41"/>
      <c r="CD50" s="36"/>
      <c r="CE50" s="36"/>
      <c r="CF50" s="41"/>
      <c r="CG50" s="41" t="s">
        <v>254</v>
      </c>
      <c r="CH50" s="41"/>
      <c r="CI50" s="41"/>
      <c r="CJ50" s="41"/>
      <c r="CK50" s="41"/>
      <c r="CL50" s="41"/>
      <c r="CM50" s="41"/>
      <c r="CN50" s="41"/>
      <c r="CO50" s="41"/>
      <c r="CP50" s="41"/>
      <c r="CQ50" s="41"/>
      <c r="CR50" s="41"/>
      <c r="CS50" s="45"/>
      <c r="CT50" s="49"/>
      <c r="CU50" s="49"/>
      <c r="CV50" s="50"/>
      <c r="CW50" s="50"/>
      <c r="CX50" s="50"/>
      <c r="CY50" s="50"/>
      <c r="CZ50" s="49"/>
      <c r="DA50" s="49"/>
      <c r="DB50" s="49"/>
      <c r="DC50" s="49"/>
      <c r="DD50" s="49"/>
      <c r="DE50" s="49"/>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49"/>
      <c r="EK50" s="49"/>
      <c r="EL50" s="49"/>
      <c r="EM50" s="50"/>
      <c r="EN50" s="50"/>
      <c r="EO50" s="50"/>
      <c r="EP50" s="50"/>
      <c r="EQ50" s="50"/>
      <c r="ER50" s="50"/>
      <c r="ES50" s="50"/>
      <c r="ET50" s="50"/>
      <c r="EU50" s="50"/>
      <c r="EV50" s="50"/>
      <c r="EW50" s="50"/>
      <c r="EX50" s="50"/>
      <c r="EY50" s="50"/>
      <c r="EZ50" s="50"/>
      <c r="FA50" s="50"/>
      <c r="FB50" s="50"/>
      <c r="FC50" s="50"/>
      <c r="FD50" s="50"/>
      <c r="FE50" s="50"/>
      <c r="FF50" s="50"/>
      <c r="FG50" s="50"/>
      <c r="FH50" s="50"/>
      <c r="FI50" s="50"/>
      <c r="FJ50" s="50"/>
      <c r="FK50" s="50"/>
      <c r="FL50" s="50"/>
      <c r="FM50" s="50"/>
      <c r="FO50" s="3"/>
      <c r="FP50" s="3"/>
      <c r="FQ50" s="3" t="str">
        <f t="array" ref="FQ50">IF(SUM($FU50:$IP50)=74,"PASS","FAIL")</f>
        <v>PASS</v>
      </c>
      <c r="FR50" s="3">
        <f t="shared" si="5"/>
        <v>0</v>
      </c>
      <c r="FS50" s="3">
        <f t="shared" si="6"/>
        <v>1</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1</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7"/>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1</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f t="array" ref="HF50">IF(LEN($CS50)=0,0.4,SUM(IF(([2]JOE_DATA!$C$2:$C$19999=$CS50)*([2]JOE_DATA!$B$2:$B$19999="Work type")*([2]JOE_DATA!$A$2:$A$19999="BAIF"),0.4,0)))
+
IF(LEN($CT50)=0,0.3,SUM(IF(([2]JOE_DATA!$C$2:$C$19999=$CT50)*([2]JOE_DATA!$B$2:$B$19999="Work type")*([2]JOE_DATA!$A$2:$A$19999="BAIF"),0.3,0)))
+
IF(LEN($CU50)=0,0.3,SUM(IF(([2]JOE_DATA!$C$2:$C$19999=$CU50)*([2]JOE_DATA!$B$2:$B$19999="Work type")*([2]JOE_DATA!$A$2:$A$19999="BAIF"),0.3,0)))</f>
        <v>1</v>
      </c>
      <c r="HG50" s="3">
        <f t="array" ref="HG50">IF(LEN($CQ50)=0,1,SUM(IF(([2]JOE_DATA!$C$2:$C$19999=$CQ50)*([2]JOE_DATA!$B$2:$B$19999="Client type")*([2]JOE_DATA!$A$2:$A$19999="BAIF"),1,0)))</f>
        <v>1</v>
      </c>
      <c r="HH50" s="3">
        <f t="array" ref="HH50">IF(LEN($CW50)=0,0.4,SUM(IF(([2]JOE_DATA!$C$2:$C$19999=$CW50)*([2]JOE_DATA!$B$2:$B$19999="Work type")*([2]JOE_DATA!$A$2:$A$19999="CRD"),0.4,0)))
+
IF(LEN($CX50)=0,0.3,SUM(IF(([2]JOE_DATA!$C$2:$C$19999=$CX50)*([2]JOE_DATA!$B$2:$B$19999="Work type")*([2]JOE_DATA!$A$2:$A$19999="CRD"),0.3,0)))
+
IF(LEN($CY50)=0,0.3,SUM(IF(([2]JOE_DATA!$C$2:$C$19999=$CY50)*([2]JOE_DATA!$B$2:$B$19999="Work type")*([2]JOE_DATA!$A$2:$A$19999="CRD"),0.3,0)))</f>
        <v>1</v>
      </c>
      <c r="HI50" s="3">
        <f t="array" ref="HI50">IF(LEN($CZ50)=0,0.4,SUM(IF(([2]JOE_DATA!$C$2:$C$19999=$CZ50)*([2]JOE_DATA!$B$2:$B$19999="Sub-work type")*([2]JOE_DATA!$A$2:$A$19999="CRD"),0.4,0)))
+
IF(LEN($DA50)=0,0.3,SUM(IF(([2]JOE_DATA!$C$2:$C$19999=$DA50)*([2]JOE_DATA!$B$2:$B$19999="Sub-work type")*([2]JOE_DATA!$A$2:$A$19999="CRD"),0.3,0)))
+
IF(LEN($DB50)=0,0.3,SUM(IF(([2]JOE_DATA!$C$2:$C$19999=$DB50)*([2]JOE_DATA!$B$2:$B$19999="Sub-work type")*([2]JOE_DATA!$A$2:$A$19999="CRD"),0.3,0)))</f>
        <v>1</v>
      </c>
      <c r="HJ50" s="3">
        <f t="array" ref="HJ50">IF(LEN($CV50)=0,1,SUM(IF(([2]JOE_DATA!$C$2:$C$19999=$CV50)*([2]JOE_DATA!$B$2:$B$19999="Client type")*([2]JOE_DATA!$A$2:$A$19999="CRD"),1,0)))</f>
        <v>1</v>
      </c>
      <c r="HK50" s="3">
        <f t="array" ref="HK50">IF(LEN($DC50)=0,0.4,SUM(IF(([2]JOE_DATA!$C$2:$C$19999=$DC50)*([2]JOE_DATA!$B$2:$B$19999="Work type")*([2]JOE_DATA!$A$2:$A$19999="Corporate"),0.4,0)))
+
IF(LEN($DD50)=0,0.3,SUM(IF(([2]JOE_DATA!$C$2:$C$19999=$DD50)*([2]JOE_DATA!$B$2:$B$19999="Work type")*([2]JOE_DATA!$A$2:$A$19999="Corporate"),0.3,0)))
+
IF(LEN($DE50)=0,0.3,SUM(IF(([2]JOE_DATA!$C$2:$C$19999=$DE50)*([2]JOE_DATA!$B$2:$B$19999="Work type")*([2]JOE_DATA!$A$2:$A$19999="Corporate"),0.3,0)))</f>
        <v>1</v>
      </c>
      <c r="HL50" s="3">
        <f t="array" ref="HL50">IF(LEN($DF50)=0,0.4,SUM(IF(([2]JOE_DATA!$C$2:$C$19999=$DF50)*([2]JOE_DATA!$B$2:$B$19999="Sub-work type")*([2]JOE_DATA!$A$2:$A$19999="Corporate"),0.4,0)))
+
IF(LEN($DG50)=0,0.3,SUM(IF(([2]JOE_DATA!$C$2:$C$19999=$DG50)*([2]JOE_DATA!$B$2:$B$19999="Sub-work type")*([2]JOE_DATA!$A$2:$A$19999="Corporate"),0.3,0)))
+
IF(LEN($DH50)=0,0.3,SUM(IF(([2]JOE_DATA!$C$2:$C$19999=$DH50)*([2]JOE_DATA!$B$2:$B$19999="Sub-work type")*([2]JOE_DATA!$A$2:$A$19999="Corporate"),0.3,0)))</f>
        <v>1</v>
      </c>
      <c r="HM50" s="3">
        <f t="array" ref="HM50">IF(LEN($DI50)=0,0.4,SUM(IF(([2]JOE_DATA!$C$2:$C$19999=$DI50)*([2]JOE_DATA!$B$2:$B$19999="Acting for")*([2]JOE_DATA!$A$2:$A$19999="Corporate"),0.4,0)))
+
IF(LEN($DJ50)=0,0.3,SUM(IF(([2]JOE_DATA!$C$2:$C$19999=$DJ50)*([2]JOE_DATA!$B$2:$B$19999="Acting for")*([2]JOE_DATA!$A$2:$A$19999="Corporate"),0.3,0)))
+
IF(LEN($DK50)=0,0.3,SUM(IF(([2]JOE_DATA!$C$2:$C$19999=$DK50)*([2]JOE_DATA!$B$2:$B$19999="Acting for")*([2]JOE_DATA!$A$2:$A$19999="Corporate"),0.3,0)))</f>
        <v>1</v>
      </c>
      <c r="HN50" s="3">
        <f t="array" ref="HN50">IF(LEN($DM50)=0,0.4,SUM(IF(([2]JOE_DATA!$C$2:$C$19999=$DM50)*([2]JOE_DATA!$B$2:$B$19999="Country of buyer")*([2]JOE_DATA!$A$2:$A$19999="Corporate"),0.4,0)))
+
IF(LEN($DN50)=0,0.3,SUM(IF(([2]JOE_DATA!$C$2:$C$19999=$DN50)*([2]JOE_DATA!$B$2:$B$19999="Country of buyer")*([2]JOE_DATA!$A$2:$A$19999="Corporate"),0.3,0)))
+
IF(LEN($DL50)=0,0.3,SUM(IF(([2]JOE_DATA!$C$2:$C$19999=$DL50)*([2]JOE_DATA!$B$2:$B$19999="Country of buyer")*([2]JOE_DATA!$A$2:$A$19999="Corporate"),0.3,0)))</f>
        <v>1</v>
      </c>
      <c r="HO50" s="3">
        <f t="array" ref="HO50">IF(LEN($DO50)=0,0.4,SUM(IF(([2]JOE_DATA!$C$2:$C$19999=$DO50)*([2]JOE_DATA!$B$2:$B$19999="Country of seller")*([2]JOE_DATA!$A$2:$A$19999="Corporate"),0.4,0)))
+
IF(LEN($DP50)=0,0.3,SUM(IF(([2]JOE_DATA!$C$2:$C$19999=$DP50)*([2]JOE_DATA!$B$2:$B$19999="Country of seller")*([2]JOE_DATA!$A$2:$A$19999="Corporate"),0.3,0)))
+
IF(LEN($DQ50)=0,0.3,SUM(IF(([2]JOE_DATA!$C$2:$C$19999=$DQ50)*([2]JOE_DATA!$B$2:$B$19999="Country of seller")*([2]JOE_DATA!$A$2:$A$19999="Corporate"),0.3,0)))</f>
        <v>1</v>
      </c>
      <c r="HP50" s="3">
        <f t="array" ref="HP50">IF(LEN($DR50)=0,0.4,SUM(IF(([2]JOE_DATA!$C$2:$C$19999=$DR50)*([2]JOE_DATA!$B$2:$B$19999="Country of target")*([2]JOE_DATA!$A$2:$A$19999="Corporate"),0.4,0)))
+
IF(LEN($DS50)=0,0.3,SUM(IF(([2]JOE_DATA!$C$2:$C$19999=$DS50)*([2]JOE_DATA!$B$2:$B$19999="Country of target")*([2]JOE_DATA!$A$2:$A$19999="Corporate"),0.3,0)))
+
IF(LEN($DT50)=0,0.3,SUM(IF(([2]JOE_DATA!$C$2:$C$19999=$DT50)*([2]JOE_DATA!$B$2:$B$19999="Country of target")*([2]JOE_DATA!$A$2:$A$19999="Corporate"),0.3,0)))</f>
        <v>1</v>
      </c>
      <c r="HQ50" s="3">
        <f t="array" ref="HQ50">IF(LEN($DU50)=0,1,SUM(IF(([2]JOE_DATA!$C$2:$C$19999=$DU50)*([2]JOE_DATA!$B$2:$B$19999="Value over US $5m")*([2]JOE_DATA!$A$2:$A$19999="Corporate"),1,0)))</f>
        <v>1</v>
      </c>
      <c r="HR50" s="3">
        <f t="array" ref="HR50">IF(LEN($DV50)=0,1,SUM(IF(([2]JOE_DATA!$C$2:$C$19999=$DV50)*([2]JOE_DATA!$B$2:$B$19999="Value over £500,000")*([2]JOE_DATA!$A$2:$A$19999="Corporate"),1,0)))</f>
        <v>1</v>
      </c>
      <c r="HS50" s="3">
        <f t="array" ref="HS50">IF(LEN($DW50)=0,1,SUM(IF(([2]JOE_DATA!$C$2:$C$19999=$DW50)*([2]JOE_DATA!$B$2:$B$19999="Value over Euro 5m")*([2]JOE_DATA!$A$2:$A$19999="Corporate"),1,0)))</f>
        <v>1</v>
      </c>
      <c r="HT50" s="3">
        <f t="array" ref="HT50">IF(LEN($DX50)=0,1,SUM(IF(([2]JOE_DATA!$C$2:$C$19999=$DX50)*([2]JOE_DATA!$B$2:$B$19999="Value range in euros")*([2]JOE_DATA!$A$2:$A$19999="Corporate"),1,0)))</f>
        <v>1</v>
      </c>
      <c r="HU50" s="3">
        <f t="array" ref="HU50">IF(LEN($DY50)=0,1,SUM(IF(([2]JOE_DATA!$C$2:$C$19999=$DY50)*([2]JOE_DATA!$B$2:$B$19999="Is the deal relevant for M&amp;A study")*([2]JOE_DATA!$A$2:$A$19999="Corporate"),1,0)))</f>
        <v>1</v>
      </c>
      <c r="HV50" s="3">
        <f t="array" ref="HV50">IF(LEN($DZ50)=0,1,SUM(IF(([2]JOE_DATA!$C$2:$C$19999=$DZ50)*([2]JOE_DATA!$B$2:$B$19999="Does the deal involve PE clients")*([2]JOE_DATA!$A$2:$A$19999="Corporate"),1,0)))</f>
        <v>1</v>
      </c>
      <c r="HW50" s="3">
        <f t="array" ref="HW50">IF(LEN($EA50)=0,1,SUM(IF(([2]JOE_DATA!$C$2:$C$19999=$EA50)*([2]JOE_DATA!$B$2:$B$19999="Quarter deal announced/signed")*([2]JOE_DATA!$A$2:$A$19999="Corporate"),1,0)))</f>
        <v>1</v>
      </c>
      <c r="HX50" s="3">
        <f t="array" ref="HX50">IF(LEN($EB50)=0,1,SUM(IF(([2]JOE_DATA!$C$2:$C$19999=$EB50)*([2]JOE_DATA!$B$2:$B$19999="Quarter deal completed")*([2]JOE_DATA!$A$2:$A$19999="Corporate"),1,0)))</f>
        <v>1</v>
      </c>
      <c r="HY50" s="3">
        <f t="array" ref="HY50">IF(LEN($EC50)=0,1,SUM(IF(([2]JOE_DATA!$C$2:$C$19999=$EC50)*([2]JOE_DATA!$B$2:$B$19999="Year deal announced/signed")*([2]JOE_DATA!$A$2:$A$19999="Corporate"),1,0)))</f>
        <v>1</v>
      </c>
      <c r="HZ50" s="3">
        <f t="array" ref="HZ50">IF(LEN($ED50)=0,1,SUM(IF(([2]JOE_DATA!$C$2:$C$19999=$ED50)*([2]JOE_DATA!$B$2:$B$19999="Year deal completed")*([2]JOE_DATA!$A$2:$A$19999="Corporate"),1,0)))</f>
        <v>1</v>
      </c>
      <c r="IA50" s="3">
        <v>1</v>
      </c>
      <c r="IB50" s="3">
        <f t="array" ref="IB50">IF(LEN($EF50)=0,1,SUM(IF(([2]JOE_DATA!$C$2:$C$19999=$EF50)*([2]JOE_DATA!$B$2:$B$19999="Work type")*([2]JOE_DATA!$A$2:$A$19999="Corporate Tax"),1,0)))</f>
        <v>1</v>
      </c>
      <c r="IC50" s="3">
        <f t="array" ref="IC50">IF(LEN($EG50)=0,0.4,SUM(IF(([2]JOE_DATA!$C$2:$C$19999=$EG50)*([2]JOE_DATA!$B$2:$B$19999="Work type")*([2]JOE_DATA!$A$2:$A$19999="EPC Construction"),0.4,0)))
+
IF(LEN($EH50)=0,0.3,SUM(IF(([2]JOE_DATA!$C$2:$C$19999=$EH50)*([2]JOE_DATA!$B$2:$B$19999="Work type")*([2]JOE_DATA!$A$2:$A$19999="EPC Construction"),0.3,0)))
+
IF(LEN($EI50)=0,0.3,SUM(IF(([2]JOE_DATA!$C$2:$C$19999=$EI50)*([2]JOE_DATA!$B$2:$B$19999="Work type")*([2]JOE_DATA!$A$2:$A$19999="EPC Construction"),0.3,0)))</f>
        <v>1</v>
      </c>
      <c r="ID50" s="3">
        <f t="array" ref="ID50">IF(LEN($EJ50)=0,0.4,SUM(IF(([2]JOE_DATA!$C$2:$C$19999=$EJ50)*([2]JOE_DATA!$B$2:$B$19999="Contract type")*([2]JOE_DATA!$A$2:$A$19999="EPC Construction"),0.4,0)))
+
IF(LEN($EK50)=0,0.3,SUM(IF(([2]JOE_DATA!$C$2:$C$19999=$EK50)*([2]JOE_DATA!$B$2:$B$19999="Contract type")*([2]JOE_DATA!$A$2:$A$19999="EPC Construction"),0.3,0)))
+
IF(LEN($EL50)=0,0.3,SUM(IF(([2]JOE_DATA!$C$2:$C$19999=$EL50)*([2]JOE_DATA!$B$2:$B$19999="Contract type")*([2]JOE_DATA!$A$2:$A$19999="EPC Construction"),0.3,0)))</f>
        <v>1</v>
      </c>
      <c r="IE50" s="3">
        <f t="array" ref="IE50">IF(LEN($EP50)=0,1,SUM(IF(([2]JOE_DATA!$C$2:$C$19999=$EP50)*([2]JOE_DATA!$B$2:$B$19999="Client type")*([2]JOE_DATA!$A$2:$A$19999="EPC Construction"),1,0)))</f>
        <v>1</v>
      </c>
      <c r="IF50" s="3">
        <f t="array" ref="IF50">IF(LEN($EN50)=0,1,SUM(IF(([2]JOE_DATA!$C$2:$C$19999=$EN50)*([2]JOE_DATA!$B$2:$B$19999="Subject matter")*([2]JOE_DATA!$A$2:$A$19999="EPC Construction"),1,0)))</f>
        <v>1</v>
      </c>
      <c r="IG50" s="3">
        <f t="array" ref="IG50">IF(LEN($ER50)=0,1,SUM(IF(([2]JOE_DATA!$C$2:$C$19999=$ER50)*([2]JOE_DATA!$B$2:$B$19999="Client scope")*([2]JOE_DATA!$A$2:$A$19999="EPC Construction"),1,0)))</f>
        <v>1</v>
      </c>
      <c r="IH50" s="3">
        <f t="array" ref="IH50">IF(LEN($ES50)=0,0.4,SUM(IF(([2]JOE_DATA!$C$2:$C$19999=$ES50)*([2]JOE_DATA!$B$2:$B$19999="Work type")*([2]JOE_DATA!$A$2:$A$19999="EPC Energy"),0.4,0)))
+
IF(LEN($ET50)=0,0.3,SUM(IF(([2]JOE_DATA!$C$2:$C$19999=$ET50)*([2]JOE_DATA!$B$2:$B$19999="Work type")*([2]JOE_DATA!$A$2:$A$19999="EPC Energy"),0.3,0)))
+
IF(LEN($EU50)=0,0.3,SUM(IF(([2]JOE_DATA!$C$2:$C$19999=$EU50)*([2]JOE_DATA!$B$2:$B$19999="Work type")*([2]JOE_DATA!$A$2:$A$19999="EPC Energy"),0.3,0)))</f>
        <v>1</v>
      </c>
      <c r="II50" s="3">
        <f t="array" ref="II50">IF(LEN($EV50)=0,1,SUM(IF(([2]JOE_DATA!$C$2:$C$19999=$EV50)*([2]JOE_DATA!$B$2:$B$19999="Work type")*([2]JOE_DATA!$A$2:$A$19999="EPC Energy"),1,0)))</f>
        <v>1</v>
      </c>
      <c r="IJ50" s="3">
        <f t="array" ref="IJ50">IF(LEN($EW50)=0,1,SUM(IF(([2]JOE_DATA!$C$2:$C$19999=$EW50)*([2]JOE_DATA!$B$2:$B$19999="Client type")*([2]JOE_DATA!$A$2:$A$19999="EPC Projects"),1,0)))</f>
        <v>1</v>
      </c>
      <c r="IK50" s="3">
        <f t="array" ref="IK50">IF(LEN($FE50)=0,0.4,SUM(IF(([2]JOE_DATA!$C$2:$C$19999=$FE50)*([2]JOE_DATA!$B$2:$B$19999="Client type")*([2]JOE_DATA!$A$2:$A$19999="Real Estate"),0.4,0)))
+
IF(LEN($FF50)=0,0.3,SUM(IF(([2]JOE_DATA!$C$2:$C$19999=$FF50)*([2]JOE_DATA!$B$2:$B$19999="Client type")*([2]JOE_DATA!$A$2:$A$19999="Real Estate"),0.3,0)))
+
IF(LEN($FG50)=0,0.3,SUM(IF(([2]JOE_DATA!$C$2:$C$19999=$FG50)*([2]JOE_DATA!$B$2:$B$19999="Client type")*([2]JOE_DATA!$A$2:$A$19999="Real Estate"),0.3,0)))</f>
        <v>1</v>
      </c>
      <c r="IL50" s="3">
        <f t="array" ref="IL50">IF(LEN($FH50)=0,0.4,SUM(IF(([2]JOE_DATA!$C$2:$C$19999=$FH50)*([2]JOE_DATA!$B$2:$B$19999="Work type")*([2]JOE_DATA!$A$2:$A$19999="Real Estate"),0.4,0)))
+
IF(LEN($FI50)=0,0.3,SUM(IF(([2]JOE_DATA!$C$2:$C$19999=$FI50)*([2]JOE_DATA!$B$2:$B$19999="Work type")*([2]JOE_DATA!$A$2:$A$19999="Real Estate"),0.3,0)))
+
IF(LEN($FJ50)=0,0.3,SUM(IF(([2]JOE_DATA!$C$2:$C$19999=$FJ50)*([2]JOE_DATA!$B$2:$B$19999="Work type")*([2]JOE_DATA!$A$2:$A$19999="Real Estate"),0.3,0)))</f>
        <v>1</v>
      </c>
      <c r="IM50" s="3">
        <f t="array" ref="IM50">IF(LEN($EX50)=0,0.4,SUM(IF(([2]JOE_DATA!$C$2:$C$19999=$EX50)*([2]JOE_DATA!$B$2:$B$19999="Work type")*([2]JOE_DATA!$A$2:$A$19999="Human Capital"),0.4,0)))
+
IF(LEN($EY50)=0,0.3,SUM(IF(([2]JOE_DATA!$C$2:$C$19999=$EY50)*([2]JOE_DATA!$B$2:$B$19999="Work type")*([2]JOE_DATA!$A$2:$A$19999="Human Capital"),0.3,0)))
+
IF(LEN($EZ50)=0,0.3,SUM(IF(([2]JOE_DATA!$C$2:$C$19999=$EZ50)*([2]JOE_DATA!$B$2:$B$19999="Work type")*([2]JOE_DATA!$A$2:$A$19999="Human Capital"),0.3,0)))</f>
        <v>1</v>
      </c>
      <c r="IN50" s="3">
        <f t="array" ref="IN50">IF(LEN($FA50)=0,0.4,SUM(IF(([2]JOE_DATA!$C$2:$C$19999=$FA50)*([2]JOE_DATA!$B$2:$B$19999="Sub-work types")*([2]JOE_DATA!$A$2:$A$19999="Human Capital"),0.4,0)))
+
IF(LEN($FB50)=0,0.3,SUM(IF(([2]JOE_DATA!$C$2:$C$19999=$FB50)*([2]JOE_DATA!$B$2:$B$19999="Sub-work types")*([2]JOE_DATA!$A$2:$A$19999="Human Capital"),0.3,0)))
+
IF(LEN($FC50)=0,0.3,SUM(IF(([2]JOE_DATA!$C$2:$C$19999=$FC50)*([2]JOE_DATA!$B$2:$B$19999="Sub-work types")*([2]JOE_DATA!$A$2:$A$19999="Human Capital"),0.3,0)))</f>
        <v>1</v>
      </c>
      <c r="IO50" s="15">
        <f t="array" ref="IO50">IF(LEN($FD50)=0,1,SUM(IF(([2]JOE_DATA!$C$2:$C$19999=$FD50)*([2]JOE_DATA!$B$2:$B$19999="Pension scheme")*([2]JOE_DATA!$A$2:$A$19999="Human Capital"),1,0)))</f>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33.75">
      <c r="A51" s="34"/>
      <c r="B51" s="46" t="s">
        <v>334</v>
      </c>
      <c r="C51" s="36" t="s">
        <v>247</v>
      </c>
      <c r="D51" s="41"/>
      <c r="E51" s="41"/>
      <c r="F51" s="41" t="s">
        <v>248</v>
      </c>
      <c r="G51" s="41"/>
      <c r="H51" s="41"/>
      <c r="I51" s="41"/>
      <c r="J51" s="41"/>
      <c r="K51" s="41"/>
      <c r="L51" s="41"/>
      <c r="M51" s="41"/>
      <c r="N51" s="41"/>
      <c r="O51" s="36" t="s">
        <v>106</v>
      </c>
      <c r="P51" s="41"/>
      <c r="Q51" s="41"/>
      <c r="R51" s="41"/>
      <c r="S51" s="41"/>
      <c r="T51" s="51" t="s">
        <v>321</v>
      </c>
      <c r="U51" s="36" t="s">
        <v>248</v>
      </c>
      <c r="V51" s="41"/>
      <c r="W51" s="41"/>
      <c r="X51" s="41"/>
      <c r="Y51" s="41"/>
      <c r="Z51" s="41"/>
      <c r="AA51" s="46" t="s">
        <v>335</v>
      </c>
      <c r="AB51" s="41"/>
      <c r="AC51" s="41"/>
      <c r="AD51" s="41"/>
      <c r="AE51" s="41"/>
      <c r="AF51" s="41"/>
      <c r="AG51" s="41"/>
      <c r="AH51" s="45"/>
      <c r="AI51" s="41"/>
      <c r="AJ51" s="41"/>
      <c r="AK51" s="41"/>
      <c r="AL51" s="36" t="s">
        <v>250</v>
      </c>
      <c r="AM51" s="41"/>
      <c r="AN51" s="41"/>
      <c r="AO51" s="36" t="s">
        <v>251</v>
      </c>
      <c r="AP51" s="41"/>
      <c r="AQ51" s="41"/>
      <c r="AR51" s="41"/>
      <c r="AS51" s="41"/>
      <c r="AT51" s="41"/>
      <c r="AU51" s="41"/>
      <c r="AV51" s="41"/>
      <c r="AW51" s="41"/>
      <c r="AX51" s="41"/>
      <c r="AY51" s="41"/>
      <c r="AZ51" s="41"/>
      <c r="BA51" s="45"/>
      <c r="BB51" s="41"/>
      <c r="BC51" s="41"/>
      <c r="BD51" s="41"/>
      <c r="BE51" s="46"/>
      <c r="BF51" s="41"/>
      <c r="BG51" s="41"/>
      <c r="BH51" s="41"/>
      <c r="BI51" s="41"/>
      <c r="BJ51" s="41"/>
      <c r="BK51" s="41"/>
      <c r="BL51" s="41" t="s">
        <v>252</v>
      </c>
      <c r="BM51" s="41"/>
      <c r="BN51" s="41"/>
      <c r="BO51" s="41"/>
      <c r="BP51" s="41"/>
      <c r="BQ51" s="41"/>
      <c r="BR51" s="41"/>
      <c r="BS51" s="41"/>
      <c r="BT51" s="41"/>
      <c r="BU51" s="41"/>
      <c r="BV51" s="41"/>
      <c r="BW51" s="41"/>
      <c r="BX51" s="41"/>
      <c r="BY51" s="41"/>
      <c r="BZ51" s="36" t="s">
        <v>253</v>
      </c>
      <c r="CA51" s="41"/>
      <c r="CB51" s="41"/>
      <c r="CC51" s="41"/>
      <c r="CD51" s="36"/>
      <c r="CE51" s="36"/>
      <c r="CF51" s="41"/>
      <c r="CG51" s="41" t="s">
        <v>254</v>
      </c>
      <c r="CH51" s="41"/>
      <c r="CI51" s="41"/>
      <c r="CJ51" s="41"/>
      <c r="CK51" s="41"/>
      <c r="CL51" s="41"/>
      <c r="CM51" s="41"/>
      <c r="CN51" s="41"/>
      <c r="CO51" s="41"/>
      <c r="CP51" s="41"/>
      <c r="CQ51" s="41"/>
      <c r="CR51" s="41"/>
      <c r="CS51" s="45"/>
      <c r="CT51" s="49"/>
      <c r="CU51" s="49"/>
      <c r="CV51" s="50"/>
      <c r="CW51" s="50"/>
      <c r="CX51" s="50"/>
      <c r="CY51" s="50"/>
      <c r="CZ51" s="49"/>
      <c r="DA51" s="49"/>
      <c r="DB51" s="49"/>
      <c r="DC51" s="49"/>
      <c r="DD51" s="49"/>
      <c r="DE51" s="49"/>
      <c r="DF51" s="50"/>
      <c r="DG51" s="50"/>
      <c r="DH51" s="50"/>
      <c r="DI51" s="50"/>
      <c r="DJ51" s="50"/>
      <c r="DK51" s="50"/>
      <c r="DL51" s="50"/>
      <c r="DM51" s="50"/>
      <c r="DN51" s="50"/>
      <c r="DO51" s="50"/>
      <c r="DP51" s="50"/>
      <c r="DQ51" s="50"/>
      <c r="DR51" s="50"/>
      <c r="DS51" s="50"/>
      <c r="DT51" s="50"/>
      <c r="DU51" s="50"/>
      <c r="DV51" s="50"/>
      <c r="DW51" s="50"/>
      <c r="DX51" s="50"/>
      <c r="DY51" s="50"/>
      <c r="DZ51" s="50"/>
      <c r="EA51" s="50"/>
      <c r="EB51" s="50"/>
      <c r="EC51" s="50"/>
      <c r="ED51" s="50"/>
      <c r="EE51" s="50"/>
      <c r="EF51" s="50"/>
      <c r="EG51" s="50"/>
      <c r="EH51" s="50"/>
      <c r="EI51" s="50"/>
      <c r="EJ51" s="49"/>
      <c r="EK51" s="49"/>
      <c r="EL51" s="49"/>
      <c r="EM51" s="50"/>
      <c r="EN51" s="50"/>
      <c r="EO51" s="50"/>
      <c r="EP51" s="50"/>
      <c r="EQ51" s="50"/>
      <c r="ER51" s="50"/>
      <c r="ES51" s="50"/>
      <c r="ET51" s="50"/>
      <c r="EU51" s="50"/>
      <c r="EV51" s="50"/>
      <c r="EW51" s="50"/>
      <c r="EX51" s="50"/>
      <c r="EY51" s="50"/>
      <c r="EZ51" s="50"/>
      <c r="FA51" s="50"/>
      <c r="FB51" s="50"/>
      <c r="FC51" s="50"/>
      <c r="FD51" s="50"/>
      <c r="FE51" s="50"/>
      <c r="FF51" s="50"/>
      <c r="FG51" s="50"/>
      <c r="FH51" s="50"/>
      <c r="FI51" s="50"/>
      <c r="FJ51" s="50"/>
      <c r="FK51" s="50"/>
      <c r="FL51" s="50"/>
      <c r="FM51" s="50"/>
      <c r="FO51" s="3"/>
      <c r="FP51" s="3"/>
      <c r="FQ51" s="3" t="str">
        <f t="array" ref="FQ51">IF(SUM($FU51:$IP51)=74,"PASS","FAIL")</f>
        <v>FAIL</v>
      </c>
      <c r="FR51" s="3">
        <f t="shared" si="5"/>
        <v>1</v>
      </c>
      <c r="FS51" s="3">
        <f t="shared" si="6"/>
        <v>1</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1</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7"/>
        <v>1</v>
      </c>
      <c r="GB51" s="3">
        <f t="shared" si="8"/>
        <v>0</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1</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f t="array" ref="GU51">IF(LEN($BL51)=0,0.4,SUM(IF(([2]JOE_DATA!$C$2:$C$19999=$BL51)*([2]JOE_DATA!$B$2:$B$19999="Lead Matter Partner"),0.4,0)))
+
IF(LEN($BM51)=0,0.3,SUM(IF(([2]JOE_DATA!$C$2:$C$19999=$BM51)*([2]JOE_DATA!$B$2:$B$19999="Lead Matter Partner"),0.3,0)))
+
IF(LEN($BN51)=0,0.3,SUM(IF(([2]JOE_DATA!$C$2:$C$19999=$BN51)*([2]JOE_DATA!$B$2:$B$19999="Lead Matter Partner"),0.3,0)))</f>
        <v>1</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f t="array" ref="HF51">IF(LEN($CS51)=0,0.4,SUM(IF(([2]JOE_DATA!$C$2:$C$19999=$CS51)*([2]JOE_DATA!$B$2:$B$19999="Work type")*([2]JOE_DATA!$A$2:$A$19999="BAIF"),0.4,0)))
+
IF(LEN($CT51)=0,0.3,SUM(IF(([2]JOE_DATA!$C$2:$C$19999=$CT51)*([2]JOE_DATA!$B$2:$B$19999="Work type")*([2]JOE_DATA!$A$2:$A$19999="BAIF"),0.3,0)))
+
IF(LEN($CU51)=0,0.3,SUM(IF(([2]JOE_DATA!$C$2:$C$19999=$CU51)*([2]JOE_DATA!$B$2:$B$19999="Work type")*([2]JOE_DATA!$A$2:$A$19999="BAIF"),0.3,0)))</f>
        <v>1</v>
      </c>
      <c r="HG51" s="3">
        <f t="array" ref="HG51">IF(LEN($CQ51)=0,1,SUM(IF(([2]JOE_DATA!$C$2:$C$19999=$CQ51)*([2]JOE_DATA!$B$2:$B$19999="Client type")*([2]JOE_DATA!$A$2:$A$19999="BAIF"),1,0)))</f>
        <v>1</v>
      </c>
      <c r="HH51" s="3">
        <f t="array" ref="HH51">IF(LEN($CW51)=0,0.4,SUM(IF(([2]JOE_DATA!$C$2:$C$19999=$CW51)*([2]JOE_DATA!$B$2:$B$19999="Work type")*([2]JOE_DATA!$A$2:$A$19999="CRD"),0.4,0)))
+
IF(LEN($CX51)=0,0.3,SUM(IF(([2]JOE_DATA!$C$2:$C$19999=$CX51)*([2]JOE_DATA!$B$2:$B$19999="Work type")*([2]JOE_DATA!$A$2:$A$19999="CRD"),0.3,0)))
+
IF(LEN($CY51)=0,0.3,SUM(IF(([2]JOE_DATA!$C$2:$C$19999=$CY51)*([2]JOE_DATA!$B$2:$B$19999="Work type")*([2]JOE_DATA!$A$2:$A$19999="CRD"),0.3,0)))</f>
        <v>1</v>
      </c>
      <c r="HI51" s="3">
        <f t="array" ref="HI51">IF(LEN($CZ51)=0,0.4,SUM(IF(([2]JOE_DATA!$C$2:$C$19999=$CZ51)*([2]JOE_DATA!$B$2:$B$19999="Sub-work type")*([2]JOE_DATA!$A$2:$A$19999="CRD"),0.4,0)))
+
IF(LEN($DA51)=0,0.3,SUM(IF(([2]JOE_DATA!$C$2:$C$19999=$DA51)*([2]JOE_DATA!$B$2:$B$19999="Sub-work type")*([2]JOE_DATA!$A$2:$A$19999="CRD"),0.3,0)))
+
IF(LEN($DB51)=0,0.3,SUM(IF(([2]JOE_DATA!$C$2:$C$19999=$DB51)*([2]JOE_DATA!$B$2:$B$19999="Sub-work type")*([2]JOE_DATA!$A$2:$A$19999="CRD"),0.3,0)))</f>
        <v>1</v>
      </c>
      <c r="HJ51" s="3">
        <f t="array" ref="HJ51">IF(LEN($CV51)=0,1,SUM(IF(([2]JOE_DATA!$C$2:$C$19999=$CV51)*([2]JOE_DATA!$B$2:$B$19999="Client type")*([2]JOE_DATA!$A$2:$A$19999="CRD"),1,0)))</f>
        <v>1</v>
      </c>
      <c r="HK51" s="3">
        <f t="array" ref="HK51">IF(LEN($DC51)=0,0.4,SUM(IF(([2]JOE_DATA!$C$2:$C$19999=$DC51)*([2]JOE_DATA!$B$2:$B$19999="Work type")*([2]JOE_DATA!$A$2:$A$19999="Corporate"),0.4,0)))
+
IF(LEN($DD51)=0,0.3,SUM(IF(([2]JOE_DATA!$C$2:$C$19999=$DD51)*([2]JOE_DATA!$B$2:$B$19999="Work type")*([2]JOE_DATA!$A$2:$A$19999="Corporate"),0.3,0)))
+
IF(LEN($DE51)=0,0.3,SUM(IF(([2]JOE_DATA!$C$2:$C$19999=$DE51)*([2]JOE_DATA!$B$2:$B$19999="Work type")*([2]JOE_DATA!$A$2:$A$19999="Corporate"),0.3,0)))</f>
        <v>1</v>
      </c>
      <c r="HL51" s="3">
        <f t="array" ref="HL51">IF(LEN($DF51)=0,0.4,SUM(IF(([2]JOE_DATA!$C$2:$C$19999=$DF51)*([2]JOE_DATA!$B$2:$B$19999="Sub-work type")*([2]JOE_DATA!$A$2:$A$19999="Corporate"),0.4,0)))
+
IF(LEN($DG51)=0,0.3,SUM(IF(([2]JOE_DATA!$C$2:$C$19999=$DG51)*([2]JOE_DATA!$B$2:$B$19999="Sub-work type")*([2]JOE_DATA!$A$2:$A$19999="Corporate"),0.3,0)))
+
IF(LEN($DH51)=0,0.3,SUM(IF(([2]JOE_DATA!$C$2:$C$19999=$DH51)*([2]JOE_DATA!$B$2:$B$19999="Sub-work type")*([2]JOE_DATA!$A$2:$A$19999="Corporate"),0.3,0)))</f>
        <v>1</v>
      </c>
      <c r="HM51" s="3">
        <f t="array" ref="HM51">IF(LEN($DI51)=0,0.4,SUM(IF(([2]JOE_DATA!$C$2:$C$19999=$DI51)*([2]JOE_DATA!$B$2:$B$19999="Acting for")*([2]JOE_DATA!$A$2:$A$19999="Corporate"),0.4,0)))
+
IF(LEN($DJ51)=0,0.3,SUM(IF(([2]JOE_DATA!$C$2:$C$19999=$DJ51)*([2]JOE_DATA!$B$2:$B$19999="Acting for")*([2]JOE_DATA!$A$2:$A$19999="Corporate"),0.3,0)))
+
IF(LEN($DK51)=0,0.3,SUM(IF(([2]JOE_DATA!$C$2:$C$19999=$DK51)*([2]JOE_DATA!$B$2:$B$19999="Acting for")*([2]JOE_DATA!$A$2:$A$19999="Corporate"),0.3,0)))</f>
        <v>1</v>
      </c>
      <c r="HN51" s="3">
        <f t="array" ref="HN51">IF(LEN($DM51)=0,0.4,SUM(IF(([2]JOE_DATA!$C$2:$C$19999=$DM51)*([2]JOE_DATA!$B$2:$B$19999="Country of buyer")*([2]JOE_DATA!$A$2:$A$19999="Corporate"),0.4,0)))
+
IF(LEN($DN51)=0,0.3,SUM(IF(([2]JOE_DATA!$C$2:$C$19999=$DN51)*([2]JOE_DATA!$B$2:$B$19999="Country of buyer")*([2]JOE_DATA!$A$2:$A$19999="Corporate"),0.3,0)))
+
IF(LEN($DL51)=0,0.3,SUM(IF(([2]JOE_DATA!$C$2:$C$19999=$DL51)*([2]JOE_DATA!$B$2:$B$19999="Country of buyer")*([2]JOE_DATA!$A$2:$A$19999="Corporate"),0.3,0)))</f>
        <v>1</v>
      </c>
      <c r="HO51" s="3">
        <f t="array" ref="HO51">IF(LEN($DO51)=0,0.4,SUM(IF(([2]JOE_DATA!$C$2:$C$19999=$DO51)*([2]JOE_DATA!$B$2:$B$19999="Country of seller")*([2]JOE_DATA!$A$2:$A$19999="Corporate"),0.4,0)))
+
IF(LEN($DP51)=0,0.3,SUM(IF(([2]JOE_DATA!$C$2:$C$19999=$DP51)*([2]JOE_DATA!$B$2:$B$19999="Country of seller")*([2]JOE_DATA!$A$2:$A$19999="Corporate"),0.3,0)))
+
IF(LEN($DQ51)=0,0.3,SUM(IF(([2]JOE_DATA!$C$2:$C$19999=$DQ51)*([2]JOE_DATA!$B$2:$B$19999="Country of seller")*([2]JOE_DATA!$A$2:$A$19999="Corporate"),0.3,0)))</f>
        <v>1</v>
      </c>
      <c r="HP51" s="3">
        <f t="array" ref="HP51">IF(LEN($DR51)=0,0.4,SUM(IF(([2]JOE_DATA!$C$2:$C$19999=$DR51)*([2]JOE_DATA!$B$2:$B$19999="Country of target")*([2]JOE_DATA!$A$2:$A$19999="Corporate"),0.4,0)))
+
IF(LEN($DS51)=0,0.3,SUM(IF(([2]JOE_DATA!$C$2:$C$19999=$DS51)*([2]JOE_DATA!$B$2:$B$19999="Country of target")*([2]JOE_DATA!$A$2:$A$19999="Corporate"),0.3,0)))
+
IF(LEN($DT51)=0,0.3,SUM(IF(([2]JOE_DATA!$C$2:$C$19999=$DT51)*([2]JOE_DATA!$B$2:$B$19999="Country of target")*([2]JOE_DATA!$A$2:$A$19999="Corporate"),0.3,0)))</f>
        <v>1</v>
      </c>
      <c r="HQ51" s="3">
        <f t="array" ref="HQ51">IF(LEN($DU51)=0,1,SUM(IF(([2]JOE_DATA!$C$2:$C$19999=$DU51)*([2]JOE_DATA!$B$2:$B$19999="Value over US $5m")*([2]JOE_DATA!$A$2:$A$19999="Corporate"),1,0)))</f>
        <v>1</v>
      </c>
      <c r="HR51" s="3">
        <f t="array" ref="HR51">IF(LEN($DV51)=0,1,SUM(IF(([2]JOE_DATA!$C$2:$C$19999=$DV51)*([2]JOE_DATA!$B$2:$B$19999="Value over £500,000")*([2]JOE_DATA!$A$2:$A$19999="Corporate"),1,0)))</f>
        <v>1</v>
      </c>
      <c r="HS51" s="3">
        <f t="array" ref="HS51">IF(LEN($DW51)=0,1,SUM(IF(([2]JOE_DATA!$C$2:$C$19999=$DW51)*([2]JOE_DATA!$B$2:$B$19999="Value over Euro 5m")*([2]JOE_DATA!$A$2:$A$19999="Corporate"),1,0)))</f>
        <v>1</v>
      </c>
      <c r="HT51" s="3">
        <f t="array" ref="HT51">IF(LEN($DX51)=0,1,SUM(IF(([2]JOE_DATA!$C$2:$C$19999=$DX51)*([2]JOE_DATA!$B$2:$B$19999="Value range in euros")*([2]JOE_DATA!$A$2:$A$19999="Corporate"),1,0)))</f>
        <v>1</v>
      </c>
      <c r="HU51" s="3">
        <f t="array" ref="HU51">IF(LEN($DY51)=0,1,SUM(IF(([2]JOE_DATA!$C$2:$C$19999=$DY51)*([2]JOE_DATA!$B$2:$B$19999="Is the deal relevant for M&amp;A study")*([2]JOE_DATA!$A$2:$A$19999="Corporate"),1,0)))</f>
        <v>1</v>
      </c>
      <c r="HV51" s="3">
        <f t="array" ref="HV51">IF(LEN($DZ51)=0,1,SUM(IF(([2]JOE_DATA!$C$2:$C$19999=$DZ51)*([2]JOE_DATA!$B$2:$B$19999="Does the deal involve PE clients")*([2]JOE_DATA!$A$2:$A$19999="Corporate"),1,0)))</f>
        <v>1</v>
      </c>
      <c r="HW51" s="3">
        <f t="array" ref="HW51">IF(LEN($EA51)=0,1,SUM(IF(([2]JOE_DATA!$C$2:$C$19999=$EA51)*([2]JOE_DATA!$B$2:$B$19999="Quarter deal announced/signed")*([2]JOE_DATA!$A$2:$A$19999="Corporate"),1,0)))</f>
        <v>1</v>
      </c>
      <c r="HX51" s="3">
        <f t="array" ref="HX51">IF(LEN($EB51)=0,1,SUM(IF(([2]JOE_DATA!$C$2:$C$19999=$EB51)*([2]JOE_DATA!$B$2:$B$19999="Quarter deal completed")*([2]JOE_DATA!$A$2:$A$19999="Corporate"),1,0)))</f>
        <v>1</v>
      </c>
      <c r="HY51" s="3">
        <f t="array" ref="HY51">IF(LEN($EC51)=0,1,SUM(IF(([2]JOE_DATA!$C$2:$C$19999=$EC51)*([2]JOE_DATA!$B$2:$B$19999="Year deal announced/signed")*([2]JOE_DATA!$A$2:$A$19999="Corporate"),1,0)))</f>
        <v>1</v>
      </c>
      <c r="HZ51" s="3">
        <f t="array" ref="HZ51">IF(LEN($ED51)=0,1,SUM(IF(([2]JOE_DATA!$C$2:$C$19999=$ED51)*([2]JOE_DATA!$B$2:$B$19999="Year deal completed")*([2]JOE_DATA!$A$2:$A$19999="Corporate"),1,0)))</f>
        <v>1</v>
      </c>
      <c r="IA51" s="3">
        <v>1</v>
      </c>
      <c r="IB51" s="3">
        <f t="array" ref="IB51">IF(LEN($EF51)=0,1,SUM(IF(([2]JOE_DATA!$C$2:$C$19999=$EF51)*([2]JOE_DATA!$B$2:$B$19999="Work type")*([2]JOE_DATA!$A$2:$A$19999="Corporate Tax"),1,0)))</f>
        <v>1</v>
      </c>
      <c r="IC51" s="3">
        <f t="array" ref="IC51">IF(LEN($EG51)=0,0.4,SUM(IF(([2]JOE_DATA!$C$2:$C$19999=$EG51)*([2]JOE_DATA!$B$2:$B$19999="Work type")*([2]JOE_DATA!$A$2:$A$19999="EPC Construction"),0.4,0)))
+
IF(LEN($EH51)=0,0.3,SUM(IF(([2]JOE_DATA!$C$2:$C$19999=$EH51)*([2]JOE_DATA!$B$2:$B$19999="Work type")*([2]JOE_DATA!$A$2:$A$19999="EPC Construction"),0.3,0)))
+
IF(LEN($EI51)=0,0.3,SUM(IF(([2]JOE_DATA!$C$2:$C$19999=$EI51)*([2]JOE_DATA!$B$2:$B$19999="Work type")*([2]JOE_DATA!$A$2:$A$19999="EPC Construction"),0.3,0)))</f>
        <v>1</v>
      </c>
      <c r="ID51" s="3">
        <f t="array" ref="ID51">IF(LEN($EJ51)=0,0.4,SUM(IF(([2]JOE_DATA!$C$2:$C$19999=$EJ51)*([2]JOE_DATA!$B$2:$B$19999="Contract type")*([2]JOE_DATA!$A$2:$A$19999="EPC Construction"),0.4,0)))
+
IF(LEN($EK51)=0,0.3,SUM(IF(([2]JOE_DATA!$C$2:$C$19999=$EK51)*([2]JOE_DATA!$B$2:$B$19999="Contract type")*([2]JOE_DATA!$A$2:$A$19999="EPC Construction"),0.3,0)))
+
IF(LEN($EL51)=0,0.3,SUM(IF(([2]JOE_DATA!$C$2:$C$19999=$EL51)*([2]JOE_DATA!$B$2:$B$19999="Contract type")*([2]JOE_DATA!$A$2:$A$19999="EPC Construction"),0.3,0)))</f>
        <v>1</v>
      </c>
      <c r="IE51" s="3">
        <f t="array" ref="IE51">IF(LEN($EP51)=0,1,SUM(IF(([2]JOE_DATA!$C$2:$C$19999=$EP51)*([2]JOE_DATA!$B$2:$B$19999="Client type")*([2]JOE_DATA!$A$2:$A$19999="EPC Construction"),1,0)))</f>
        <v>1</v>
      </c>
      <c r="IF51" s="3">
        <f t="array" ref="IF51">IF(LEN($EN51)=0,1,SUM(IF(([2]JOE_DATA!$C$2:$C$19999=$EN51)*([2]JOE_DATA!$B$2:$B$19999="Subject matter")*([2]JOE_DATA!$A$2:$A$19999="EPC Construction"),1,0)))</f>
        <v>1</v>
      </c>
      <c r="IG51" s="3">
        <f t="array" ref="IG51">IF(LEN($ER51)=0,1,SUM(IF(([2]JOE_DATA!$C$2:$C$19999=$ER51)*([2]JOE_DATA!$B$2:$B$19999="Client scope")*([2]JOE_DATA!$A$2:$A$19999="EPC Construction"),1,0)))</f>
        <v>1</v>
      </c>
      <c r="IH51" s="3">
        <f t="array" ref="IH51">IF(LEN($ES51)=0,0.4,SUM(IF(([2]JOE_DATA!$C$2:$C$19999=$ES51)*([2]JOE_DATA!$B$2:$B$19999="Work type")*([2]JOE_DATA!$A$2:$A$19999="EPC Energy"),0.4,0)))
+
IF(LEN($ET51)=0,0.3,SUM(IF(([2]JOE_DATA!$C$2:$C$19999=$ET51)*([2]JOE_DATA!$B$2:$B$19999="Work type")*([2]JOE_DATA!$A$2:$A$19999="EPC Energy"),0.3,0)))
+
IF(LEN($EU51)=0,0.3,SUM(IF(([2]JOE_DATA!$C$2:$C$19999=$EU51)*([2]JOE_DATA!$B$2:$B$19999="Work type")*([2]JOE_DATA!$A$2:$A$19999="EPC Energy"),0.3,0)))</f>
        <v>1</v>
      </c>
      <c r="II51" s="3">
        <f t="array" ref="II51">IF(LEN($EV51)=0,1,SUM(IF(([2]JOE_DATA!$C$2:$C$19999=$EV51)*([2]JOE_DATA!$B$2:$B$19999="Work type")*([2]JOE_DATA!$A$2:$A$19999="EPC Energy"),1,0)))</f>
        <v>1</v>
      </c>
      <c r="IJ51" s="3">
        <f t="array" ref="IJ51">IF(LEN($EW51)=0,1,SUM(IF(([2]JOE_DATA!$C$2:$C$19999=$EW51)*([2]JOE_DATA!$B$2:$B$19999="Client type")*([2]JOE_DATA!$A$2:$A$19999="EPC Projects"),1,0)))</f>
        <v>1</v>
      </c>
      <c r="IK51" s="3">
        <f t="array" ref="IK51">IF(LEN($FE51)=0,0.4,SUM(IF(([2]JOE_DATA!$C$2:$C$19999=$FE51)*([2]JOE_DATA!$B$2:$B$19999="Client type")*([2]JOE_DATA!$A$2:$A$19999="Real Estate"),0.4,0)))
+
IF(LEN($FF51)=0,0.3,SUM(IF(([2]JOE_DATA!$C$2:$C$19999=$FF51)*([2]JOE_DATA!$B$2:$B$19999="Client type")*([2]JOE_DATA!$A$2:$A$19999="Real Estate"),0.3,0)))
+
IF(LEN($FG51)=0,0.3,SUM(IF(([2]JOE_DATA!$C$2:$C$19999=$FG51)*([2]JOE_DATA!$B$2:$B$19999="Client type")*([2]JOE_DATA!$A$2:$A$19999="Real Estate"),0.3,0)))</f>
        <v>1</v>
      </c>
      <c r="IL51" s="3">
        <f t="array" ref="IL51">IF(LEN($FH51)=0,0.4,SUM(IF(([2]JOE_DATA!$C$2:$C$19999=$FH51)*([2]JOE_DATA!$B$2:$B$19999="Work type")*([2]JOE_DATA!$A$2:$A$19999="Real Estate"),0.4,0)))
+
IF(LEN($FI51)=0,0.3,SUM(IF(([2]JOE_DATA!$C$2:$C$19999=$FI51)*([2]JOE_DATA!$B$2:$B$19999="Work type")*([2]JOE_DATA!$A$2:$A$19999="Real Estate"),0.3,0)))
+
IF(LEN($FJ51)=0,0.3,SUM(IF(([2]JOE_DATA!$C$2:$C$19999=$FJ51)*([2]JOE_DATA!$B$2:$B$19999="Work type")*([2]JOE_DATA!$A$2:$A$19999="Real Estate"),0.3,0)))</f>
        <v>1</v>
      </c>
      <c r="IM51" s="3">
        <f t="array" ref="IM51">IF(LEN($EX51)=0,0.4,SUM(IF(([2]JOE_DATA!$C$2:$C$19999=$EX51)*([2]JOE_DATA!$B$2:$B$19999="Work type")*([2]JOE_DATA!$A$2:$A$19999="Human Capital"),0.4,0)))
+
IF(LEN($EY51)=0,0.3,SUM(IF(([2]JOE_DATA!$C$2:$C$19999=$EY51)*([2]JOE_DATA!$B$2:$B$19999="Work type")*([2]JOE_DATA!$A$2:$A$19999="Human Capital"),0.3,0)))
+
IF(LEN($EZ51)=0,0.3,SUM(IF(([2]JOE_DATA!$C$2:$C$19999=$EZ51)*([2]JOE_DATA!$B$2:$B$19999="Work type")*([2]JOE_DATA!$A$2:$A$19999="Human Capital"),0.3,0)))</f>
        <v>1</v>
      </c>
      <c r="IN51" s="3">
        <f t="array" ref="IN51">IF(LEN($FA51)=0,0.4,SUM(IF(([2]JOE_DATA!$C$2:$C$19999=$FA51)*([2]JOE_DATA!$B$2:$B$19999="Sub-work types")*([2]JOE_DATA!$A$2:$A$19999="Human Capital"),0.4,0)))
+
IF(LEN($FB51)=0,0.3,SUM(IF(([2]JOE_DATA!$C$2:$C$19999=$FB51)*([2]JOE_DATA!$B$2:$B$19999="Sub-work types")*([2]JOE_DATA!$A$2:$A$19999="Human Capital"),0.3,0)))
+
IF(LEN($FC51)=0,0.3,SUM(IF(([2]JOE_DATA!$C$2:$C$19999=$FC51)*([2]JOE_DATA!$B$2:$B$19999="Sub-work types")*([2]JOE_DATA!$A$2:$A$19999="Human Capital"),0.3,0)))</f>
        <v>1</v>
      </c>
      <c r="IO51" s="15">
        <f t="array" ref="IO51">IF(LEN($FD51)=0,1,SUM(IF(([2]JOE_DATA!$C$2:$C$19999=$FD51)*([2]JOE_DATA!$B$2:$B$19999="Pension scheme")*([2]JOE_DATA!$A$2:$A$19999="Human Capital"),1,0)))</f>
        <v>1</v>
      </c>
      <c r="IP51" s="3">
        <f t="array" ref="IP51">IF(LEN($BT51)=0,0.4,SUM(IF(([2]JOE_DATA!$C$2:$C$19999=$BT51)*([2]JOE_DATA!$B$2:$B$19999="Other Matter Executive"),0.4,0)))
+
IF(LEN($BU51)=0,0.3,SUM(IF(([2]JOE_DATA!$C$2:$C$19999=$BU51)*([2]JOE_DATA!$B$2:$B$19999="Other Matter Executive"),0.3,0)))
+
IF(LEN($BV51)=0,0.3,SUM(IF(([2]JOE_DATA!$C$2:$C$19999=$BV51)*([2]JOE_DATA!$B$2:$B$19999="Other Matter Executive"),0.3,0)))</f>
        <v>1</v>
      </c>
    </row>
    <row r="52" spans="1:250" ht="25.5">
      <c r="A52" s="34"/>
      <c r="B52" s="46" t="s">
        <v>336</v>
      </c>
      <c r="C52" s="36" t="s">
        <v>247</v>
      </c>
      <c r="D52" s="41"/>
      <c r="E52" s="41"/>
      <c r="F52" s="41" t="s">
        <v>248</v>
      </c>
      <c r="G52" s="41"/>
      <c r="H52" s="41"/>
      <c r="I52" s="41"/>
      <c r="J52" s="41"/>
      <c r="K52" s="41"/>
      <c r="L52" s="41"/>
      <c r="M52" s="41"/>
      <c r="N52" s="41"/>
      <c r="O52" s="36" t="s">
        <v>106</v>
      </c>
      <c r="P52" s="41"/>
      <c r="Q52" s="41"/>
      <c r="R52" s="41"/>
      <c r="S52" s="41"/>
      <c r="T52" s="48">
        <v>40908</v>
      </c>
      <c r="U52" s="36" t="s">
        <v>248</v>
      </c>
      <c r="V52" s="41"/>
      <c r="W52" s="41"/>
      <c r="X52" s="41"/>
      <c r="Y52" s="41"/>
      <c r="Z52" s="41"/>
      <c r="AA52" s="46" t="s">
        <v>337</v>
      </c>
      <c r="AB52" s="41"/>
      <c r="AC52" s="41"/>
      <c r="AD52" s="41"/>
      <c r="AE52" s="41"/>
      <c r="AF52" s="41"/>
      <c r="AG52" s="41"/>
      <c r="AH52" s="45"/>
      <c r="AI52" s="41"/>
      <c r="AJ52" s="41"/>
      <c r="AK52" s="41"/>
      <c r="AL52" s="36" t="s">
        <v>250</v>
      </c>
      <c r="AM52" s="41"/>
      <c r="AN52" s="41"/>
      <c r="AO52" s="36" t="s">
        <v>251</v>
      </c>
      <c r="AP52" s="41"/>
      <c r="AQ52" s="41"/>
      <c r="AR52" s="41"/>
      <c r="AS52" s="41"/>
      <c r="AT52" s="41"/>
      <c r="AU52" s="41"/>
      <c r="AV52" s="41"/>
      <c r="AW52" s="41"/>
      <c r="AX52" s="41"/>
      <c r="AY52" s="41"/>
      <c r="AZ52" s="41"/>
      <c r="BA52" s="45"/>
      <c r="BB52" s="41"/>
      <c r="BC52" s="41"/>
      <c r="BD52" s="41"/>
      <c r="BE52" s="46"/>
      <c r="BF52" s="41"/>
      <c r="BG52" s="41"/>
      <c r="BH52" s="41"/>
      <c r="BI52" s="41"/>
      <c r="BJ52" s="41"/>
      <c r="BK52" s="41"/>
      <c r="BL52" s="41" t="s">
        <v>395</v>
      </c>
      <c r="BM52" s="41"/>
      <c r="BN52" s="41"/>
      <c r="BO52" s="41"/>
      <c r="BP52" s="41"/>
      <c r="BQ52" s="41"/>
      <c r="BR52" s="41"/>
      <c r="BS52" s="41"/>
      <c r="BT52" s="41"/>
      <c r="BU52" s="41"/>
      <c r="BV52" s="41"/>
      <c r="BW52" s="41"/>
      <c r="BX52" s="41"/>
      <c r="BY52" s="41"/>
      <c r="BZ52" s="36" t="s">
        <v>253</v>
      </c>
      <c r="CA52" s="41"/>
      <c r="CB52" s="41"/>
      <c r="CC52" s="41"/>
      <c r="CD52" s="36"/>
      <c r="CE52" s="36"/>
      <c r="CF52" s="41"/>
      <c r="CG52" s="41" t="s">
        <v>254</v>
      </c>
      <c r="CH52" s="41"/>
      <c r="CI52" s="41"/>
      <c r="CJ52" s="41"/>
      <c r="CK52" s="41"/>
      <c r="CL52" s="41"/>
      <c r="CM52" s="41"/>
      <c r="CN52" s="41"/>
      <c r="CO52" s="41"/>
      <c r="CP52" s="41"/>
      <c r="CQ52" s="41"/>
      <c r="CR52" s="41"/>
      <c r="CS52" s="45"/>
      <c r="CT52" s="49"/>
      <c r="CU52" s="49"/>
      <c r="CV52" s="50"/>
      <c r="CW52" s="50"/>
      <c r="CX52" s="50"/>
      <c r="CY52" s="50"/>
      <c r="CZ52" s="49"/>
      <c r="DA52" s="49"/>
      <c r="DB52" s="49"/>
      <c r="DC52" s="49"/>
      <c r="DD52" s="49"/>
      <c r="DE52" s="49"/>
      <c r="DF52" s="50"/>
      <c r="DG52" s="50"/>
      <c r="DH52" s="50"/>
      <c r="DI52" s="50"/>
      <c r="DJ52" s="50"/>
      <c r="DK52" s="50"/>
      <c r="DL52" s="50"/>
      <c r="DM52" s="50"/>
      <c r="DN52" s="50"/>
      <c r="DO52" s="50"/>
      <c r="DP52" s="50"/>
      <c r="DQ52" s="50"/>
      <c r="DR52" s="50"/>
      <c r="DS52" s="50"/>
      <c r="DT52" s="50"/>
      <c r="DU52" s="50"/>
      <c r="DV52" s="50"/>
      <c r="DW52" s="50"/>
      <c r="DX52" s="50"/>
      <c r="DY52" s="50"/>
      <c r="DZ52" s="50"/>
      <c r="EA52" s="50"/>
      <c r="EB52" s="50"/>
      <c r="EC52" s="50"/>
      <c r="ED52" s="50"/>
      <c r="EE52" s="50"/>
      <c r="EF52" s="50"/>
      <c r="EG52" s="50"/>
      <c r="EH52" s="50"/>
      <c r="EI52" s="50"/>
      <c r="EJ52" s="49"/>
      <c r="EK52" s="49"/>
      <c r="EL52" s="49"/>
      <c r="EM52" s="50"/>
      <c r="EN52" s="50"/>
      <c r="EO52" s="50"/>
      <c r="EP52" s="50"/>
      <c r="EQ52" s="50"/>
      <c r="ER52" s="50"/>
      <c r="ES52" s="50"/>
      <c r="ET52" s="50"/>
      <c r="EU52" s="50"/>
      <c r="EV52" s="50"/>
      <c r="EW52" s="50"/>
      <c r="EX52" s="50"/>
      <c r="EY52" s="50"/>
      <c r="EZ52" s="50"/>
      <c r="FA52" s="50"/>
      <c r="FB52" s="50"/>
      <c r="FC52" s="50"/>
      <c r="FD52" s="50"/>
      <c r="FE52" s="50"/>
      <c r="FF52" s="50"/>
      <c r="FG52" s="50"/>
      <c r="FH52" s="50" t="s">
        <v>301</v>
      </c>
      <c r="FI52" s="50"/>
      <c r="FJ52" s="50"/>
      <c r="FK52" s="50"/>
      <c r="FL52" s="50"/>
      <c r="FM52" s="50"/>
      <c r="FO52" s="3"/>
      <c r="FP52" s="3"/>
      <c r="FQ52" s="3" t="str">
        <f t="array" ref="FQ52">IF(SUM($FU52:$IP52)=74,"PASS","FAIL")</f>
        <v>PASS</v>
      </c>
      <c r="FR52" s="3">
        <f t="shared" si="5"/>
        <v>0</v>
      </c>
      <c r="FS52" s="3">
        <f t="shared" si="6"/>
        <v>1</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1</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7"/>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1</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f t="array" ref="HF52">IF(LEN($CS52)=0,0.4,SUM(IF(([2]JOE_DATA!$C$2:$C$19999=$CS52)*([2]JOE_DATA!$B$2:$B$19999="Work type")*([2]JOE_DATA!$A$2:$A$19999="BAIF"),0.4,0)))
+
IF(LEN($CT52)=0,0.3,SUM(IF(([2]JOE_DATA!$C$2:$C$19999=$CT52)*([2]JOE_DATA!$B$2:$B$19999="Work type")*([2]JOE_DATA!$A$2:$A$19999="BAIF"),0.3,0)))
+
IF(LEN($CU52)=0,0.3,SUM(IF(([2]JOE_DATA!$C$2:$C$19999=$CU52)*([2]JOE_DATA!$B$2:$B$19999="Work type")*([2]JOE_DATA!$A$2:$A$19999="BAIF"),0.3,0)))</f>
        <v>1</v>
      </c>
      <c r="HG52" s="3">
        <f t="array" ref="HG52">IF(LEN($CQ52)=0,1,SUM(IF(([2]JOE_DATA!$C$2:$C$19999=$CQ52)*([2]JOE_DATA!$B$2:$B$19999="Client type")*([2]JOE_DATA!$A$2:$A$19999="BAIF"),1,0)))</f>
        <v>1</v>
      </c>
      <c r="HH52" s="3">
        <f t="array" ref="HH52">IF(LEN($CW52)=0,0.4,SUM(IF(([2]JOE_DATA!$C$2:$C$19999=$CW52)*([2]JOE_DATA!$B$2:$B$19999="Work type")*([2]JOE_DATA!$A$2:$A$19999="CRD"),0.4,0)))
+
IF(LEN($CX52)=0,0.3,SUM(IF(([2]JOE_DATA!$C$2:$C$19999=$CX52)*([2]JOE_DATA!$B$2:$B$19999="Work type")*([2]JOE_DATA!$A$2:$A$19999="CRD"),0.3,0)))
+
IF(LEN($CY52)=0,0.3,SUM(IF(([2]JOE_DATA!$C$2:$C$19999=$CY52)*([2]JOE_DATA!$B$2:$B$19999="Work type")*([2]JOE_DATA!$A$2:$A$19999="CRD"),0.3,0)))</f>
        <v>1</v>
      </c>
      <c r="HI52" s="3">
        <f t="array" ref="HI52">IF(LEN($CZ52)=0,0.4,SUM(IF(([2]JOE_DATA!$C$2:$C$19999=$CZ52)*([2]JOE_DATA!$B$2:$B$19999="Sub-work type")*([2]JOE_DATA!$A$2:$A$19999="CRD"),0.4,0)))
+
IF(LEN($DA52)=0,0.3,SUM(IF(([2]JOE_DATA!$C$2:$C$19999=$DA52)*([2]JOE_DATA!$B$2:$B$19999="Sub-work type")*([2]JOE_DATA!$A$2:$A$19999="CRD"),0.3,0)))
+
IF(LEN($DB52)=0,0.3,SUM(IF(([2]JOE_DATA!$C$2:$C$19999=$DB52)*([2]JOE_DATA!$B$2:$B$19999="Sub-work type")*([2]JOE_DATA!$A$2:$A$19999="CRD"),0.3,0)))</f>
        <v>1</v>
      </c>
      <c r="HJ52" s="3">
        <f t="array" ref="HJ52">IF(LEN($CV52)=0,1,SUM(IF(([2]JOE_DATA!$C$2:$C$19999=$CV52)*([2]JOE_DATA!$B$2:$B$19999="Client type")*([2]JOE_DATA!$A$2:$A$19999="CRD"),1,0)))</f>
        <v>1</v>
      </c>
      <c r="HK52" s="3">
        <f t="array" ref="HK52">IF(LEN($DC52)=0,0.4,SUM(IF(([2]JOE_DATA!$C$2:$C$19999=$DC52)*([2]JOE_DATA!$B$2:$B$19999="Work type")*([2]JOE_DATA!$A$2:$A$19999="Corporate"),0.4,0)))
+
IF(LEN($DD52)=0,0.3,SUM(IF(([2]JOE_DATA!$C$2:$C$19999=$DD52)*([2]JOE_DATA!$B$2:$B$19999="Work type")*([2]JOE_DATA!$A$2:$A$19999="Corporate"),0.3,0)))
+
IF(LEN($DE52)=0,0.3,SUM(IF(([2]JOE_DATA!$C$2:$C$19999=$DE52)*([2]JOE_DATA!$B$2:$B$19999="Work type")*([2]JOE_DATA!$A$2:$A$19999="Corporate"),0.3,0)))</f>
        <v>1</v>
      </c>
      <c r="HL52" s="3">
        <f t="array" ref="HL52">IF(LEN($DF52)=0,0.4,SUM(IF(([2]JOE_DATA!$C$2:$C$19999=$DF52)*([2]JOE_DATA!$B$2:$B$19999="Sub-work type")*([2]JOE_DATA!$A$2:$A$19999="Corporate"),0.4,0)))
+
IF(LEN($DG52)=0,0.3,SUM(IF(([2]JOE_DATA!$C$2:$C$19999=$DG52)*([2]JOE_DATA!$B$2:$B$19999="Sub-work type")*([2]JOE_DATA!$A$2:$A$19999="Corporate"),0.3,0)))
+
IF(LEN($DH52)=0,0.3,SUM(IF(([2]JOE_DATA!$C$2:$C$19999=$DH52)*([2]JOE_DATA!$B$2:$B$19999="Sub-work type")*([2]JOE_DATA!$A$2:$A$19999="Corporate"),0.3,0)))</f>
        <v>1</v>
      </c>
      <c r="HM52" s="3">
        <f t="array" ref="HM52">IF(LEN($DI52)=0,0.4,SUM(IF(([2]JOE_DATA!$C$2:$C$19999=$DI52)*([2]JOE_DATA!$B$2:$B$19999="Acting for")*([2]JOE_DATA!$A$2:$A$19999="Corporate"),0.4,0)))
+
IF(LEN($DJ52)=0,0.3,SUM(IF(([2]JOE_DATA!$C$2:$C$19999=$DJ52)*([2]JOE_DATA!$B$2:$B$19999="Acting for")*([2]JOE_DATA!$A$2:$A$19999="Corporate"),0.3,0)))
+
IF(LEN($DK52)=0,0.3,SUM(IF(([2]JOE_DATA!$C$2:$C$19999=$DK52)*([2]JOE_DATA!$B$2:$B$19999="Acting for")*([2]JOE_DATA!$A$2:$A$19999="Corporate"),0.3,0)))</f>
        <v>1</v>
      </c>
      <c r="HN52" s="3">
        <f t="array" ref="HN52">IF(LEN($DM52)=0,0.4,SUM(IF(([2]JOE_DATA!$C$2:$C$19999=$DM52)*([2]JOE_DATA!$B$2:$B$19999="Country of buyer")*([2]JOE_DATA!$A$2:$A$19999="Corporate"),0.4,0)))
+
IF(LEN($DN52)=0,0.3,SUM(IF(([2]JOE_DATA!$C$2:$C$19999=$DN52)*([2]JOE_DATA!$B$2:$B$19999="Country of buyer")*([2]JOE_DATA!$A$2:$A$19999="Corporate"),0.3,0)))
+
IF(LEN($DL52)=0,0.3,SUM(IF(([2]JOE_DATA!$C$2:$C$19999=$DL52)*([2]JOE_DATA!$B$2:$B$19999="Country of buyer")*([2]JOE_DATA!$A$2:$A$19999="Corporate"),0.3,0)))</f>
        <v>1</v>
      </c>
      <c r="HO52" s="3">
        <f t="array" ref="HO52">IF(LEN($DO52)=0,0.4,SUM(IF(([2]JOE_DATA!$C$2:$C$19999=$DO52)*([2]JOE_DATA!$B$2:$B$19999="Country of seller")*([2]JOE_DATA!$A$2:$A$19999="Corporate"),0.4,0)))
+
IF(LEN($DP52)=0,0.3,SUM(IF(([2]JOE_DATA!$C$2:$C$19999=$DP52)*([2]JOE_DATA!$B$2:$B$19999="Country of seller")*([2]JOE_DATA!$A$2:$A$19999="Corporate"),0.3,0)))
+
IF(LEN($DQ52)=0,0.3,SUM(IF(([2]JOE_DATA!$C$2:$C$19999=$DQ52)*([2]JOE_DATA!$B$2:$B$19999="Country of seller")*([2]JOE_DATA!$A$2:$A$19999="Corporate"),0.3,0)))</f>
        <v>1</v>
      </c>
      <c r="HP52" s="3">
        <f t="array" ref="HP52">IF(LEN($DR52)=0,0.4,SUM(IF(([2]JOE_DATA!$C$2:$C$19999=$DR52)*([2]JOE_DATA!$B$2:$B$19999="Country of target")*([2]JOE_DATA!$A$2:$A$19999="Corporate"),0.4,0)))
+
IF(LEN($DS52)=0,0.3,SUM(IF(([2]JOE_DATA!$C$2:$C$19999=$DS52)*([2]JOE_DATA!$B$2:$B$19999="Country of target")*([2]JOE_DATA!$A$2:$A$19999="Corporate"),0.3,0)))
+
IF(LEN($DT52)=0,0.3,SUM(IF(([2]JOE_DATA!$C$2:$C$19999=$DT52)*([2]JOE_DATA!$B$2:$B$19999="Country of target")*([2]JOE_DATA!$A$2:$A$19999="Corporate"),0.3,0)))</f>
        <v>1</v>
      </c>
      <c r="HQ52" s="3">
        <f t="array" ref="HQ52">IF(LEN($DU52)=0,1,SUM(IF(([2]JOE_DATA!$C$2:$C$19999=$DU52)*([2]JOE_DATA!$B$2:$B$19999="Value over US $5m")*([2]JOE_DATA!$A$2:$A$19999="Corporate"),1,0)))</f>
        <v>1</v>
      </c>
      <c r="HR52" s="3">
        <f t="array" ref="HR52">IF(LEN($DV52)=0,1,SUM(IF(([2]JOE_DATA!$C$2:$C$19999=$DV52)*([2]JOE_DATA!$B$2:$B$19999="Value over £500,000")*([2]JOE_DATA!$A$2:$A$19999="Corporate"),1,0)))</f>
        <v>1</v>
      </c>
      <c r="HS52" s="3">
        <f t="array" ref="HS52">IF(LEN($DW52)=0,1,SUM(IF(([2]JOE_DATA!$C$2:$C$19999=$DW52)*([2]JOE_DATA!$B$2:$B$19999="Value over Euro 5m")*([2]JOE_DATA!$A$2:$A$19999="Corporate"),1,0)))</f>
        <v>1</v>
      </c>
      <c r="HT52" s="3">
        <f t="array" ref="HT52">IF(LEN($DX52)=0,1,SUM(IF(([2]JOE_DATA!$C$2:$C$19999=$DX52)*([2]JOE_DATA!$B$2:$B$19999="Value range in euros")*([2]JOE_DATA!$A$2:$A$19999="Corporate"),1,0)))</f>
        <v>1</v>
      </c>
      <c r="HU52" s="3">
        <f t="array" ref="HU52">IF(LEN($DY52)=0,1,SUM(IF(([2]JOE_DATA!$C$2:$C$19999=$DY52)*([2]JOE_DATA!$B$2:$B$19999="Is the deal relevant for M&amp;A study")*([2]JOE_DATA!$A$2:$A$19999="Corporate"),1,0)))</f>
        <v>1</v>
      </c>
      <c r="HV52" s="3">
        <f t="array" ref="HV52">IF(LEN($DZ52)=0,1,SUM(IF(([2]JOE_DATA!$C$2:$C$19999=$DZ52)*([2]JOE_DATA!$B$2:$B$19999="Does the deal involve PE clients")*([2]JOE_DATA!$A$2:$A$19999="Corporate"),1,0)))</f>
        <v>1</v>
      </c>
      <c r="HW52" s="3">
        <f t="array" ref="HW52">IF(LEN($EA52)=0,1,SUM(IF(([2]JOE_DATA!$C$2:$C$19999=$EA52)*([2]JOE_DATA!$B$2:$B$19999="Quarter deal announced/signed")*([2]JOE_DATA!$A$2:$A$19999="Corporate"),1,0)))</f>
        <v>1</v>
      </c>
      <c r="HX52" s="3">
        <f t="array" ref="HX52">IF(LEN($EB52)=0,1,SUM(IF(([2]JOE_DATA!$C$2:$C$19999=$EB52)*([2]JOE_DATA!$B$2:$B$19999="Quarter deal completed")*([2]JOE_DATA!$A$2:$A$19999="Corporate"),1,0)))</f>
        <v>1</v>
      </c>
      <c r="HY52" s="3">
        <f t="array" ref="HY52">IF(LEN($EC52)=0,1,SUM(IF(([2]JOE_DATA!$C$2:$C$19999=$EC52)*([2]JOE_DATA!$B$2:$B$19999="Year deal announced/signed")*([2]JOE_DATA!$A$2:$A$19999="Corporate"),1,0)))</f>
        <v>1</v>
      </c>
      <c r="HZ52" s="3">
        <f t="array" ref="HZ52">IF(LEN($ED52)=0,1,SUM(IF(([2]JOE_DATA!$C$2:$C$19999=$ED52)*([2]JOE_DATA!$B$2:$B$19999="Year deal completed")*([2]JOE_DATA!$A$2:$A$19999="Corporate"),1,0)))</f>
        <v>1</v>
      </c>
      <c r="IA52" s="3">
        <v>1</v>
      </c>
      <c r="IB52" s="3">
        <f t="array" ref="IB52">IF(LEN($EF52)=0,1,SUM(IF(([2]JOE_DATA!$C$2:$C$19999=$EF52)*([2]JOE_DATA!$B$2:$B$19999="Work type")*([2]JOE_DATA!$A$2:$A$19999="Corporate Tax"),1,0)))</f>
        <v>1</v>
      </c>
      <c r="IC52" s="3">
        <f t="array" ref="IC52">IF(LEN($EG52)=0,0.4,SUM(IF(([2]JOE_DATA!$C$2:$C$19999=$EG52)*([2]JOE_DATA!$B$2:$B$19999="Work type")*([2]JOE_DATA!$A$2:$A$19999="EPC Construction"),0.4,0)))
+
IF(LEN($EH52)=0,0.3,SUM(IF(([2]JOE_DATA!$C$2:$C$19999=$EH52)*([2]JOE_DATA!$B$2:$B$19999="Work type")*([2]JOE_DATA!$A$2:$A$19999="EPC Construction"),0.3,0)))
+
IF(LEN($EI52)=0,0.3,SUM(IF(([2]JOE_DATA!$C$2:$C$19999=$EI52)*([2]JOE_DATA!$B$2:$B$19999="Work type")*([2]JOE_DATA!$A$2:$A$19999="EPC Construction"),0.3,0)))</f>
        <v>1</v>
      </c>
      <c r="ID52" s="3">
        <f t="array" ref="ID52">IF(LEN($EJ52)=0,0.4,SUM(IF(([2]JOE_DATA!$C$2:$C$19999=$EJ52)*([2]JOE_DATA!$B$2:$B$19999="Contract type")*([2]JOE_DATA!$A$2:$A$19999="EPC Construction"),0.4,0)))
+
IF(LEN($EK52)=0,0.3,SUM(IF(([2]JOE_DATA!$C$2:$C$19999=$EK52)*([2]JOE_DATA!$B$2:$B$19999="Contract type")*([2]JOE_DATA!$A$2:$A$19999="EPC Construction"),0.3,0)))
+
IF(LEN($EL52)=0,0.3,SUM(IF(([2]JOE_DATA!$C$2:$C$19999=$EL52)*([2]JOE_DATA!$B$2:$B$19999="Contract type")*([2]JOE_DATA!$A$2:$A$19999="EPC Construction"),0.3,0)))</f>
        <v>1</v>
      </c>
      <c r="IE52" s="3">
        <f t="array" ref="IE52">IF(LEN($EP52)=0,1,SUM(IF(([2]JOE_DATA!$C$2:$C$19999=$EP52)*([2]JOE_DATA!$B$2:$B$19999="Client type")*([2]JOE_DATA!$A$2:$A$19999="EPC Construction"),1,0)))</f>
        <v>1</v>
      </c>
      <c r="IF52" s="3">
        <f t="array" ref="IF52">IF(LEN($EN52)=0,1,SUM(IF(([2]JOE_DATA!$C$2:$C$19999=$EN52)*([2]JOE_DATA!$B$2:$B$19999="Subject matter")*([2]JOE_DATA!$A$2:$A$19999="EPC Construction"),1,0)))</f>
        <v>1</v>
      </c>
      <c r="IG52" s="3">
        <f t="array" ref="IG52">IF(LEN($ER52)=0,1,SUM(IF(([2]JOE_DATA!$C$2:$C$19999=$ER52)*([2]JOE_DATA!$B$2:$B$19999="Client scope")*([2]JOE_DATA!$A$2:$A$19999="EPC Construction"),1,0)))</f>
        <v>1</v>
      </c>
      <c r="IH52" s="3">
        <f t="array" ref="IH52">IF(LEN($ES52)=0,0.4,SUM(IF(([2]JOE_DATA!$C$2:$C$19999=$ES52)*([2]JOE_DATA!$B$2:$B$19999="Work type")*([2]JOE_DATA!$A$2:$A$19999="EPC Energy"),0.4,0)))
+
IF(LEN($ET52)=0,0.3,SUM(IF(([2]JOE_DATA!$C$2:$C$19999=$ET52)*([2]JOE_DATA!$B$2:$B$19999="Work type")*([2]JOE_DATA!$A$2:$A$19999="EPC Energy"),0.3,0)))
+
IF(LEN($EU52)=0,0.3,SUM(IF(([2]JOE_DATA!$C$2:$C$19999=$EU52)*([2]JOE_DATA!$B$2:$B$19999="Work type")*([2]JOE_DATA!$A$2:$A$19999="EPC Energy"),0.3,0)))</f>
        <v>1</v>
      </c>
      <c r="II52" s="3">
        <f t="array" ref="II52">IF(LEN($EV52)=0,1,SUM(IF(([2]JOE_DATA!$C$2:$C$19999=$EV52)*([2]JOE_DATA!$B$2:$B$19999="Work type")*([2]JOE_DATA!$A$2:$A$19999="EPC Energy"),1,0)))</f>
        <v>1</v>
      </c>
      <c r="IJ52" s="3">
        <f t="array" ref="IJ52">IF(LEN($EW52)=0,1,SUM(IF(([2]JOE_DATA!$C$2:$C$19999=$EW52)*([2]JOE_DATA!$B$2:$B$19999="Client type")*([2]JOE_DATA!$A$2:$A$19999="EPC Projects"),1,0)))</f>
        <v>1</v>
      </c>
      <c r="IK52" s="3">
        <f t="array" ref="IK52">IF(LEN($FE52)=0,0.4,SUM(IF(([2]JOE_DATA!$C$2:$C$19999=$FE52)*([2]JOE_DATA!$B$2:$B$19999="Client type")*([2]JOE_DATA!$A$2:$A$19999="Real Estate"),0.4,0)))
+
IF(LEN($FF52)=0,0.3,SUM(IF(([2]JOE_DATA!$C$2:$C$19999=$FF52)*([2]JOE_DATA!$B$2:$B$19999="Client type")*([2]JOE_DATA!$A$2:$A$19999="Real Estate"),0.3,0)))
+
IF(LEN($FG52)=0,0.3,SUM(IF(([2]JOE_DATA!$C$2:$C$19999=$FG52)*([2]JOE_DATA!$B$2:$B$19999="Client type")*([2]JOE_DATA!$A$2:$A$19999="Real Estate"),0.3,0)))</f>
        <v>1</v>
      </c>
      <c r="IL52" s="3">
        <f t="array" ref="IL52">IF(LEN($FH52)=0,0.4,SUM(IF(([2]JOE_DATA!$C$2:$C$19999=$FH52)*([2]JOE_DATA!$B$2:$B$19999="Work type")*([2]JOE_DATA!$A$2:$A$19999="Real Estate"),0.4,0)))
+
IF(LEN($FI52)=0,0.3,SUM(IF(([2]JOE_DATA!$C$2:$C$19999=$FI52)*([2]JOE_DATA!$B$2:$B$19999="Work type")*([2]JOE_DATA!$A$2:$A$19999="Real Estate"),0.3,0)))
+
IF(LEN($FJ52)=0,0.3,SUM(IF(([2]JOE_DATA!$C$2:$C$19999=$FJ52)*([2]JOE_DATA!$B$2:$B$19999="Work type")*([2]JOE_DATA!$A$2:$A$19999="Real Estate"),0.3,0)))</f>
        <v>1</v>
      </c>
      <c r="IM52" s="3">
        <f t="array" ref="IM52">IF(LEN($EX52)=0,0.4,SUM(IF(([2]JOE_DATA!$C$2:$C$19999=$EX52)*([2]JOE_DATA!$B$2:$B$19999="Work type")*([2]JOE_DATA!$A$2:$A$19999="Human Capital"),0.4,0)))
+
IF(LEN($EY52)=0,0.3,SUM(IF(([2]JOE_DATA!$C$2:$C$19999=$EY52)*([2]JOE_DATA!$B$2:$B$19999="Work type")*([2]JOE_DATA!$A$2:$A$19999="Human Capital"),0.3,0)))
+
IF(LEN($EZ52)=0,0.3,SUM(IF(([2]JOE_DATA!$C$2:$C$19999=$EZ52)*([2]JOE_DATA!$B$2:$B$19999="Work type")*([2]JOE_DATA!$A$2:$A$19999="Human Capital"),0.3,0)))</f>
        <v>1</v>
      </c>
      <c r="IN52" s="3">
        <f t="array" ref="IN52">IF(LEN($FA52)=0,0.4,SUM(IF(([2]JOE_DATA!$C$2:$C$19999=$FA52)*([2]JOE_DATA!$B$2:$B$19999="Sub-work types")*([2]JOE_DATA!$A$2:$A$19999="Human Capital"),0.4,0)))
+
IF(LEN($FB52)=0,0.3,SUM(IF(([2]JOE_DATA!$C$2:$C$19999=$FB52)*([2]JOE_DATA!$B$2:$B$19999="Sub-work types")*([2]JOE_DATA!$A$2:$A$19999="Human Capital"),0.3,0)))
+
IF(LEN($FC52)=0,0.3,SUM(IF(([2]JOE_DATA!$C$2:$C$19999=$FC52)*([2]JOE_DATA!$B$2:$B$19999="Sub-work types")*([2]JOE_DATA!$A$2:$A$19999="Human Capital"),0.3,0)))</f>
        <v>1</v>
      </c>
      <c r="IO52" s="15">
        <f t="array" ref="IO52">IF(LEN($FD52)=0,1,SUM(IF(([2]JOE_DATA!$C$2:$C$19999=$FD52)*([2]JOE_DATA!$B$2:$B$19999="Pension scheme")*([2]JOE_DATA!$A$2:$A$19999="Human Capital"),1,0)))</f>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22.5">
      <c r="A53" s="34"/>
      <c r="B53" s="46" t="s">
        <v>338</v>
      </c>
      <c r="C53" s="36" t="s">
        <v>247</v>
      </c>
      <c r="D53" s="41"/>
      <c r="E53" s="41"/>
      <c r="F53" s="41" t="s">
        <v>248</v>
      </c>
      <c r="G53" s="41"/>
      <c r="H53" s="41"/>
      <c r="I53" s="41"/>
      <c r="J53" s="41"/>
      <c r="K53" s="41"/>
      <c r="L53" s="41"/>
      <c r="M53" s="41"/>
      <c r="N53" s="41"/>
      <c r="O53" s="36" t="s">
        <v>106</v>
      </c>
      <c r="P53" s="41"/>
      <c r="Q53" s="41"/>
      <c r="R53" s="41"/>
      <c r="S53" s="41"/>
      <c r="T53" s="48">
        <v>40543</v>
      </c>
      <c r="U53" s="36" t="s">
        <v>248</v>
      </c>
      <c r="V53" s="41"/>
      <c r="W53" s="41"/>
      <c r="X53" s="41"/>
      <c r="Y53" s="41"/>
      <c r="Z53" s="41"/>
      <c r="AA53" s="46" t="s">
        <v>339</v>
      </c>
      <c r="AB53" s="41"/>
      <c r="AC53" s="41"/>
      <c r="AD53" s="41"/>
      <c r="AE53" s="41"/>
      <c r="AF53" s="41"/>
      <c r="AG53" s="41"/>
      <c r="AH53" s="45"/>
      <c r="AI53" s="41"/>
      <c r="AJ53" s="41"/>
      <c r="AK53" s="41"/>
      <c r="AL53" s="36" t="s">
        <v>250</v>
      </c>
      <c r="AM53" s="41"/>
      <c r="AN53" s="41"/>
      <c r="AO53" s="36" t="s">
        <v>251</v>
      </c>
      <c r="AP53" s="41"/>
      <c r="AQ53" s="41"/>
      <c r="AR53" s="41"/>
      <c r="AS53" s="41"/>
      <c r="AT53" s="41"/>
      <c r="AU53" s="41"/>
      <c r="AV53" s="41"/>
      <c r="AW53" s="41"/>
      <c r="AX53" s="41"/>
      <c r="AY53" s="41"/>
      <c r="AZ53" s="41"/>
      <c r="BA53" s="45"/>
      <c r="BB53" s="41"/>
      <c r="BC53" s="41"/>
      <c r="BD53" s="41"/>
      <c r="BE53" s="46"/>
      <c r="BF53" s="41"/>
      <c r="BG53" s="41"/>
      <c r="BH53" s="41"/>
      <c r="BI53" s="41"/>
      <c r="BJ53" s="41"/>
      <c r="BK53" s="41"/>
      <c r="BL53" s="41" t="s">
        <v>395</v>
      </c>
      <c r="BM53" s="41"/>
      <c r="BN53" s="41"/>
      <c r="BO53" s="41"/>
      <c r="BP53" s="41"/>
      <c r="BQ53" s="41"/>
      <c r="BR53" s="41"/>
      <c r="BS53" s="41"/>
      <c r="BT53" s="41"/>
      <c r="BU53" s="41"/>
      <c r="BV53" s="41"/>
      <c r="BW53" s="41"/>
      <c r="BX53" s="41"/>
      <c r="BY53" s="41"/>
      <c r="BZ53" s="36" t="s">
        <v>253</v>
      </c>
      <c r="CA53" s="41"/>
      <c r="CB53" s="41"/>
      <c r="CC53" s="41"/>
      <c r="CD53" s="36"/>
      <c r="CE53" s="36"/>
      <c r="CF53" s="41"/>
      <c r="CG53" s="41" t="s">
        <v>254</v>
      </c>
      <c r="CH53" s="41"/>
      <c r="CI53" s="41"/>
      <c r="CJ53" s="41"/>
      <c r="CK53" s="41"/>
      <c r="CL53" s="41"/>
      <c r="CM53" s="41"/>
      <c r="CN53" s="41"/>
      <c r="CO53" s="41"/>
      <c r="CP53" s="41"/>
      <c r="CQ53" s="41"/>
      <c r="CR53" s="41"/>
      <c r="CS53" s="45"/>
      <c r="CT53" s="49"/>
      <c r="CU53" s="49"/>
      <c r="CV53" s="50"/>
      <c r="CW53" s="50"/>
      <c r="CX53" s="50"/>
      <c r="CY53" s="50"/>
      <c r="CZ53" s="49"/>
      <c r="DA53" s="49"/>
      <c r="DB53" s="49"/>
      <c r="DC53" s="49"/>
      <c r="DD53" s="49"/>
      <c r="DE53" s="49"/>
      <c r="DF53" s="50"/>
      <c r="DG53" s="50"/>
      <c r="DH53" s="50"/>
      <c r="DI53" s="50"/>
      <c r="DJ53" s="50"/>
      <c r="DK53" s="50"/>
      <c r="DL53" s="50"/>
      <c r="DM53" s="50"/>
      <c r="DN53" s="50"/>
      <c r="DO53" s="50"/>
      <c r="DP53" s="50"/>
      <c r="DQ53" s="50"/>
      <c r="DR53" s="50"/>
      <c r="DS53" s="50"/>
      <c r="DT53" s="50"/>
      <c r="DU53" s="50"/>
      <c r="DV53" s="50"/>
      <c r="DW53" s="50"/>
      <c r="DX53" s="50"/>
      <c r="DY53" s="50"/>
      <c r="DZ53" s="50"/>
      <c r="EA53" s="50"/>
      <c r="EB53" s="50"/>
      <c r="EC53" s="50"/>
      <c r="ED53" s="50"/>
      <c r="EE53" s="50"/>
      <c r="EF53" s="50"/>
      <c r="EG53" s="50"/>
      <c r="EH53" s="50"/>
      <c r="EI53" s="50"/>
      <c r="EJ53" s="49"/>
      <c r="EK53" s="49"/>
      <c r="EL53" s="49"/>
      <c r="EM53" s="50"/>
      <c r="EN53" s="50"/>
      <c r="EO53" s="50"/>
      <c r="EP53" s="50"/>
      <c r="EQ53" s="50"/>
      <c r="ER53" s="50"/>
      <c r="ES53" s="50"/>
      <c r="ET53" s="50"/>
      <c r="EU53" s="50"/>
      <c r="EV53" s="50"/>
      <c r="EW53" s="50"/>
      <c r="EX53" s="50"/>
      <c r="EY53" s="50"/>
      <c r="EZ53" s="50"/>
      <c r="FA53" s="50"/>
      <c r="FB53" s="50"/>
      <c r="FC53" s="50"/>
      <c r="FD53" s="50"/>
      <c r="FE53" s="50"/>
      <c r="FF53" s="50"/>
      <c r="FG53" s="50"/>
      <c r="FH53" s="50"/>
      <c r="FI53" s="50"/>
      <c r="FJ53" s="50"/>
      <c r="FK53" s="50"/>
      <c r="FL53" s="50"/>
      <c r="FM53" s="50"/>
      <c r="FO53" s="3"/>
      <c r="FP53" s="3"/>
      <c r="FQ53" s="3" t="str">
        <f t="array" ref="FQ53">IF(SUM($FU53:$IP53)=74,"PASS","FAIL")</f>
        <v>PASS</v>
      </c>
      <c r="FR53" s="3">
        <f t="shared" si="5"/>
        <v>0</v>
      </c>
      <c r="FS53" s="3">
        <f t="shared" si="6"/>
        <v>1</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7"/>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1</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f t="array" ref="HF53">IF(LEN($CS53)=0,0.4,SUM(IF(([2]JOE_DATA!$C$2:$C$19999=$CS53)*([2]JOE_DATA!$B$2:$B$19999="Work type")*([2]JOE_DATA!$A$2:$A$19999="BAIF"),0.4,0)))
+
IF(LEN($CT53)=0,0.3,SUM(IF(([2]JOE_DATA!$C$2:$C$19999=$CT53)*([2]JOE_DATA!$B$2:$B$19999="Work type")*([2]JOE_DATA!$A$2:$A$19999="BAIF"),0.3,0)))
+
IF(LEN($CU53)=0,0.3,SUM(IF(([2]JOE_DATA!$C$2:$C$19999=$CU53)*([2]JOE_DATA!$B$2:$B$19999="Work type")*([2]JOE_DATA!$A$2:$A$19999="BAIF"),0.3,0)))</f>
        <v>1</v>
      </c>
      <c r="HG53" s="3">
        <f t="array" ref="HG53">IF(LEN($CQ53)=0,1,SUM(IF(([2]JOE_DATA!$C$2:$C$19999=$CQ53)*([2]JOE_DATA!$B$2:$B$19999="Client type")*([2]JOE_DATA!$A$2:$A$19999="BAIF"),1,0)))</f>
        <v>1</v>
      </c>
      <c r="HH53" s="3">
        <f t="array" ref="HH53">IF(LEN($CW53)=0,0.4,SUM(IF(([2]JOE_DATA!$C$2:$C$19999=$CW53)*([2]JOE_DATA!$B$2:$B$19999="Work type")*([2]JOE_DATA!$A$2:$A$19999="CRD"),0.4,0)))
+
IF(LEN($CX53)=0,0.3,SUM(IF(([2]JOE_DATA!$C$2:$C$19999=$CX53)*([2]JOE_DATA!$B$2:$B$19999="Work type")*([2]JOE_DATA!$A$2:$A$19999="CRD"),0.3,0)))
+
IF(LEN($CY53)=0,0.3,SUM(IF(([2]JOE_DATA!$C$2:$C$19999=$CY53)*([2]JOE_DATA!$B$2:$B$19999="Work type")*([2]JOE_DATA!$A$2:$A$19999="CRD"),0.3,0)))</f>
        <v>1</v>
      </c>
      <c r="HI53" s="3">
        <f t="array" ref="HI53">IF(LEN($CZ53)=0,0.4,SUM(IF(([2]JOE_DATA!$C$2:$C$19999=$CZ53)*([2]JOE_DATA!$B$2:$B$19999="Sub-work type")*([2]JOE_DATA!$A$2:$A$19999="CRD"),0.4,0)))
+
IF(LEN($DA53)=0,0.3,SUM(IF(([2]JOE_DATA!$C$2:$C$19999=$DA53)*([2]JOE_DATA!$B$2:$B$19999="Sub-work type")*([2]JOE_DATA!$A$2:$A$19999="CRD"),0.3,0)))
+
IF(LEN($DB53)=0,0.3,SUM(IF(([2]JOE_DATA!$C$2:$C$19999=$DB53)*([2]JOE_DATA!$B$2:$B$19999="Sub-work type")*([2]JOE_DATA!$A$2:$A$19999="CRD"),0.3,0)))</f>
        <v>1</v>
      </c>
      <c r="HJ53" s="3">
        <f t="array" ref="HJ53">IF(LEN($CV53)=0,1,SUM(IF(([2]JOE_DATA!$C$2:$C$19999=$CV53)*([2]JOE_DATA!$B$2:$B$19999="Client type")*([2]JOE_DATA!$A$2:$A$19999="CRD"),1,0)))</f>
        <v>1</v>
      </c>
      <c r="HK53" s="3">
        <f t="array" ref="HK53">IF(LEN($DC53)=0,0.4,SUM(IF(([2]JOE_DATA!$C$2:$C$19999=$DC53)*([2]JOE_DATA!$B$2:$B$19999="Work type")*([2]JOE_DATA!$A$2:$A$19999="Corporate"),0.4,0)))
+
IF(LEN($DD53)=0,0.3,SUM(IF(([2]JOE_DATA!$C$2:$C$19999=$DD53)*([2]JOE_DATA!$B$2:$B$19999="Work type")*([2]JOE_DATA!$A$2:$A$19999="Corporate"),0.3,0)))
+
IF(LEN($DE53)=0,0.3,SUM(IF(([2]JOE_DATA!$C$2:$C$19999=$DE53)*([2]JOE_DATA!$B$2:$B$19999="Work type")*([2]JOE_DATA!$A$2:$A$19999="Corporate"),0.3,0)))</f>
        <v>1</v>
      </c>
      <c r="HL53" s="3">
        <f t="array" ref="HL53">IF(LEN($DF53)=0,0.4,SUM(IF(([2]JOE_DATA!$C$2:$C$19999=$DF53)*([2]JOE_DATA!$B$2:$B$19999="Sub-work type")*([2]JOE_DATA!$A$2:$A$19999="Corporate"),0.4,0)))
+
IF(LEN($DG53)=0,0.3,SUM(IF(([2]JOE_DATA!$C$2:$C$19999=$DG53)*([2]JOE_DATA!$B$2:$B$19999="Sub-work type")*([2]JOE_DATA!$A$2:$A$19999="Corporate"),0.3,0)))
+
IF(LEN($DH53)=0,0.3,SUM(IF(([2]JOE_DATA!$C$2:$C$19999=$DH53)*([2]JOE_DATA!$B$2:$B$19999="Sub-work type")*([2]JOE_DATA!$A$2:$A$19999="Corporate"),0.3,0)))</f>
        <v>1</v>
      </c>
      <c r="HM53" s="3">
        <f t="array" ref="HM53">IF(LEN($DI53)=0,0.4,SUM(IF(([2]JOE_DATA!$C$2:$C$19999=$DI53)*([2]JOE_DATA!$B$2:$B$19999="Acting for")*([2]JOE_DATA!$A$2:$A$19999="Corporate"),0.4,0)))
+
IF(LEN($DJ53)=0,0.3,SUM(IF(([2]JOE_DATA!$C$2:$C$19999=$DJ53)*([2]JOE_DATA!$B$2:$B$19999="Acting for")*([2]JOE_DATA!$A$2:$A$19999="Corporate"),0.3,0)))
+
IF(LEN($DK53)=0,0.3,SUM(IF(([2]JOE_DATA!$C$2:$C$19999=$DK53)*([2]JOE_DATA!$B$2:$B$19999="Acting for")*([2]JOE_DATA!$A$2:$A$19999="Corporate"),0.3,0)))</f>
        <v>1</v>
      </c>
      <c r="HN53" s="3">
        <f t="array" ref="HN53">IF(LEN($DM53)=0,0.4,SUM(IF(([2]JOE_DATA!$C$2:$C$19999=$DM53)*([2]JOE_DATA!$B$2:$B$19999="Country of buyer")*([2]JOE_DATA!$A$2:$A$19999="Corporate"),0.4,0)))
+
IF(LEN($DN53)=0,0.3,SUM(IF(([2]JOE_DATA!$C$2:$C$19999=$DN53)*([2]JOE_DATA!$B$2:$B$19999="Country of buyer")*([2]JOE_DATA!$A$2:$A$19999="Corporate"),0.3,0)))
+
IF(LEN($DL53)=0,0.3,SUM(IF(([2]JOE_DATA!$C$2:$C$19999=$DL53)*([2]JOE_DATA!$B$2:$B$19999="Country of buyer")*([2]JOE_DATA!$A$2:$A$19999="Corporate"),0.3,0)))</f>
        <v>1</v>
      </c>
      <c r="HO53" s="3">
        <f t="array" ref="HO53">IF(LEN($DO53)=0,0.4,SUM(IF(([2]JOE_DATA!$C$2:$C$19999=$DO53)*([2]JOE_DATA!$B$2:$B$19999="Country of seller")*([2]JOE_DATA!$A$2:$A$19999="Corporate"),0.4,0)))
+
IF(LEN($DP53)=0,0.3,SUM(IF(([2]JOE_DATA!$C$2:$C$19999=$DP53)*([2]JOE_DATA!$B$2:$B$19999="Country of seller")*([2]JOE_DATA!$A$2:$A$19999="Corporate"),0.3,0)))
+
IF(LEN($DQ53)=0,0.3,SUM(IF(([2]JOE_DATA!$C$2:$C$19999=$DQ53)*([2]JOE_DATA!$B$2:$B$19999="Country of seller")*([2]JOE_DATA!$A$2:$A$19999="Corporate"),0.3,0)))</f>
        <v>1</v>
      </c>
      <c r="HP53" s="3">
        <f t="array" ref="HP53">IF(LEN($DR53)=0,0.4,SUM(IF(([2]JOE_DATA!$C$2:$C$19999=$DR53)*([2]JOE_DATA!$B$2:$B$19999="Country of target")*([2]JOE_DATA!$A$2:$A$19999="Corporate"),0.4,0)))
+
IF(LEN($DS53)=0,0.3,SUM(IF(([2]JOE_DATA!$C$2:$C$19999=$DS53)*([2]JOE_DATA!$B$2:$B$19999="Country of target")*([2]JOE_DATA!$A$2:$A$19999="Corporate"),0.3,0)))
+
IF(LEN($DT53)=0,0.3,SUM(IF(([2]JOE_DATA!$C$2:$C$19999=$DT53)*([2]JOE_DATA!$B$2:$B$19999="Country of target")*([2]JOE_DATA!$A$2:$A$19999="Corporate"),0.3,0)))</f>
        <v>1</v>
      </c>
      <c r="HQ53" s="3">
        <f t="array" ref="HQ53">IF(LEN($DU53)=0,1,SUM(IF(([2]JOE_DATA!$C$2:$C$19999=$DU53)*([2]JOE_DATA!$B$2:$B$19999="Value over US $5m")*([2]JOE_DATA!$A$2:$A$19999="Corporate"),1,0)))</f>
        <v>1</v>
      </c>
      <c r="HR53" s="3">
        <f t="array" ref="HR53">IF(LEN($DV53)=0,1,SUM(IF(([2]JOE_DATA!$C$2:$C$19999=$DV53)*([2]JOE_DATA!$B$2:$B$19999="Value over £500,000")*([2]JOE_DATA!$A$2:$A$19999="Corporate"),1,0)))</f>
        <v>1</v>
      </c>
      <c r="HS53" s="3">
        <f t="array" ref="HS53">IF(LEN($DW53)=0,1,SUM(IF(([2]JOE_DATA!$C$2:$C$19999=$DW53)*([2]JOE_DATA!$B$2:$B$19999="Value over Euro 5m")*([2]JOE_DATA!$A$2:$A$19999="Corporate"),1,0)))</f>
        <v>1</v>
      </c>
      <c r="HT53" s="3">
        <f t="array" ref="HT53">IF(LEN($DX53)=0,1,SUM(IF(([2]JOE_DATA!$C$2:$C$19999=$DX53)*([2]JOE_DATA!$B$2:$B$19999="Value range in euros")*([2]JOE_DATA!$A$2:$A$19999="Corporate"),1,0)))</f>
        <v>1</v>
      </c>
      <c r="HU53" s="3">
        <f t="array" ref="HU53">IF(LEN($DY53)=0,1,SUM(IF(([2]JOE_DATA!$C$2:$C$19999=$DY53)*([2]JOE_DATA!$B$2:$B$19999="Is the deal relevant for M&amp;A study")*([2]JOE_DATA!$A$2:$A$19999="Corporate"),1,0)))</f>
        <v>1</v>
      </c>
      <c r="HV53" s="3">
        <f t="array" ref="HV53">IF(LEN($DZ53)=0,1,SUM(IF(([2]JOE_DATA!$C$2:$C$19999=$DZ53)*([2]JOE_DATA!$B$2:$B$19999="Does the deal involve PE clients")*([2]JOE_DATA!$A$2:$A$19999="Corporate"),1,0)))</f>
        <v>1</v>
      </c>
      <c r="HW53" s="3">
        <f t="array" ref="HW53">IF(LEN($EA53)=0,1,SUM(IF(([2]JOE_DATA!$C$2:$C$19999=$EA53)*([2]JOE_DATA!$B$2:$B$19999="Quarter deal announced/signed")*([2]JOE_DATA!$A$2:$A$19999="Corporate"),1,0)))</f>
        <v>1</v>
      </c>
      <c r="HX53" s="3">
        <f t="array" ref="HX53">IF(LEN($EB53)=0,1,SUM(IF(([2]JOE_DATA!$C$2:$C$19999=$EB53)*([2]JOE_DATA!$B$2:$B$19999="Quarter deal completed")*([2]JOE_DATA!$A$2:$A$19999="Corporate"),1,0)))</f>
        <v>1</v>
      </c>
      <c r="HY53" s="3">
        <f t="array" ref="HY53">IF(LEN($EC53)=0,1,SUM(IF(([2]JOE_DATA!$C$2:$C$19999=$EC53)*([2]JOE_DATA!$B$2:$B$19999="Year deal announced/signed")*([2]JOE_DATA!$A$2:$A$19999="Corporate"),1,0)))</f>
        <v>1</v>
      </c>
      <c r="HZ53" s="3">
        <f t="array" ref="HZ53">IF(LEN($ED53)=0,1,SUM(IF(([2]JOE_DATA!$C$2:$C$19999=$ED53)*([2]JOE_DATA!$B$2:$B$19999="Year deal completed")*([2]JOE_DATA!$A$2:$A$19999="Corporate"),1,0)))</f>
        <v>1</v>
      </c>
      <c r="IA53" s="3">
        <v>1</v>
      </c>
      <c r="IB53" s="3">
        <f t="array" ref="IB53">IF(LEN($EF53)=0,1,SUM(IF(([2]JOE_DATA!$C$2:$C$19999=$EF53)*([2]JOE_DATA!$B$2:$B$19999="Work type")*([2]JOE_DATA!$A$2:$A$19999="Corporate Tax"),1,0)))</f>
        <v>1</v>
      </c>
      <c r="IC53" s="3">
        <f t="array" ref="IC53">IF(LEN($EG53)=0,0.4,SUM(IF(([2]JOE_DATA!$C$2:$C$19999=$EG53)*([2]JOE_DATA!$B$2:$B$19999="Work type")*([2]JOE_DATA!$A$2:$A$19999="EPC Construction"),0.4,0)))
+
IF(LEN($EH53)=0,0.3,SUM(IF(([2]JOE_DATA!$C$2:$C$19999=$EH53)*([2]JOE_DATA!$B$2:$B$19999="Work type")*([2]JOE_DATA!$A$2:$A$19999="EPC Construction"),0.3,0)))
+
IF(LEN($EI53)=0,0.3,SUM(IF(([2]JOE_DATA!$C$2:$C$19999=$EI53)*([2]JOE_DATA!$B$2:$B$19999="Work type")*([2]JOE_DATA!$A$2:$A$19999="EPC Construction"),0.3,0)))</f>
        <v>1</v>
      </c>
      <c r="ID53" s="3">
        <f t="array" ref="ID53">IF(LEN($EJ53)=0,0.4,SUM(IF(([2]JOE_DATA!$C$2:$C$19999=$EJ53)*([2]JOE_DATA!$B$2:$B$19999="Contract type")*([2]JOE_DATA!$A$2:$A$19999="EPC Construction"),0.4,0)))
+
IF(LEN($EK53)=0,0.3,SUM(IF(([2]JOE_DATA!$C$2:$C$19999=$EK53)*([2]JOE_DATA!$B$2:$B$19999="Contract type")*([2]JOE_DATA!$A$2:$A$19999="EPC Construction"),0.3,0)))
+
IF(LEN($EL53)=0,0.3,SUM(IF(([2]JOE_DATA!$C$2:$C$19999=$EL53)*([2]JOE_DATA!$B$2:$B$19999="Contract type")*([2]JOE_DATA!$A$2:$A$19999="EPC Construction"),0.3,0)))</f>
        <v>1</v>
      </c>
      <c r="IE53" s="3">
        <f t="array" ref="IE53">IF(LEN($EP53)=0,1,SUM(IF(([2]JOE_DATA!$C$2:$C$19999=$EP53)*([2]JOE_DATA!$B$2:$B$19999="Client type")*([2]JOE_DATA!$A$2:$A$19999="EPC Construction"),1,0)))</f>
        <v>1</v>
      </c>
      <c r="IF53" s="3">
        <f t="array" ref="IF53">IF(LEN($EN53)=0,1,SUM(IF(([2]JOE_DATA!$C$2:$C$19999=$EN53)*([2]JOE_DATA!$B$2:$B$19999="Subject matter")*([2]JOE_DATA!$A$2:$A$19999="EPC Construction"),1,0)))</f>
        <v>1</v>
      </c>
      <c r="IG53" s="3">
        <f t="array" ref="IG53">IF(LEN($ER53)=0,1,SUM(IF(([2]JOE_DATA!$C$2:$C$19999=$ER53)*([2]JOE_DATA!$B$2:$B$19999="Client scope")*([2]JOE_DATA!$A$2:$A$19999="EPC Construction"),1,0)))</f>
        <v>1</v>
      </c>
      <c r="IH53" s="3">
        <f t="array" ref="IH53">IF(LEN($ES53)=0,0.4,SUM(IF(([2]JOE_DATA!$C$2:$C$19999=$ES53)*([2]JOE_DATA!$B$2:$B$19999="Work type")*([2]JOE_DATA!$A$2:$A$19999="EPC Energy"),0.4,0)))
+
IF(LEN($ET53)=0,0.3,SUM(IF(([2]JOE_DATA!$C$2:$C$19999=$ET53)*([2]JOE_DATA!$B$2:$B$19999="Work type")*([2]JOE_DATA!$A$2:$A$19999="EPC Energy"),0.3,0)))
+
IF(LEN($EU53)=0,0.3,SUM(IF(([2]JOE_DATA!$C$2:$C$19999=$EU53)*([2]JOE_DATA!$B$2:$B$19999="Work type")*([2]JOE_DATA!$A$2:$A$19999="EPC Energy"),0.3,0)))</f>
        <v>1</v>
      </c>
      <c r="II53" s="3">
        <f t="array" ref="II53">IF(LEN($EV53)=0,1,SUM(IF(([2]JOE_DATA!$C$2:$C$19999=$EV53)*([2]JOE_DATA!$B$2:$B$19999="Work type")*([2]JOE_DATA!$A$2:$A$19999="EPC Energy"),1,0)))</f>
        <v>1</v>
      </c>
      <c r="IJ53" s="3">
        <f t="array" ref="IJ53">IF(LEN($EW53)=0,1,SUM(IF(([2]JOE_DATA!$C$2:$C$19999=$EW53)*([2]JOE_DATA!$B$2:$B$19999="Client type")*([2]JOE_DATA!$A$2:$A$19999="EPC Projects"),1,0)))</f>
        <v>1</v>
      </c>
      <c r="IK53" s="3">
        <f t="array" ref="IK53">IF(LEN($FE53)=0,0.4,SUM(IF(([2]JOE_DATA!$C$2:$C$19999=$FE53)*([2]JOE_DATA!$B$2:$B$19999="Client type")*([2]JOE_DATA!$A$2:$A$19999="Real Estate"),0.4,0)))
+
IF(LEN($FF53)=0,0.3,SUM(IF(([2]JOE_DATA!$C$2:$C$19999=$FF53)*([2]JOE_DATA!$B$2:$B$19999="Client type")*([2]JOE_DATA!$A$2:$A$19999="Real Estate"),0.3,0)))
+
IF(LEN($FG53)=0,0.3,SUM(IF(([2]JOE_DATA!$C$2:$C$19999=$FG53)*([2]JOE_DATA!$B$2:$B$19999="Client type")*([2]JOE_DATA!$A$2:$A$19999="Real Estate"),0.3,0)))</f>
        <v>1</v>
      </c>
      <c r="IL53" s="3">
        <f t="array" ref="IL53">IF(LEN($FH53)=0,0.4,SUM(IF(([2]JOE_DATA!$C$2:$C$19999=$FH53)*([2]JOE_DATA!$B$2:$B$19999="Work type")*([2]JOE_DATA!$A$2:$A$19999="Real Estate"),0.4,0)))
+
IF(LEN($FI53)=0,0.3,SUM(IF(([2]JOE_DATA!$C$2:$C$19999=$FI53)*([2]JOE_DATA!$B$2:$B$19999="Work type")*([2]JOE_DATA!$A$2:$A$19999="Real Estate"),0.3,0)))
+
IF(LEN($FJ53)=0,0.3,SUM(IF(([2]JOE_DATA!$C$2:$C$19999=$FJ53)*([2]JOE_DATA!$B$2:$B$19999="Work type")*([2]JOE_DATA!$A$2:$A$19999="Real Estate"),0.3,0)))</f>
        <v>1</v>
      </c>
      <c r="IM53" s="3">
        <f t="array" ref="IM53">IF(LEN($EX53)=0,0.4,SUM(IF(([2]JOE_DATA!$C$2:$C$19999=$EX53)*([2]JOE_DATA!$B$2:$B$19999="Work type")*([2]JOE_DATA!$A$2:$A$19999="Human Capital"),0.4,0)))
+
IF(LEN($EY53)=0,0.3,SUM(IF(([2]JOE_DATA!$C$2:$C$19999=$EY53)*([2]JOE_DATA!$B$2:$B$19999="Work type")*([2]JOE_DATA!$A$2:$A$19999="Human Capital"),0.3,0)))
+
IF(LEN($EZ53)=0,0.3,SUM(IF(([2]JOE_DATA!$C$2:$C$19999=$EZ53)*([2]JOE_DATA!$B$2:$B$19999="Work type")*([2]JOE_DATA!$A$2:$A$19999="Human Capital"),0.3,0)))</f>
        <v>1</v>
      </c>
      <c r="IN53" s="3">
        <f t="array" ref="IN53">IF(LEN($FA53)=0,0.4,SUM(IF(([2]JOE_DATA!$C$2:$C$19999=$FA53)*([2]JOE_DATA!$B$2:$B$19999="Sub-work types")*([2]JOE_DATA!$A$2:$A$19999="Human Capital"),0.4,0)))
+
IF(LEN($FB53)=0,0.3,SUM(IF(([2]JOE_DATA!$C$2:$C$19999=$FB53)*([2]JOE_DATA!$B$2:$B$19999="Sub-work types")*([2]JOE_DATA!$A$2:$A$19999="Human Capital"),0.3,0)))
+
IF(LEN($FC53)=0,0.3,SUM(IF(([2]JOE_DATA!$C$2:$C$19999=$FC53)*([2]JOE_DATA!$B$2:$B$19999="Sub-work types")*([2]JOE_DATA!$A$2:$A$19999="Human Capital"),0.3,0)))</f>
        <v>1</v>
      </c>
      <c r="IO53" s="15">
        <f t="array" ref="IO53">IF(LEN($FD53)=0,1,SUM(IF(([2]JOE_DATA!$C$2:$C$19999=$FD53)*([2]JOE_DATA!$B$2:$B$19999="Pension scheme")*([2]JOE_DATA!$A$2:$A$19999="Human Capital"),1,0)))</f>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25.5">
      <c r="A54" s="34"/>
      <c r="B54" s="46" t="s">
        <v>340</v>
      </c>
      <c r="C54" s="36" t="s">
        <v>247</v>
      </c>
      <c r="D54" s="41"/>
      <c r="E54" s="41"/>
      <c r="F54" s="41" t="s">
        <v>248</v>
      </c>
      <c r="G54" s="41"/>
      <c r="H54" s="41"/>
      <c r="I54" s="41"/>
      <c r="J54" s="41"/>
      <c r="K54" s="41"/>
      <c r="L54" s="41"/>
      <c r="M54" s="41"/>
      <c r="N54" s="41"/>
      <c r="O54" s="36" t="s">
        <v>106</v>
      </c>
      <c r="P54" s="41"/>
      <c r="Q54" s="41"/>
      <c r="R54" s="41"/>
      <c r="S54" s="41"/>
      <c r="T54" s="48">
        <v>39447</v>
      </c>
      <c r="U54" s="36" t="s">
        <v>248</v>
      </c>
      <c r="V54" s="41"/>
      <c r="W54" s="41"/>
      <c r="X54" s="41"/>
      <c r="Y54" s="41"/>
      <c r="Z54" s="41"/>
      <c r="AA54" s="46" t="s">
        <v>341</v>
      </c>
      <c r="AB54" s="41"/>
      <c r="AC54" s="41"/>
      <c r="AD54" s="41"/>
      <c r="AE54" s="41"/>
      <c r="AF54" s="41"/>
      <c r="AG54" s="41"/>
      <c r="AH54" s="45"/>
      <c r="AI54" s="41"/>
      <c r="AJ54" s="41"/>
      <c r="AK54" s="41"/>
      <c r="AL54" s="36" t="s">
        <v>250</v>
      </c>
      <c r="AM54" s="41"/>
      <c r="AN54" s="41"/>
      <c r="AO54" s="36" t="s">
        <v>251</v>
      </c>
      <c r="AP54" s="41"/>
      <c r="AQ54" s="41"/>
      <c r="AR54" s="41"/>
      <c r="AS54" s="41"/>
      <c r="AT54" s="41"/>
      <c r="AU54" s="41"/>
      <c r="AV54" s="41"/>
      <c r="AW54" s="41"/>
      <c r="AX54" s="41"/>
      <c r="AY54" s="41"/>
      <c r="AZ54" s="41"/>
      <c r="BA54" s="45"/>
      <c r="BB54" s="41"/>
      <c r="BC54" s="41"/>
      <c r="BD54" s="41"/>
      <c r="BE54" s="46"/>
      <c r="BF54" s="41"/>
      <c r="BG54" s="41"/>
      <c r="BH54" s="41"/>
      <c r="BI54" s="41"/>
      <c r="BJ54" s="41"/>
      <c r="BK54" s="41"/>
      <c r="BL54" s="41" t="s">
        <v>252</v>
      </c>
      <c r="BM54" s="41"/>
      <c r="BN54" s="41"/>
      <c r="BO54" s="41"/>
      <c r="BP54" s="41"/>
      <c r="BQ54" s="41"/>
      <c r="BR54" s="41"/>
      <c r="BS54" s="41"/>
      <c r="BT54" s="41"/>
      <c r="BU54" s="41"/>
      <c r="BV54" s="41"/>
      <c r="BW54" s="41"/>
      <c r="BX54" s="41"/>
      <c r="BY54" s="41"/>
      <c r="BZ54" s="36" t="s">
        <v>253</v>
      </c>
      <c r="CA54" s="41"/>
      <c r="CB54" s="41"/>
      <c r="CC54" s="41"/>
      <c r="CD54" s="36"/>
      <c r="CE54" s="36"/>
      <c r="CF54" s="41"/>
      <c r="CG54" s="41" t="s">
        <v>254</v>
      </c>
      <c r="CH54" s="41"/>
      <c r="CI54" s="41"/>
      <c r="CJ54" s="41"/>
      <c r="CK54" s="41"/>
      <c r="CL54" s="41"/>
      <c r="CM54" s="41"/>
      <c r="CN54" s="41"/>
      <c r="CO54" s="41"/>
      <c r="CP54" s="41"/>
      <c r="CQ54" s="41"/>
      <c r="CR54" s="41"/>
      <c r="CS54" s="45"/>
      <c r="CT54" s="49"/>
      <c r="CU54" s="49"/>
      <c r="CV54" s="50"/>
      <c r="CW54" s="50"/>
      <c r="CX54" s="50"/>
      <c r="CY54" s="50"/>
      <c r="CZ54" s="49"/>
      <c r="DA54" s="49"/>
      <c r="DB54" s="49"/>
      <c r="DC54" s="49"/>
      <c r="DD54" s="49"/>
      <c r="DE54" s="49"/>
      <c r="DF54" s="50"/>
      <c r="DG54" s="50"/>
      <c r="DH54" s="50"/>
      <c r="DI54" s="50"/>
      <c r="DJ54" s="50"/>
      <c r="DK54" s="50"/>
      <c r="DL54" s="50"/>
      <c r="DM54" s="50"/>
      <c r="DN54" s="50"/>
      <c r="DO54" s="50"/>
      <c r="DP54" s="50"/>
      <c r="DQ54" s="50"/>
      <c r="DR54" s="50"/>
      <c r="DS54" s="50"/>
      <c r="DT54" s="50"/>
      <c r="DU54" s="50"/>
      <c r="DV54" s="50"/>
      <c r="DW54" s="50"/>
      <c r="DX54" s="50"/>
      <c r="DY54" s="50"/>
      <c r="DZ54" s="50"/>
      <c r="EA54" s="50"/>
      <c r="EB54" s="50"/>
      <c r="EC54" s="50"/>
      <c r="ED54" s="50"/>
      <c r="EE54" s="50"/>
      <c r="EF54" s="50"/>
      <c r="EG54" s="50"/>
      <c r="EH54" s="50"/>
      <c r="EI54" s="50"/>
      <c r="EJ54" s="49"/>
      <c r="EK54" s="49"/>
      <c r="EL54" s="49"/>
      <c r="EM54" s="50"/>
      <c r="EN54" s="50"/>
      <c r="EO54" s="50"/>
      <c r="EP54" s="50"/>
      <c r="EQ54" s="50"/>
      <c r="ER54" s="50"/>
      <c r="ES54" s="50"/>
      <c r="ET54" s="50"/>
      <c r="EU54" s="50"/>
      <c r="EV54" s="50"/>
      <c r="EW54" s="50"/>
      <c r="EX54" s="50"/>
      <c r="EY54" s="50"/>
      <c r="EZ54" s="50"/>
      <c r="FA54" s="50"/>
      <c r="FB54" s="50"/>
      <c r="FC54" s="50"/>
      <c r="FD54" s="50"/>
      <c r="FE54" s="50"/>
      <c r="FF54" s="50"/>
      <c r="FG54" s="50"/>
      <c r="FH54" s="50" t="s">
        <v>325</v>
      </c>
      <c r="FI54" s="50"/>
      <c r="FJ54" s="50"/>
      <c r="FK54" s="50"/>
      <c r="FL54" s="50"/>
      <c r="FM54" s="50"/>
      <c r="FO54" s="3"/>
      <c r="FP54" s="3"/>
      <c r="FQ54" s="3" t="str">
        <f t="array" ref="FQ54">IF(SUM($FU54:$IP54)=74,"PASS","FAIL")</f>
        <v>PASS</v>
      </c>
      <c r="FR54" s="3">
        <f t="shared" si="5"/>
        <v>0</v>
      </c>
      <c r="FS54" s="3">
        <f t="shared" si="6"/>
        <v>1</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1</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7"/>
        <v>1</v>
      </c>
      <c r="GB54" s="3">
        <f t="shared" si="8"/>
        <v>1</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1</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f t="array" ref="HF54">IF(LEN($CS54)=0,0.4,SUM(IF(([2]JOE_DATA!$C$2:$C$19999=$CS54)*([2]JOE_DATA!$B$2:$B$19999="Work type")*([2]JOE_DATA!$A$2:$A$19999="BAIF"),0.4,0)))
+
IF(LEN($CT54)=0,0.3,SUM(IF(([2]JOE_DATA!$C$2:$C$19999=$CT54)*([2]JOE_DATA!$B$2:$B$19999="Work type")*([2]JOE_DATA!$A$2:$A$19999="BAIF"),0.3,0)))
+
IF(LEN($CU54)=0,0.3,SUM(IF(([2]JOE_DATA!$C$2:$C$19999=$CU54)*([2]JOE_DATA!$B$2:$B$19999="Work type")*([2]JOE_DATA!$A$2:$A$19999="BAIF"),0.3,0)))</f>
        <v>1</v>
      </c>
      <c r="HG54" s="3">
        <f t="array" ref="HG54">IF(LEN($CQ54)=0,1,SUM(IF(([2]JOE_DATA!$C$2:$C$19999=$CQ54)*([2]JOE_DATA!$B$2:$B$19999="Client type")*([2]JOE_DATA!$A$2:$A$19999="BAIF"),1,0)))</f>
        <v>1</v>
      </c>
      <c r="HH54" s="3">
        <f t="array" ref="HH54">IF(LEN($CW54)=0,0.4,SUM(IF(([2]JOE_DATA!$C$2:$C$19999=$CW54)*([2]JOE_DATA!$B$2:$B$19999="Work type")*([2]JOE_DATA!$A$2:$A$19999="CRD"),0.4,0)))
+
IF(LEN($CX54)=0,0.3,SUM(IF(([2]JOE_DATA!$C$2:$C$19999=$CX54)*([2]JOE_DATA!$B$2:$B$19999="Work type")*([2]JOE_DATA!$A$2:$A$19999="CRD"),0.3,0)))
+
IF(LEN($CY54)=0,0.3,SUM(IF(([2]JOE_DATA!$C$2:$C$19999=$CY54)*([2]JOE_DATA!$B$2:$B$19999="Work type")*([2]JOE_DATA!$A$2:$A$19999="CRD"),0.3,0)))</f>
        <v>1</v>
      </c>
      <c r="HI54" s="3">
        <f t="array" ref="HI54">IF(LEN($CZ54)=0,0.4,SUM(IF(([2]JOE_DATA!$C$2:$C$19999=$CZ54)*([2]JOE_DATA!$B$2:$B$19999="Sub-work type")*([2]JOE_DATA!$A$2:$A$19999="CRD"),0.4,0)))
+
IF(LEN($DA54)=0,0.3,SUM(IF(([2]JOE_DATA!$C$2:$C$19999=$DA54)*([2]JOE_DATA!$B$2:$B$19999="Sub-work type")*([2]JOE_DATA!$A$2:$A$19999="CRD"),0.3,0)))
+
IF(LEN($DB54)=0,0.3,SUM(IF(([2]JOE_DATA!$C$2:$C$19999=$DB54)*([2]JOE_DATA!$B$2:$B$19999="Sub-work type")*([2]JOE_DATA!$A$2:$A$19999="CRD"),0.3,0)))</f>
        <v>1</v>
      </c>
      <c r="HJ54" s="3">
        <f t="array" ref="HJ54">IF(LEN($CV54)=0,1,SUM(IF(([2]JOE_DATA!$C$2:$C$19999=$CV54)*([2]JOE_DATA!$B$2:$B$19999="Client type")*([2]JOE_DATA!$A$2:$A$19999="CRD"),1,0)))</f>
        <v>1</v>
      </c>
      <c r="HK54" s="3">
        <f t="array" ref="HK54">IF(LEN($DC54)=0,0.4,SUM(IF(([2]JOE_DATA!$C$2:$C$19999=$DC54)*([2]JOE_DATA!$B$2:$B$19999="Work type")*([2]JOE_DATA!$A$2:$A$19999="Corporate"),0.4,0)))
+
IF(LEN($DD54)=0,0.3,SUM(IF(([2]JOE_DATA!$C$2:$C$19999=$DD54)*([2]JOE_DATA!$B$2:$B$19999="Work type")*([2]JOE_DATA!$A$2:$A$19999="Corporate"),0.3,0)))
+
IF(LEN($DE54)=0,0.3,SUM(IF(([2]JOE_DATA!$C$2:$C$19999=$DE54)*([2]JOE_DATA!$B$2:$B$19999="Work type")*([2]JOE_DATA!$A$2:$A$19999="Corporate"),0.3,0)))</f>
        <v>1</v>
      </c>
      <c r="HL54" s="3">
        <f t="array" ref="HL54">IF(LEN($DF54)=0,0.4,SUM(IF(([2]JOE_DATA!$C$2:$C$19999=$DF54)*([2]JOE_DATA!$B$2:$B$19999="Sub-work type")*([2]JOE_DATA!$A$2:$A$19999="Corporate"),0.4,0)))
+
IF(LEN($DG54)=0,0.3,SUM(IF(([2]JOE_DATA!$C$2:$C$19999=$DG54)*([2]JOE_DATA!$B$2:$B$19999="Sub-work type")*([2]JOE_DATA!$A$2:$A$19999="Corporate"),0.3,0)))
+
IF(LEN($DH54)=0,0.3,SUM(IF(([2]JOE_DATA!$C$2:$C$19999=$DH54)*([2]JOE_DATA!$B$2:$B$19999="Sub-work type")*([2]JOE_DATA!$A$2:$A$19999="Corporate"),0.3,0)))</f>
        <v>1</v>
      </c>
      <c r="HM54" s="3">
        <f t="array" ref="HM54">IF(LEN($DI54)=0,0.4,SUM(IF(([2]JOE_DATA!$C$2:$C$19999=$DI54)*([2]JOE_DATA!$B$2:$B$19999="Acting for")*([2]JOE_DATA!$A$2:$A$19999="Corporate"),0.4,0)))
+
IF(LEN($DJ54)=0,0.3,SUM(IF(([2]JOE_DATA!$C$2:$C$19999=$DJ54)*([2]JOE_DATA!$B$2:$B$19999="Acting for")*([2]JOE_DATA!$A$2:$A$19999="Corporate"),0.3,0)))
+
IF(LEN($DK54)=0,0.3,SUM(IF(([2]JOE_DATA!$C$2:$C$19999=$DK54)*([2]JOE_DATA!$B$2:$B$19999="Acting for")*([2]JOE_DATA!$A$2:$A$19999="Corporate"),0.3,0)))</f>
        <v>1</v>
      </c>
      <c r="HN54" s="3">
        <f t="array" ref="HN54">IF(LEN($DM54)=0,0.4,SUM(IF(([2]JOE_DATA!$C$2:$C$19999=$DM54)*([2]JOE_DATA!$B$2:$B$19999="Country of buyer")*([2]JOE_DATA!$A$2:$A$19999="Corporate"),0.4,0)))
+
IF(LEN($DN54)=0,0.3,SUM(IF(([2]JOE_DATA!$C$2:$C$19999=$DN54)*([2]JOE_DATA!$B$2:$B$19999="Country of buyer")*([2]JOE_DATA!$A$2:$A$19999="Corporate"),0.3,0)))
+
IF(LEN($DL54)=0,0.3,SUM(IF(([2]JOE_DATA!$C$2:$C$19999=$DL54)*([2]JOE_DATA!$B$2:$B$19999="Country of buyer")*([2]JOE_DATA!$A$2:$A$19999="Corporate"),0.3,0)))</f>
        <v>1</v>
      </c>
      <c r="HO54" s="3">
        <f t="array" ref="HO54">IF(LEN($DO54)=0,0.4,SUM(IF(([2]JOE_DATA!$C$2:$C$19999=$DO54)*([2]JOE_DATA!$B$2:$B$19999="Country of seller")*([2]JOE_DATA!$A$2:$A$19999="Corporate"),0.4,0)))
+
IF(LEN($DP54)=0,0.3,SUM(IF(([2]JOE_DATA!$C$2:$C$19999=$DP54)*([2]JOE_DATA!$B$2:$B$19999="Country of seller")*([2]JOE_DATA!$A$2:$A$19999="Corporate"),0.3,0)))
+
IF(LEN($DQ54)=0,0.3,SUM(IF(([2]JOE_DATA!$C$2:$C$19999=$DQ54)*([2]JOE_DATA!$B$2:$B$19999="Country of seller")*([2]JOE_DATA!$A$2:$A$19999="Corporate"),0.3,0)))</f>
        <v>1</v>
      </c>
      <c r="HP54" s="3">
        <f t="array" ref="HP54">IF(LEN($DR54)=0,0.4,SUM(IF(([2]JOE_DATA!$C$2:$C$19999=$DR54)*([2]JOE_DATA!$B$2:$B$19999="Country of target")*([2]JOE_DATA!$A$2:$A$19999="Corporate"),0.4,0)))
+
IF(LEN($DS54)=0,0.3,SUM(IF(([2]JOE_DATA!$C$2:$C$19999=$DS54)*([2]JOE_DATA!$B$2:$B$19999="Country of target")*([2]JOE_DATA!$A$2:$A$19999="Corporate"),0.3,0)))
+
IF(LEN($DT54)=0,0.3,SUM(IF(([2]JOE_DATA!$C$2:$C$19999=$DT54)*([2]JOE_DATA!$B$2:$B$19999="Country of target")*([2]JOE_DATA!$A$2:$A$19999="Corporate"),0.3,0)))</f>
        <v>1</v>
      </c>
      <c r="HQ54" s="3">
        <f t="array" ref="HQ54">IF(LEN($DU54)=0,1,SUM(IF(([2]JOE_DATA!$C$2:$C$19999=$DU54)*([2]JOE_DATA!$B$2:$B$19999="Value over US $5m")*([2]JOE_DATA!$A$2:$A$19999="Corporate"),1,0)))</f>
        <v>1</v>
      </c>
      <c r="HR54" s="3">
        <f t="array" ref="HR54">IF(LEN($DV54)=0,1,SUM(IF(([2]JOE_DATA!$C$2:$C$19999=$DV54)*([2]JOE_DATA!$B$2:$B$19999="Value over £500,000")*([2]JOE_DATA!$A$2:$A$19999="Corporate"),1,0)))</f>
        <v>1</v>
      </c>
      <c r="HS54" s="3">
        <f t="array" ref="HS54">IF(LEN($DW54)=0,1,SUM(IF(([2]JOE_DATA!$C$2:$C$19999=$DW54)*([2]JOE_DATA!$B$2:$B$19999="Value over Euro 5m")*([2]JOE_DATA!$A$2:$A$19999="Corporate"),1,0)))</f>
        <v>1</v>
      </c>
      <c r="HT54" s="3">
        <f t="array" ref="HT54">IF(LEN($DX54)=0,1,SUM(IF(([2]JOE_DATA!$C$2:$C$19999=$DX54)*([2]JOE_DATA!$B$2:$B$19999="Value range in euros")*([2]JOE_DATA!$A$2:$A$19999="Corporate"),1,0)))</f>
        <v>1</v>
      </c>
      <c r="HU54" s="3">
        <f t="array" ref="HU54">IF(LEN($DY54)=0,1,SUM(IF(([2]JOE_DATA!$C$2:$C$19999=$DY54)*([2]JOE_DATA!$B$2:$B$19999="Is the deal relevant for M&amp;A study")*([2]JOE_DATA!$A$2:$A$19999="Corporate"),1,0)))</f>
        <v>1</v>
      </c>
      <c r="HV54" s="3">
        <f t="array" ref="HV54">IF(LEN($DZ54)=0,1,SUM(IF(([2]JOE_DATA!$C$2:$C$19999=$DZ54)*([2]JOE_DATA!$B$2:$B$19999="Does the deal involve PE clients")*([2]JOE_DATA!$A$2:$A$19999="Corporate"),1,0)))</f>
        <v>1</v>
      </c>
      <c r="HW54" s="3">
        <f t="array" ref="HW54">IF(LEN($EA54)=0,1,SUM(IF(([2]JOE_DATA!$C$2:$C$19999=$EA54)*([2]JOE_DATA!$B$2:$B$19999="Quarter deal announced/signed")*([2]JOE_DATA!$A$2:$A$19999="Corporate"),1,0)))</f>
        <v>1</v>
      </c>
      <c r="HX54" s="3">
        <f t="array" ref="HX54">IF(LEN($EB54)=0,1,SUM(IF(([2]JOE_DATA!$C$2:$C$19999=$EB54)*([2]JOE_DATA!$B$2:$B$19999="Quarter deal completed")*([2]JOE_DATA!$A$2:$A$19999="Corporate"),1,0)))</f>
        <v>1</v>
      </c>
      <c r="HY54" s="3">
        <f t="array" ref="HY54">IF(LEN($EC54)=0,1,SUM(IF(([2]JOE_DATA!$C$2:$C$19999=$EC54)*([2]JOE_DATA!$B$2:$B$19999="Year deal announced/signed")*([2]JOE_DATA!$A$2:$A$19999="Corporate"),1,0)))</f>
        <v>1</v>
      </c>
      <c r="HZ54" s="3">
        <f t="array" ref="HZ54">IF(LEN($ED54)=0,1,SUM(IF(([2]JOE_DATA!$C$2:$C$19999=$ED54)*([2]JOE_DATA!$B$2:$B$19999="Year deal completed")*([2]JOE_DATA!$A$2:$A$19999="Corporate"),1,0)))</f>
        <v>1</v>
      </c>
      <c r="IA54" s="3">
        <v>1</v>
      </c>
      <c r="IB54" s="3">
        <f t="array" ref="IB54">IF(LEN($EF54)=0,1,SUM(IF(([2]JOE_DATA!$C$2:$C$19999=$EF54)*([2]JOE_DATA!$B$2:$B$19999="Work type")*([2]JOE_DATA!$A$2:$A$19999="Corporate Tax"),1,0)))</f>
        <v>1</v>
      </c>
      <c r="IC54" s="3">
        <f t="array" ref="IC54">IF(LEN($EG54)=0,0.4,SUM(IF(([2]JOE_DATA!$C$2:$C$19999=$EG54)*([2]JOE_DATA!$B$2:$B$19999="Work type")*([2]JOE_DATA!$A$2:$A$19999="EPC Construction"),0.4,0)))
+
IF(LEN($EH54)=0,0.3,SUM(IF(([2]JOE_DATA!$C$2:$C$19999=$EH54)*([2]JOE_DATA!$B$2:$B$19999="Work type")*([2]JOE_DATA!$A$2:$A$19999="EPC Construction"),0.3,0)))
+
IF(LEN($EI54)=0,0.3,SUM(IF(([2]JOE_DATA!$C$2:$C$19999=$EI54)*([2]JOE_DATA!$B$2:$B$19999="Work type")*([2]JOE_DATA!$A$2:$A$19999="EPC Construction"),0.3,0)))</f>
        <v>1</v>
      </c>
      <c r="ID54" s="3">
        <f t="array" ref="ID54">IF(LEN($EJ54)=0,0.4,SUM(IF(([2]JOE_DATA!$C$2:$C$19999=$EJ54)*([2]JOE_DATA!$B$2:$B$19999="Contract type")*([2]JOE_DATA!$A$2:$A$19999="EPC Construction"),0.4,0)))
+
IF(LEN($EK54)=0,0.3,SUM(IF(([2]JOE_DATA!$C$2:$C$19999=$EK54)*([2]JOE_DATA!$B$2:$B$19999="Contract type")*([2]JOE_DATA!$A$2:$A$19999="EPC Construction"),0.3,0)))
+
IF(LEN($EL54)=0,0.3,SUM(IF(([2]JOE_DATA!$C$2:$C$19999=$EL54)*([2]JOE_DATA!$B$2:$B$19999="Contract type")*([2]JOE_DATA!$A$2:$A$19999="EPC Construction"),0.3,0)))</f>
        <v>1</v>
      </c>
      <c r="IE54" s="3">
        <f t="array" ref="IE54">IF(LEN($EP54)=0,1,SUM(IF(([2]JOE_DATA!$C$2:$C$19999=$EP54)*([2]JOE_DATA!$B$2:$B$19999="Client type")*([2]JOE_DATA!$A$2:$A$19999="EPC Construction"),1,0)))</f>
        <v>1</v>
      </c>
      <c r="IF54" s="3">
        <f t="array" ref="IF54">IF(LEN($EN54)=0,1,SUM(IF(([2]JOE_DATA!$C$2:$C$19999=$EN54)*([2]JOE_DATA!$B$2:$B$19999="Subject matter")*([2]JOE_DATA!$A$2:$A$19999="EPC Construction"),1,0)))</f>
        <v>1</v>
      </c>
      <c r="IG54" s="3">
        <f t="array" ref="IG54">IF(LEN($ER54)=0,1,SUM(IF(([2]JOE_DATA!$C$2:$C$19999=$ER54)*([2]JOE_DATA!$B$2:$B$19999="Client scope")*([2]JOE_DATA!$A$2:$A$19999="EPC Construction"),1,0)))</f>
        <v>1</v>
      </c>
      <c r="IH54" s="3">
        <f t="array" ref="IH54">IF(LEN($ES54)=0,0.4,SUM(IF(([2]JOE_DATA!$C$2:$C$19999=$ES54)*([2]JOE_DATA!$B$2:$B$19999="Work type")*([2]JOE_DATA!$A$2:$A$19999="EPC Energy"),0.4,0)))
+
IF(LEN($ET54)=0,0.3,SUM(IF(([2]JOE_DATA!$C$2:$C$19999=$ET54)*([2]JOE_DATA!$B$2:$B$19999="Work type")*([2]JOE_DATA!$A$2:$A$19999="EPC Energy"),0.3,0)))
+
IF(LEN($EU54)=0,0.3,SUM(IF(([2]JOE_DATA!$C$2:$C$19999=$EU54)*([2]JOE_DATA!$B$2:$B$19999="Work type")*([2]JOE_DATA!$A$2:$A$19999="EPC Energy"),0.3,0)))</f>
        <v>1</v>
      </c>
      <c r="II54" s="3">
        <f t="array" ref="II54">IF(LEN($EV54)=0,1,SUM(IF(([2]JOE_DATA!$C$2:$C$19999=$EV54)*([2]JOE_DATA!$B$2:$B$19999="Work type")*([2]JOE_DATA!$A$2:$A$19999="EPC Energy"),1,0)))</f>
        <v>1</v>
      </c>
      <c r="IJ54" s="3">
        <f t="array" ref="IJ54">IF(LEN($EW54)=0,1,SUM(IF(([2]JOE_DATA!$C$2:$C$19999=$EW54)*([2]JOE_DATA!$B$2:$B$19999="Client type")*([2]JOE_DATA!$A$2:$A$19999="EPC Projects"),1,0)))</f>
        <v>1</v>
      </c>
      <c r="IK54" s="3">
        <f t="array" ref="IK54">IF(LEN($FE54)=0,0.4,SUM(IF(([2]JOE_DATA!$C$2:$C$19999=$FE54)*([2]JOE_DATA!$B$2:$B$19999="Client type")*([2]JOE_DATA!$A$2:$A$19999="Real Estate"),0.4,0)))
+
IF(LEN($FF54)=0,0.3,SUM(IF(([2]JOE_DATA!$C$2:$C$19999=$FF54)*([2]JOE_DATA!$B$2:$B$19999="Client type")*([2]JOE_DATA!$A$2:$A$19999="Real Estate"),0.3,0)))
+
IF(LEN($FG54)=0,0.3,SUM(IF(([2]JOE_DATA!$C$2:$C$19999=$FG54)*([2]JOE_DATA!$B$2:$B$19999="Client type")*([2]JOE_DATA!$A$2:$A$19999="Real Estate"),0.3,0)))</f>
        <v>1</v>
      </c>
      <c r="IL54" s="3">
        <f t="array" ref="IL54">IF(LEN($FH54)=0,0.4,SUM(IF(([2]JOE_DATA!$C$2:$C$19999=$FH54)*([2]JOE_DATA!$B$2:$B$19999="Work type")*([2]JOE_DATA!$A$2:$A$19999="Real Estate"),0.4,0)))
+
IF(LEN($FI54)=0,0.3,SUM(IF(([2]JOE_DATA!$C$2:$C$19999=$FI54)*([2]JOE_DATA!$B$2:$B$19999="Work type")*([2]JOE_DATA!$A$2:$A$19999="Real Estate"),0.3,0)))
+
IF(LEN($FJ54)=0,0.3,SUM(IF(([2]JOE_DATA!$C$2:$C$19999=$FJ54)*([2]JOE_DATA!$B$2:$B$19999="Work type")*([2]JOE_DATA!$A$2:$A$19999="Real Estate"),0.3,0)))</f>
        <v>1</v>
      </c>
      <c r="IM54" s="3">
        <f t="array" ref="IM54">IF(LEN($EX54)=0,0.4,SUM(IF(([2]JOE_DATA!$C$2:$C$19999=$EX54)*([2]JOE_DATA!$B$2:$B$19999="Work type")*([2]JOE_DATA!$A$2:$A$19999="Human Capital"),0.4,0)))
+
IF(LEN($EY54)=0,0.3,SUM(IF(([2]JOE_DATA!$C$2:$C$19999=$EY54)*([2]JOE_DATA!$B$2:$B$19999="Work type")*([2]JOE_DATA!$A$2:$A$19999="Human Capital"),0.3,0)))
+
IF(LEN($EZ54)=0,0.3,SUM(IF(([2]JOE_DATA!$C$2:$C$19999=$EZ54)*([2]JOE_DATA!$B$2:$B$19999="Work type")*([2]JOE_DATA!$A$2:$A$19999="Human Capital"),0.3,0)))</f>
        <v>1</v>
      </c>
      <c r="IN54" s="3">
        <f t="array" ref="IN54">IF(LEN($FA54)=0,0.4,SUM(IF(([2]JOE_DATA!$C$2:$C$19999=$FA54)*([2]JOE_DATA!$B$2:$B$19999="Sub-work types")*([2]JOE_DATA!$A$2:$A$19999="Human Capital"),0.4,0)))
+
IF(LEN($FB54)=0,0.3,SUM(IF(([2]JOE_DATA!$C$2:$C$19999=$FB54)*([2]JOE_DATA!$B$2:$B$19999="Sub-work types")*([2]JOE_DATA!$A$2:$A$19999="Human Capital"),0.3,0)))
+
IF(LEN($FC54)=0,0.3,SUM(IF(([2]JOE_DATA!$C$2:$C$19999=$FC54)*([2]JOE_DATA!$B$2:$B$19999="Sub-work types")*([2]JOE_DATA!$A$2:$A$19999="Human Capital"),0.3,0)))</f>
        <v>1</v>
      </c>
      <c r="IO54" s="15">
        <f t="array" ref="IO54">IF(LEN($FD54)=0,1,SUM(IF(([2]JOE_DATA!$C$2:$C$19999=$FD54)*([2]JOE_DATA!$B$2:$B$19999="Pension scheme")*([2]JOE_DATA!$A$2:$A$19999="Human Capital"),1,0)))</f>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23.25" thickBot="1">
      <c r="A55" s="34"/>
      <c r="B55" s="46" t="s">
        <v>342</v>
      </c>
      <c r="C55" s="36" t="s">
        <v>343</v>
      </c>
      <c r="D55" s="36" t="s">
        <v>344</v>
      </c>
      <c r="E55" s="36"/>
      <c r="F55" s="36" t="s">
        <v>345</v>
      </c>
      <c r="G55" s="36"/>
      <c r="H55" s="36"/>
      <c r="I55" s="36"/>
      <c r="J55" s="36"/>
      <c r="K55" s="36"/>
      <c r="L55" s="36"/>
      <c r="M55" s="36"/>
      <c r="N55" s="36"/>
      <c r="O55" s="36" t="s">
        <v>106</v>
      </c>
      <c r="P55" s="36"/>
      <c r="Q55" s="36"/>
      <c r="R55" s="36"/>
      <c r="S55" s="36"/>
      <c r="T55" s="48">
        <v>40908</v>
      </c>
      <c r="U55" s="36" t="s">
        <v>248</v>
      </c>
      <c r="V55" s="36"/>
      <c r="W55" s="36"/>
      <c r="X55" s="36"/>
      <c r="Y55" s="36"/>
      <c r="Z55" s="36"/>
      <c r="AA55" s="52" t="s">
        <v>346</v>
      </c>
      <c r="AB55" s="36"/>
      <c r="AC55" s="36"/>
      <c r="AD55" s="36"/>
      <c r="AE55" s="36"/>
      <c r="AF55" s="36"/>
      <c r="AG55" s="36"/>
      <c r="AH55" s="39"/>
      <c r="AI55" s="36"/>
      <c r="AJ55" s="36"/>
      <c r="AK55" s="36"/>
      <c r="AL55" s="36" t="s">
        <v>250</v>
      </c>
      <c r="AM55" s="36"/>
      <c r="AN55" s="36"/>
      <c r="AO55" s="36" t="s">
        <v>251</v>
      </c>
      <c r="AP55" s="36"/>
      <c r="AQ55" s="36"/>
      <c r="AR55" s="36"/>
      <c r="AS55" s="36"/>
      <c r="AT55" s="36"/>
      <c r="AU55" s="36"/>
      <c r="AV55" s="36"/>
      <c r="AW55" s="36"/>
      <c r="AX55" s="36"/>
      <c r="AY55" s="36"/>
      <c r="AZ55" s="36"/>
      <c r="BA55" s="39"/>
      <c r="BB55" s="36"/>
      <c r="BC55" s="36"/>
      <c r="BD55" s="36"/>
      <c r="BE55" s="35"/>
      <c r="BF55" s="36"/>
      <c r="BG55" s="36"/>
      <c r="BH55" s="36"/>
      <c r="BI55" s="36"/>
      <c r="BJ55" s="36"/>
      <c r="BK55" s="36"/>
      <c r="BL55" s="41"/>
      <c r="BM55" s="36"/>
      <c r="BN55" s="36"/>
      <c r="BO55" s="36"/>
      <c r="BP55" s="36"/>
      <c r="BQ55" s="36"/>
      <c r="BR55" s="36"/>
      <c r="BS55" s="36"/>
      <c r="BT55" s="36"/>
      <c r="BU55" s="36"/>
      <c r="BV55" s="36"/>
      <c r="BW55" s="36"/>
      <c r="BX55" s="36"/>
      <c r="BY55" s="36"/>
      <c r="BZ55" s="36" t="s">
        <v>253</v>
      </c>
      <c r="CA55" s="36"/>
      <c r="CB55" s="36"/>
      <c r="CC55" s="36"/>
      <c r="CD55" s="36"/>
      <c r="CE55" s="36"/>
      <c r="CF55" s="36"/>
      <c r="CG55" s="36" t="s">
        <v>254</v>
      </c>
      <c r="CH55" s="36"/>
      <c r="CI55" s="36"/>
      <c r="CJ55" s="36"/>
      <c r="CK55" s="36"/>
      <c r="CL55" s="36"/>
      <c r="CM55" s="36"/>
      <c r="CN55" s="36"/>
      <c r="CO55" s="36"/>
      <c r="CP55" s="36"/>
      <c r="CQ55" s="36"/>
      <c r="CR55" s="36"/>
      <c r="CS55" s="39"/>
      <c r="CT55"/>
      <c r="CU55"/>
      <c r="CV55" s="42"/>
      <c r="CW55" s="42"/>
      <c r="CX55" s="42"/>
      <c r="CY55" s="42"/>
      <c r="CZ55"/>
      <c r="DA55"/>
      <c r="DB55"/>
      <c r="DC55"/>
      <c r="DD55"/>
      <c r="DE55"/>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2"/>
      <c r="EH55" s="42"/>
      <c r="EI55" s="42"/>
      <c r="EJ55"/>
      <c r="EK55"/>
      <c r="EL55"/>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2"/>
      <c r="FM55" s="42"/>
      <c r="FO55" s="3"/>
      <c r="FP55" s="3"/>
      <c r="FQ55" s="3" t="str">
        <f t="array" ref="FQ55">IF(SUM($FU55:$IP55)=74,"PASS","FAIL")</f>
        <v>PASS</v>
      </c>
      <c r="FR55" s="3">
        <f t="shared" si="5"/>
        <v>0</v>
      </c>
      <c r="FS55" s="3">
        <f t="shared" si="6"/>
        <v>1</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1</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1</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7"/>
        <v>1</v>
      </c>
      <c r="GB55" s="3">
        <f t="shared" si="8"/>
        <v>1</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f t="array" ref="HF55">IF(LEN($CS55)=0,0.4,SUM(IF(([2]JOE_DATA!$C$2:$C$19999=$CS55)*([2]JOE_DATA!$B$2:$B$19999="Work type")*([2]JOE_DATA!$A$2:$A$19999="BAIF"),0.4,0)))
+
IF(LEN($CT55)=0,0.3,SUM(IF(([2]JOE_DATA!$C$2:$C$19999=$CT55)*([2]JOE_DATA!$B$2:$B$19999="Work type")*([2]JOE_DATA!$A$2:$A$19999="BAIF"),0.3,0)))
+
IF(LEN($CU55)=0,0.3,SUM(IF(([2]JOE_DATA!$C$2:$C$19999=$CU55)*([2]JOE_DATA!$B$2:$B$19999="Work type")*([2]JOE_DATA!$A$2:$A$19999="BAIF"),0.3,0)))</f>
        <v>1</v>
      </c>
      <c r="HG55" s="3">
        <f t="array" ref="HG55">IF(LEN($CQ55)=0,1,SUM(IF(([2]JOE_DATA!$C$2:$C$19999=$CQ55)*([2]JOE_DATA!$B$2:$B$19999="Client type")*([2]JOE_DATA!$A$2:$A$19999="BAIF"),1,0)))</f>
        <v>1</v>
      </c>
      <c r="HH55" s="3">
        <f t="array" ref="HH55">IF(LEN($CW55)=0,0.4,SUM(IF(([2]JOE_DATA!$C$2:$C$19999=$CW55)*([2]JOE_DATA!$B$2:$B$19999="Work type")*([2]JOE_DATA!$A$2:$A$19999="CRD"),0.4,0)))
+
IF(LEN($CX55)=0,0.3,SUM(IF(([2]JOE_DATA!$C$2:$C$19999=$CX55)*([2]JOE_DATA!$B$2:$B$19999="Work type")*([2]JOE_DATA!$A$2:$A$19999="CRD"),0.3,0)))
+
IF(LEN($CY55)=0,0.3,SUM(IF(([2]JOE_DATA!$C$2:$C$19999=$CY55)*([2]JOE_DATA!$B$2:$B$19999="Work type")*([2]JOE_DATA!$A$2:$A$19999="CRD"),0.3,0)))</f>
        <v>1</v>
      </c>
      <c r="HI55" s="3">
        <f t="array" ref="HI55">IF(LEN($CZ55)=0,0.4,SUM(IF(([2]JOE_DATA!$C$2:$C$19999=$CZ55)*([2]JOE_DATA!$B$2:$B$19999="Sub-work type")*([2]JOE_DATA!$A$2:$A$19999="CRD"),0.4,0)))
+
IF(LEN($DA55)=0,0.3,SUM(IF(([2]JOE_DATA!$C$2:$C$19999=$DA55)*([2]JOE_DATA!$B$2:$B$19999="Sub-work type")*([2]JOE_DATA!$A$2:$A$19999="CRD"),0.3,0)))
+
IF(LEN($DB55)=0,0.3,SUM(IF(([2]JOE_DATA!$C$2:$C$19999=$DB55)*([2]JOE_DATA!$B$2:$B$19999="Sub-work type")*([2]JOE_DATA!$A$2:$A$19999="CRD"),0.3,0)))</f>
        <v>1</v>
      </c>
      <c r="HJ55" s="3">
        <f t="array" ref="HJ55">IF(LEN($CV55)=0,1,SUM(IF(([2]JOE_DATA!$C$2:$C$19999=$CV55)*([2]JOE_DATA!$B$2:$B$19999="Client type")*([2]JOE_DATA!$A$2:$A$19999="CRD"),1,0)))</f>
        <v>1</v>
      </c>
      <c r="HK55" s="3">
        <f t="array" ref="HK55">IF(LEN($DC55)=0,0.4,SUM(IF(([2]JOE_DATA!$C$2:$C$19999=$DC55)*([2]JOE_DATA!$B$2:$B$19999="Work type")*([2]JOE_DATA!$A$2:$A$19999="Corporate"),0.4,0)))
+
IF(LEN($DD55)=0,0.3,SUM(IF(([2]JOE_DATA!$C$2:$C$19999=$DD55)*([2]JOE_DATA!$B$2:$B$19999="Work type")*([2]JOE_DATA!$A$2:$A$19999="Corporate"),0.3,0)))
+
IF(LEN($DE55)=0,0.3,SUM(IF(([2]JOE_DATA!$C$2:$C$19999=$DE55)*([2]JOE_DATA!$B$2:$B$19999="Work type")*([2]JOE_DATA!$A$2:$A$19999="Corporate"),0.3,0)))</f>
        <v>1</v>
      </c>
      <c r="HL55" s="3">
        <f t="array" ref="HL55">IF(LEN($DF55)=0,0.4,SUM(IF(([2]JOE_DATA!$C$2:$C$19999=$DF55)*([2]JOE_DATA!$B$2:$B$19999="Sub-work type")*([2]JOE_DATA!$A$2:$A$19999="Corporate"),0.4,0)))
+
IF(LEN($DG55)=0,0.3,SUM(IF(([2]JOE_DATA!$C$2:$C$19999=$DG55)*([2]JOE_DATA!$B$2:$B$19999="Sub-work type")*([2]JOE_DATA!$A$2:$A$19999="Corporate"),0.3,0)))
+
IF(LEN($DH55)=0,0.3,SUM(IF(([2]JOE_DATA!$C$2:$C$19999=$DH55)*([2]JOE_DATA!$B$2:$B$19999="Sub-work type")*([2]JOE_DATA!$A$2:$A$19999="Corporate"),0.3,0)))</f>
        <v>1</v>
      </c>
      <c r="HM55" s="3">
        <f t="array" ref="HM55">IF(LEN($DI55)=0,0.4,SUM(IF(([2]JOE_DATA!$C$2:$C$19999=$DI55)*([2]JOE_DATA!$B$2:$B$19999="Acting for")*([2]JOE_DATA!$A$2:$A$19999="Corporate"),0.4,0)))
+
IF(LEN($DJ55)=0,0.3,SUM(IF(([2]JOE_DATA!$C$2:$C$19999=$DJ55)*([2]JOE_DATA!$B$2:$B$19999="Acting for")*([2]JOE_DATA!$A$2:$A$19999="Corporate"),0.3,0)))
+
IF(LEN($DK55)=0,0.3,SUM(IF(([2]JOE_DATA!$C$2:$C$19999=$DK55)*([2]JOE_DATA!$B$2:$B$19999="Acting for")*([2]JOE_DATA!$A$2:$A$19999="Corporate"),0.3,0)))</f>
        <v>1</v>
      </c>
      <c r="HN55" s="3">
        <f t="array" ref="HN55">IF(LEN($DM55)=0,0.4,SUM(IF(([2]JOE_DATA!$C$2:$C$19999=$DM55)*([2]JOE_DATA!$B$2:$B$19999="Country of buyer")*([2]JOE_DATA!$A$2:$A$19999="Corporate"),0.4,0)))
+
IF(LEN($DN55)=0,0.3,SUM(IF(([2]JOE_DATA!$C$2:$C$19999=$DN55)*([2]JOE_DATA!$B$2:$B$19999="Country of buyer")*([2]JOE_DATA!$A$2:$A$19999="Corporate"),0.3,0)))
+
IF(LEN($DL55)=0,0.3,SUM(IF(([2]JOE_DATA!$C$2:$C$19999=$DL55)*([2]JOE_DATA!$B$2:$B$19999="Country of buyer")*([2]JOE_DATA!$A$2:$A$19999="Corporate"),0.3,0)))</f>
        <v>1</v>
      </c>
      <c r="HO55" s="3">
        <f t="array" ref="HO55">IF(LEN($DO55)=0,0.4,SUM(IF(([2]JOE_DATA!$C$2:$C$19999=$DO55)*([2]JOE_DATA!$B$2:$B$19999="Country of seller")*([2]JOE_DATA!$A$2:$A$19999="Corporate"),0.4,0)))
+
IF(LEN($DP55)=0,0.3,SUM(IF(([2]JOE_DATA!$C$2:$C$19999=$DP55)*([2]JOE_DATA!$B$2:$B$19999="Country of seller")*([2]JOE_DATA!$A$2:$A$19999="Corporate"),0.3,0)))
+
IF(LEN($DQ55)=0,0.3,SUM(IF(([2]JOE_DATA!$C$2:$C$19999=$DQ55)*([2]JOE_DATA!$B$2:$B$19999="Country of seller")*([2]JOE_DATA!$A$2:$A$19999="Corporate"),0.3,0)))</f>
        <v>1</v>
      </c>
      <c r="HP55" s="3">
        <f t="array" ref="HP55">IF(LEN($DR55)=0,0.4,SUM(IF(([2]JOE_DATA!$C$2:$C$19999=$DR55)*([2]JOE_DATA!$B$2:$B$19999="Country of target")*([2]JOE_DATA!$A$2:$A$19999="Corporate"),0.4,0)))
+
IF(LEN($DS55)=0,0.3,SUM(IF(([2]JOE_DATA!$C$2:$C$19999=$DS55)*([2]JOE_DATA!$B$2:$B$19999="Country of target")*([2]JOE_DATA!$A$2:$A$19999="Corporate"),0.3,0)))
+
IF(LEN($DT55)=0,0.3,SUM(IF(([2]JOE_DATA!$C$2:$C$19999=$DT55)*([2]JOE_DATA!$B$2:$B$19999="Country of target")*([2]JOE_DATA!$A$2:$A$19999="Corporate"),0.3,0)))</f>
        <v>1</v>
      </c>
      <c r="HQ55" s="3">
        <f t="array" ref="HQ55">IF(LEN($DU55)=0,1,SUM(IF(([2]JOE_DATA!$C$2:$C$19999=$DU55)*([2]JOE_DATA!$B$2:$B$19999="Value over US $5m")*([2]JOE_DATA!$A$2:$A$19999="Corporate"),1,0)))</f>
        <v>1</v>
      </c>
      <c r="HR55" s="3">
        <f t="array" ref="HR55">IF(LEN($DV55)=0,1,SUM(IF(([2]JOE_DATA!$C$2:$C$19999=$DV55)*([2]JOE_DATA!$B$2:$B$19999="Value over £500,000")*([2]JOE_DATA!$A$2:$A$19999="Corporate"),1,0)))</f>
        <v>1</v>
      </c>
      <c r="HS55" s="3">
        <f t="array" ref="HS55">IF(LEN($DW55)=0,1,SUM(IF(([2]JOE_DATA!$C$2:$C$19999=$DW55)*([2]JOE_DATA!$B$2:$B$19999="Value over Euro 5m")*([2]JOE_DATA!$A$2:$A$19999="Corporate"),1,0)))</f>
        <v>1</v>
      </c>
      <c r="HT55" s="3">
        <f t="array" ref="HT55">IF(LEN($DX55)=0,1,SUM(IF(([2]JOE_DATA!$C$2:$C$19999=$DX55)*([2]JOE_DATA!$B$2:$B$19999="Value range in euros")*([2]JOE_DATA!$A$2:$A$19999="Corporate"),1,0)))</f>
        <v>1</v>
      </c>
      <c r="HU55" s="3">
        <f t="array" ref="HU55">IF(LEN($DY55)=0,1,SUM(IF(([2]JOE_DATA!$C$2:$C$19999=$DY55)*([2]JOE_DATA!$B$2:$B$19999="Is the deal relevant for M&amp;A study")*([2]JOE_DATA!$A$2:$A$19999="Corporate"),1,0)))</f>
        <v>1</v>
      </c>
      <c r="HV55" s="3">
        <f t="array" ref="HV55">IF(LEN($DZ55)=0,1,SUM(IF(([2]JOE_DATA!$C$2:$C$19999=$DZ55)*([2]JOE_DATA!$B$2:$B$19999="Does the deal involve PE clients")*([2]JOE_DATA!$A$2:$A$19999="Corporate"),1,0)))</f>
        <v>1</v>
      </c>
      <c r="HW55" s="3">
        <f t="array" ref="HW55">IF(LEN($EA55)=0,1,SUM(IF(([2]JOE_DATA!$C$2:$C$19999=$EA55)*([2]JOE_DATA!$B$2:$B$19999="Quarter deal announced/signed")*([2]JOE_DATA!$A$2:$A$19999="Corporate"),1,0)))</f>
        <v>1</v>
      </c>
      <c r="HX55" s="3">
        <f t="array" ref="HX55">IF(LEN($EB55)=0,1,SUM(IF(([2]JOE_DATA!$C$2:$C$19999=$EB55)*([2]JOE_DATA!$B$2:$B$19999="Quarter deal completed")*([2]JOE_DATA!$A$2:$A$19999="Corporate"),1,0)))</f>
        <v>1</v>
      </c>
      <c r="HY55" s="3">
        <f t="array" ref="HY55">IF(LEN($EC55)=0,1,SUM(IF(([2]JOE_DATA!$C$2:$C$19999=$EC55)*([2]JOE_DATA!$B$2:$B$19999="Year deal announced/signed")*([2]JOE_DATA!$A$2:$A$19999="Corporate"),1,0)))</f>
        <v>1</v>
      </c>
      <c r="HZ55" s="3">
        <f t="array" ref="HZ55">IF(LEN($ED55)=0,1,SUM(IF(([2]JOE_DATA!$C$2:$C$19999=$ED55)*([2]JOE_DATA!$B$2:$B$19999="Year deal completed")*([2]JOE_DATA!$A$2:$A$19999="Corporate"),1,0)))</f>
        <v>1</v>
      </c>
      <c r="IA55" s="3">
        <v>1</v>
      </c>
      <c r="IB55" s="3">
        <f t="array" ref="IB55">IF(LEN($EF55)=0,1,SUM(IF(([2]JOE_DATA!$C$2:$C$19999=$EF55)*([2]JOE_DATA!$B$2:$B$19999="Work type")*([2]JOE_DATA!$A$2:$A$19999="Corporate Tax"),1,0)))</f>
        <v>1</v>
      </c>
      <c r="IC55" s="3">
        <f t="array" ref="IC55">IF(LEN($EG55)=0,0.4,SUM(IF(([2]JOE_DATA!$C$2:$C$19999=$EG55)*([2]JOE_DATA!$B$2:$B$19999="Work type")*([2]JOE_DATA!$A$2:$A$19999="EPC Construction"),0.4,0)))
+
IF(LEN($EH55)=0,0.3,SUM(IF(([2]JOE_DATA!$C$2:$C$19999=$EH55)*([2]JOE_DATA!$B$2:$B$19999="Work type")*([2]JOE_DATA!$A$2:$A$19999="EPC Construction"),0.3,0)))
+
IF(LEN($EI55)=0,0.3,SUM(IF(([2]JOE_DATA!$C$2:$C$19999=$EI55)*([2]JOE_DATA!$B$2:$B$19999="Work type")*([2]JOE_DATA!$A$2:$A$19999="EPC Construction"),0.3,0)))</f>
        <v>1</v>
      </c>
      <c r="ID55" s="3">
        <f t="array" ref="ID55">IF(LEN($EJ55)=0,0.4,SUM(IF(([2]JOE_DATA!$C$2:$C$19999=$EJ55)*([2]JOE_DATA!$B$2:$B$19999="Contract type")*([2]JOE_DATA!$A$2:$A$19999="EPC Construction"),0.4,0)))
+
IF(LEN($EK55)=0,0.3,SUM(IF(([2]JOE_DATA!$C$2:$C$19999=$EK55)*([2]JOE_DATA!$B$2:$B$19999="Contract type")*([2]JOE_DATA!$A$2:$A$19999="EPC Construction"),0.3,0)))
+
IF(LEN($EL55)=0,0.3,SUM(IF(([2]JOE_DATA!$C$2:$C$19999=$EL55)*([2]JOE_DATA!$B$2:$B$19999="Contract type")*([2]JOE_DATA!$A$2:$A$19999="EPC Construction"),0.3,0)))</f>
        <v>1</v>
      </c>
      <c r="IE55" s="3">
        <f t="array" ref="IE55">IF(LEN($EP55)=0,1,SUM(IF(([2]JOE_DATA!$C$2:$C$19999=$EP55)*([2]JOE_DATA!$B$2:$B$19999="Client type")*([2]JOE_DATA!$A$2:$A$19999="EPC Construction"),1,0)))</f>
        <v>1</v>
      </c>
      <c r="IF55" s="3">
        <f t="array" ref="IF55">IF(LEN($EN55)=0,1,SUM(IF(([2]JOE_DATA!$C$2:$C$19999=$EN55)*([2]JOE_DATA!$B$2:$B$19999="Subject matter")*([2]JOE_DATA!$A$2:$A$19999="EPC Construction"),1,0)))</f>
        <v>1</v>
      </c>
      <c r="IG55" s="3">
        <f t="array" ref="IG55">IF(LEN($ER55)=0,1,SUM(IF(([2]JOE_DATA!$C$2:$C$19999=$ER55)*([2]JOE_DATA!$B$2:$B$19999="Client scope")*([2]JOE_DATA!$A$2:$A$19999="EPC Construction"),1,0)))</f>
        <v>1</v>
      </c>
      <c r="IH55" s="3">
        <f t="array" ref="IH55">IF(LEN($ES55)=0,0.4,SUM(IF(([2]JOE_DATA!$C$2:$C$19999=$ES55)*([2]JOE_DATA!$B$2:$B$19999="Work type")*([2]JOE_DATA!$A$2:$A$19999="EPC Energy"),0.4,0)))
+
IF(LEN($ET55)=0,0.3,SUM(IF(([2]JOE_DATA!$C$2:$C$19999=$ET55)*([2]JOE_DATA!$B$2:$B$19999="Work type")*([2]JOE_DATA!$A$2:$A$19999="EPC Energy"),0.3,0)))
+
IF(LEN($EU55)=0,0.3,SUM(IF(([2]JOE_DATA!$C$2:$C$19999=$EU55)*([2]JOE_DATA!$B$2:$B$19999="Work type")*([2]JOE_DATA!$A$2:$A$19999="EPC Energy"),0.3,0)))</f>
        <v>1</v>
      </c>
      <c r="II55" s="3">
        <f t="array" ref="II55">IF(LEN($EV55)=0,1,SUM(IF(([2]JOE_DATA!$C$2:$C$19999=$EV55)*([2]JOE_DATA!$B$2:$B$19999="Work type")*([2]JOE_DATA!$A$2:$A$19999="EPC Energy"),1,0)))</f>
        <v>1</v>
      </c>
      <c r="IJ55" s="3">
        <f t="array" ref="IJ55">IF(LEN($EW55)=0,1,SUM(IF(([2]JOE_DATA!$C$2:$C$19999=$EW55)*([2]JOE_DATA!$B$2:$B$19999="Client type")*([2]JOE_DATA!$A$2:$A$19999="EPC Projects"),1,0)))</f>
        <v>1</v>
      </c>
      <c r="IK55" s="3">
        <f t="array" ref="IK55">IF(LEN($FE55)=0,0.4,SUM(IF(([2]JOE_DATA!$C$2:$C$19999=$FE55)*([2]JOE_DATA!$B$2:$B$19999="Client type")*([2]JOE_DATA!$A$2:$A$19999="Real Estate"),0.4,0)))
+
IF(LEN($FF55)=0,0.3,SUM(IF(([2]JOE_DATA!$C$2:$C$19999=$FF55)*([2]JOE_DATA!$B$2:$B$19999="Client type")*([2]JOE_DATA!$A$2:$A$19999="Real Estate"),0.3,0)))
+
IF(LEN($FG55)=0,0.3,SUM(IF(([2]JOE_DATA!$C$2:$C$19999=$FG55)*([2]JOE_DATA!$B$2:$B$19999="Client type")*([2]JOE_DATA!$A$2:$A$19999="Real Estate"),0.3,0)))</f>
        <v>1</v>
      </c>
      <c r="IL55" s="3">
        <f t="array" ref="IL55">IF(LEN($FH55)=0,0.4,SUM(IF(([2]JOE_DATA!$C$2:$C$19999=$FH55)*([2]JOE_DATA!$B$2:$B$19999="Work type")*([2]JOE_DATA!$A$2:$A$19999="Real Estate"),0.4,0)))
+
IF(LEN($FI55)=0,0.3,SUM(IF(([2]JOE_DATA!$C$2:$C$19999=$FI55)*([2]JOE_DATA!$B$2:$B$19999="Work type")*([2]JOE_DATA!$A$2:$A$19999="Real Estate"),0.3,0)))
+
IF(LEN($FJ55)=0,0.3,SUM(IF(([2]JOE_DATA!$C$2:$C$19999=$FJ55)*([2]JOE_DATA!$B$2:$B$19999="Work type")*([2]JOE_DATA!$A$2:$A$19999="Real Estate"),0.3,0)))</f>
        <v>1</v>
      </c>
      <c r="IM55" s="3">
        <f t="array" ref="IM55">IF(LEN($EX55)=0,0.4,SUM(IF(([2]JOE_DATA!$C$2:$C$19999=$EX55)*([2]JOE_DATA!$B$2:$B$19999="Work type")*([2]JOE_DATA!$A$2:$A$19999="Human Capital"),0.4,0)))
+
IF(LEN($EY55)=0,0.3,SUM(IF(([2]JOE_DATA!$C$2:$C$19999=$EY55)*([2]JOE_DATA!$B$2:$B$19999="Work type")*([2]JOE_DATA!$A$2:$A$19999="Human Capital"),0.3,0)))
+
IF(LEN($EZ55)=0,0.3,SUM(IF(([2]JOE_DATA!$C$2:$C$19999=$EZ55)*([2]JOE_DATA!$B$2:$B$19999="Work type")*([2]JOE_DATA!$A$2:$A$19999="Human Capital"),0.3,0)))</f>
        <v>1</v>
      </c>
      <c r="IN55" s="3">
        <f t="array" ref="IN55">IF(LEN($FA55)=0,0.4,SUM(IF(([2]JOE_DATA!$C$2:$C$19999=$FA55)*([2]JOE_DATA!$B$2:$B$19999="Sub-work types")*([2]JOE_DATA!$A$2:$A$19999="Human Capital"),0.4,0)))
+
IF(LEN($FB55)=0,0.3,SUM(IF(([2]JOE_DATA!$C$2:$C$19999=$FB55)*([2]JOE_DATA!$B$2:$B$19999="Sub-work types")*([2]JOE_DATA!$A$2:$A$19999="Human Capital"),0.3,0)))
+
IF(LEN($FC55)=0,0.3,SUM(IF(([2]JOE_DATA!$C$2:$C$19999=$FC55)*([2]JOE_DATA!$B$2:$B$19999="Sub-work types")*([2]JOE_DATA!$A$2:$A$19999="Human Capital"),0.3,0)))</f>
        <v>1</v>
      </c>
      <c r="IO55" s="15">
        <f t="array" ref="IO55">IF(LEN($FD55)=0,1,SUM(IF(([2]JOE_DATA!$C$2:$C$19999=$FD55)*([2]JOE_DATA!$B$2:$B$19999="Pension scheme")*([2]JOE_DATA!$A$2:$A$19999="Human Capital"),1,0)))</f>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56.25">
      <c r="A56" s="34"/>
      <c r="B56" s="46" t="s">
        <v>347</v>
      </c>
      <c r="C56" s="36" t="s">
        <v>247</v>
      </c>
      <c r="D56" s="36"/>
      <c r="E56" s="36"/>
      <c r="F56" s="36" t="s">
        <v>248</v>
      </c>
      <c r="G56" s="36"/>
      <c r="H56" s="36"/>
      <c r="I56" s="36"/>
      <c r="J56" s="36"/>
      <c r="K56" s="36"/>
      <c r="L56" s="36"/>
      <c r="M56" s="36"/>
      <c r="N56" s="36"/>
      <c r="O56" s="36" t="s">
        <v>106</v>
      </c>
      <c r="P56" s="36"/>
      <c r="Q56" s="36"/>
      <c r="R56" s="36"/>
      <c r="S56" s="36"/>
      <c r="T56" s="43">
        <v>40178</v>
      </c>
      <c r="U56" s="36" t="s">
        <v>248</v>
      </c>
      <c r="V56" s="36"/>
      <c r="W56" s="36"/>
      <c r="X56" s="36"/>
      <c r="Y56" s="36"/>
      <c r="Z56" s="36"/>
      <c r="AA56" s="35" t="s">
        <v>348</v>
      </c>
      <c r="AB56" s="36"/>
      <c r="AC56" s="36"/>
      <c r="AD56" s="36"/>
      <c r="AE56" s="36"/>
      <c r="AF56" s="36"/>
      <c r="AG56" s="36"/>
      <c r="AH56" s="39"/>
      <c r="AI56" s="36"/>
      <c r="AJ56" s="36"/>
      <c r="AK56" s="36"/>
      <c r="AL56" s="36" t="s">
        <v>250</v>
      </c>
      <c r="AM56" s="36"/>
      <c r="AN56" s="36"/>
      <c r="AO56" s="36" t="s">
        <v>251</v>
      </c>
      <c r="AP56" s="36"/>
      <c r="AQ56" s="36"/>
      <c r="AR56" s="36"/>
      <c r="AS56" s="36"/>
      <c r="AT56" s="36"/>
      <c r="AU56" s="36"/>
      <c r="AV56" s="36"/>
      <c r="AW56" s="36"/>
      <c r="AX56" s="36"/>
      <c r="AY56" s="36"/>
      <c r="AZ56" s="36"/>
      <c r="BA56" s="39"/>
      <c r="BB56" s="36"/>
      <c r="BC56" s="36"/>
      <c r="BD56" s="36"/>
      <c r="BE56" s="35"/>
      <c r="BF56" s="36"/>
      <c r="BG56" s="36"/>
      <c r="BH56" s="36"/>
      <c r="BI56" s="36"/>
      <c r="BJ56" s="36"/>
      <c r="BK56" s="36"/>
      <c r="BL56" s="41"/>
      <c r="BM56" s="36"/>
      <c r="BN56" s="36"/>
      <c r="BO56" s="36"/>
      <c r="BP56" s="36"/>
      <c r="BQ56" s="36"/>
      <c r="BR56" s="36"/>
      <c r="BS56" s="36"/>
      <c r="BT56" s="36"/>
      <c r="BU56" s="36"/>
      <c r="BV56" s="36"/>
      <c r="BW56" s="36"/>
      <c r="BX56" s="36"/>
      <c r="BY56" s="36"/>
      <c r="BZ56" s="36" t="s">
        <v>253</v>
      </c>
      <c r="CA56" s="36"/>
      <c r="CB56" s="36"/>
      <c r="CC56" s="36"/>
      <c r="CD56" s="36"/>
      <c r="CE56" s="36"/>
      <c r="CF56" s="36"/>
      <c r="CG56" s="36" t="s">
        <v>254</v>
      </c>
      <c r="CH56" s="36"/>
      <c r="CI56" s="36"/>
      <c r="CJ56" s="36"/>
      <c r="CK56" s="36"/>
      <c r="CL56" s="36"/>
      <c r="CM56" s="36"/>
      <c r="CN56" s="36"/>
      <c r="CO56" s="36"/>
      <c r="CP56" s="36"/>
      <c r="CQ56" s="36"/>
      <c r="CR56" s="36"/>
      <c r="CS56" s="39"/>
      <c r="CT56"/>
      <c r="CU56"/>
      <c r="CV56" s="42"/>
      <c r="CW56" s="42"/>
      <c r="CX56" s="42"/>
      <c r="CY56" s="42"/>
      <c r="CZ56"/>
      <c r="DA56"/>
      <c r="DB56"/>
      <c r="DC56"/>
      <c r="DD56"/>
      <c r="DE56"/>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2"/>
      <c r="EH56" s="42"/>
      <c r="EI56" s="42"/>
      <c r="EJ56"/>
      <c r="EK56"/>
      <c r="EL56"/>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2"/>
      <c r="FM56" s="42"/>
      <c r="FO56" s="3"/>
      <c r="FP56" s="3"/>
      <c r="FQ56" s="3" t="str">
        <f t="array" ref="FQ56">IF(SUM($FU56:$IP56)=74,"PASS","FAIL")</f>
        <v>PASS</v>
      </c>
      <c r="FR56" s="3">
        <f t="shared" si="5"/>
        <v>0</v>
      </c>
      <c r="FS56" s="3">
        <f t="shared" si="6"/>
        <v>1</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1</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7"/>
        <v>1</v>
      </c>
      <c r="GB56" s="3">
        <f t="shared" si="8"/>
        <v>1</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1</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1</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f t="array" ref="HF56">IF(LEN($CS56)=0,0.4,SUM(IF(([2]JOE_DATA!$C$2:$C$19999=$CS56)*([2]JOE_DATA!$B$2:$B$19999="Work type")*([2]JOE_DATA!$A$2:$A$19999="BAIF"),0.4,0)))
+
IF(LEN($CT56)=0,0.3,SUM(IF(([2]JOE_DATA!$C$2:$C$19999=$CT56)*([2]JOE_DATA!$B$2:$B$19999="Work type")*([2]JOE_DATA!$A$2:$A$19999="BAIF"),0.3,0)))
+
IF(LEN($CU56)=0,0.3,SUM(IF(([2]JOE_DATA!$C$2:$C$19999=$CU56)*([2]JOE_DATA!$B$2:$B$19999="Work type")*([2]JOE_DATA!$A$2:$A$19999="BAIF"),0.3,0)))</f>
        <v>1</v>
      </c>
      <c r="HG56" s="3">
        <f t="array" ref="HG56">IF(LEN($CQ56)=0,1,SUM(IF(([2]JOE_DATA!$C$2:$C$19999=$CQ56)*([2]JOE_DATA!$B$2:$B$19999="Client type")*([2]JOE_DATA!$A$2:$A$19999="BAIF"),1,0)))</f>
        <v>1</v>
      </c>
      <c r="HH56" s="3">
        <f t="array" ref="HH56">IF(LEN($CW56)=0,0.4,SUM(IF(([2]JOE_DATA!$C$2:$C$19999=$CW56)*([2]JOE_DATA!$B$2:$B$19999="Work type")*([2]JOE_DATA!$A$2:$A$19999="CRD"),0.4,0)))
+
IF(LEN($CX56)=0,0.3,SUM(IF(([2]JOE_DATA!$C$2:$C$19999=$CX56)*([2]JOE_DATA!$B$2:$B$19999="Work type")*([2]JOE_DATA!$A$2:$A$19999="CRD"),0.3,0)))
+
IF(LEN($CY56)=0,0.3,SUM(IF(([2]JOE_DATA!$C$2:$C$19999=$CY56)*([2]JOE_DATA!$B$2:$B$19999="Work type")*([2]JOE_DATA!$A$2:$A$19999="CRD"),0.3,0)))</f>
        <v>1</v>
      </c>
      <c r="HI56" s="3">
        <f t="array" ref="HI56">IF(LEN($CZ56)=0,0.4,SUM(IF(([2]JOE_DATA!$C$2:$C$19999=$CZ56)*([2]JOE_DATA!$B$2:$B$19999="Sub-work type")*([2]JOE_DATA!$A$2:$A$19999="CRD"),0.4,0)))
+
IF(LEN($DA56)=0,0.3,SUM(IF(([2]JOE_DATA!$C$2:$C$19999=$DA56)*([2]JOE_DATA!$B$2:$B$19999="Sub-work type")*([2]JOE_DATA!$A$2:$A$19999="CRD"),0.3,0)))
+
IF(LEN($DB56)=0,0.3,SUM(IF(([2]JOE_DATA!$C$2:$C$19999=$DB56)*([2]JOE_DATA!$B$2:$B$19999="Sub-work type")*([2]JOE_DATA!$A$2:$A$19999="CRD"),0.3,0)))</f>
        <v>1</v>
      </c>
      <c r="HJ56" s="3">
        <f t="array" ref="HJ56">IF(LEN($CV56)=0,1,SUM(IF(([2]JOE_DATA!$C$2:$C$19999=$CV56)*([2]JOE_DATA!$B$2:$B$19999="Client type")*([2]JOE_DATA!$A$2:$A$19999="CRD"),1,0)))</f>
        <v>1</v>
      </c>
      <c r="HK56" s="3">
        <f t="array" ref="HK56">IF(LEN($DC56)=0,0.4,SUM(IF(([2]JOE_DATA!$C$2:$C$19999=$DC56)*([2]JOE_DATA!$B$2:$B$19999="Work type")*([2]JOE_DATA!$A$2:$A$19999="Corporate"),0.4,0)))
+
IF(LEN($DD56)=0,0.3,SUM(IF(([2]JOE_DATA!$C$2:$C$19999=$DD56)*([2]JOE_DATA!$B$2:$B$19999="Work type")*([2]JOE_DATA!$A$2:$A$19999="Corporate"),0.3,0)))
+
IF(LEN($DE56)=0,0.3,SUM(IF(([2]JOE_DATA!$C$2:$C$19999=$DE56)*([2]JOE_DATA!$B$2:$B$19999="Work type")*([2]JOE_DATA!$A$2:$A$19999="Corporate"),0.3,0)))</f>
        <v>1</v>
      </c>
      <c r="HL56" s="3">
        <f t="array" ref="HL56">IF(LEN($DF56)=0,0.4,SUM(IF(([2]JOE_DATA!$C$2:$C$19999=$DF56)*([2]JOE_DATA!$B$2:$B$19999="Sub-work type")*([2]JOE_DATA!$A$2:$A$19999="Corporate"),0.4,0)))
+
IF(LEN($DG56)=0,0.3,SUM(IF(([2]JOE_DATA!$C$2:$C$19999=$DG56)*([2]JOE_DATA!$B$2:$B$19999="Sub-work type")*([2]JOE_DATA!$A$2:$A$19999="Corporate"),0.3,0)))
+
IF(LEN($DH56)=0,0.3,SUM(IF(([2]JOE_DATA!$C$2:$C$19999=$DH56)*([2]JOE_DATA!$B$2:$B$19999="Sub-work type")*([2]JOE_DATA!$A$2:$A$19999="Corporate"),0.3,0)))</f>
        <v>1</v>
      </c>
      <c r="HM56" s="3">
        <f t="array" ref="HM56">IF(LEN($DI56)=0,0.4,SUM(IF(([2]JOE_DATA!$C$2:$C$19999=$DI56)*([2]JOE_DATA!$B$2:$B$19999="Acting for")*([2]JOE_DATA!$A$2:$A$19999="Corporate"),0.4,0)))
+
IF(LEN($DJ56)=0,0.3,SUM(IF(([2]JOE_DATA!$C$2:$C$19999=$DJ56)*([2]JOE_DATA!$B$2:$B$19999="Acting for")*([2]JOE_DATA!$A$2:$A$19999="Corporate"),0.3,0)))
+
IF(LEN($DK56)=0,0.3,SUM(IF(([2]JOE_DATA!$C$2:$C$19999=$DK56)*([2]JOE_DATA!$B$2:$B$19999="Acting for")*([2]JOE_DATA!$A$2:$A$19999="Corporate"),0.3,0)))</f>
        <v>1</v>
      </c>
      <c r="HN56" s="3">
        <f t="array" ref="HN56">IF(LEN($DM56)=0,0.4,SUM(IF(([2]JOE_DATA!$C$2:$C$19999=$DM56)*([2]JOE_DATA!$B$2:$B$19999="Country of buyer")*([2]JOE_DATA!$A$2:$A$19999="Corporate"),0.4,0)))
+
IF(LEN($DN56)=0,0.3,SUM(IF(([2]JOE_DATA!$C$2:$C$19999=$DN56)*([2]JOE_DATA!$B$2:$B$19999="Country of buyer")*([2]JOE_DATA!$A$2:$A$19999="Corporate"),0.3,0)))
+
IF(LEN($DL56)=0,0.3,SUM(IF(([2]JOE_DATA!$C$2:$C$19999=$DL56)*([2]JOE_DATA!$B$2:$B$19999="Country of buyer")*([2]JOE_DATA!$A$2:$A$19999="Corporate"),0.3,0)))</f>
        <v>1</v>
      </c>
      <c r="HO56" s="3">
        <f t="array" ref="HO56">IF(LEN($DO56)=0,0.4,SUM(IF(([2]JOE_DATA!$C$2:$C$19999=$DO56)*([2]JOE_DATA!$B$2:$B$19999="Country of seller")*([2]JOE_DATA!$A$2:$A$19999="Corporate"),0.4,0)))
+
IF(LEN($DP56)=0,0.3,SUM(IF(([2]JOE_DATA!$C$2:$C$19999=$DP56)*([2]JOE_DATA!$B$2:$B$19999="Country of seller")*([2]JOE_DATA!$A$2:$A$19999="Corporate"),0.3,0)))
+
IF(LEN($DQ56)=0,0.3,SUM(IF(([2]JOE_DATA!$C$2:$C$19999=$DQ56)*([2]JOE_DATA!$B$2:$B$19999="Country of seller")*([2]JOE_DATA!$A$2:$A$19999="Corporate"),0.3,0)))</f>
        <v>1</v>
      </c>
      <c r="HP56" s="3">
        <f t="array" ref="HP56">IF(LEN($DR56)=0,0.4,SUM(IF(([2]JOE_DATA!$C$2:$C$19999=$DR56)*([2]JOE_DATA!$B$2:$B$19999="Country of target")*([2]JOE_DATA!$A$2:$A$19999="Corporate"),0.4,0)))
+
IF(LEN($DS56)=0,0.3,SUM(IF(([2]JOE_DATA!$C$2:$C$19999=$DS56)*([2]JOE_DATA!$B$2:$B$19999="Country of target")*([2]JOE_DATA!$A$2:$A$19999="Corporate"),0.3,0)))
+
IF(LEN($DT56)=0,0.3,SUM(IF(([2]JOE_DATA!$C$2:$C$19999=$DT56)*([2]JOE_DATA!$B$2:$B$19999="Country of target")*([2]JOE_DATA!$A$2:$A$19999="Corporate"),0.3,0)))</f>
        <v>1</v>
      </c>
      <c r="HQ56" s="3">
        <f t="array" ref="HQ56">IF(LEN($DU56)=0,1,SUM(IF(([2]JOE_DATA!$C$2:$C$19999=$DU56)*([2]JOE_DATA!$B$2:$B$19999="Value over US $5m")*([2]JOE_DATA!$A$2:$A$19999="Corporate"),1,0)))</f>
        <v>1</v>
      </c>
      <c r="HR56" s="3">
        <f t="array" ref="HR56">IF(LEN($DV56)=0,1,SUM(IF(([2]JOE_DATA!$C$2:$C$19999=$DV56)*([2]JOE_DATA!$B$2:$B$19999="Value over £500,000")*([2]JOE_DATA!$A$2:$A$19999="Corporate"),1,0)))</f>
        <v>1</v>
      </c>
      <c r="HS56" s="3">
        <f t="array" ref="HS56">IF(LEN($DW56)=0,1,SUM(IF(([2]JOE_DATA!$C$2:$C$19999=$DW56)*([2]JOE_DATA!$B$2:$B$19999="Value over Euro 5m")*([2]JOE_DATA!$A$2:$A$19999="Corporate"),1,0)))</f>
        <v>1</v>
      </c>
      <c r="HT56" s="3">
        <f t="array" ref="HT56">IF(LEN($DX56)=0,1,SUM(IF(([2]JOE_DATA!$C$2:$C$19999=$DX56)*([2]JOE_DATA!$B$2:$B$19999="Value range in euros")*([2]JOE_DATA!$A$2:$A$19999="Corporate"),1,0)))</f>
        <v>1</v>
      </c>
      <c r="HU56" s="3">
        <f t="array" ref="HU56">IF(LEN($DY56)=0,1,SUM(IF(([2]JOE_DATA!$C$2:$C$19999=$DY56)*([2]JOE_DATA!$B$2:$B$19999="Is the deal relevant for M&amp;A study")*([2]JOE_DATA!$A$2:$A$19999="Corporate"),1,0)))</f>
        <v>1</v>
      </c>
      <c r="HV56" s="3">
        <f t="array" ref="HV56">IF(LEN($DZ56)=0,1,SUM(IF(([2]JOE_DATA!$C$2:$C$19999=$DZ56)*([2]JOE_DATA!$B$2:$B$19999="Does the deal involve PE clients")*([2]JOE_DATA!$A$2:$A$19999="Corporate"),1,0)))</f>
        <v>1</v>
      </c>
      <c r="HW56" s="3">
        <f t="array" ref="HW56">IF(LEN($EA56)=0,1,SUM(IF(([2]JOE_DATA!$C$2:$C$19999=$EA56)*([2]JOE_DATA!$B$2:$B$19999="Quarter deal announced/signed")*([2]JOE_DATA!$A$2:$A$19999="Corporate"),1,0)))</f>
        <v>1</v>
      </c>
      <c r="HX56" s="3">
        <f t="array" ref="HX56">IF(LEN($EB56)=0,1,SUM(IF(([2]JOE_DATA!$C$2:$C$19999=$EB56)*([2]JOE_DATA!$B$2:$B$19999="Quarter deal completed")*([2]JOE_DATA!$A$2:$A$19999="Corporate"),1,0)))</f>
        <v>1</v>
      </c>
      <c r="HY56" s="3">
        <f t="array" ref="HY56">IF(LEN($EC56)=0,1,SUM(IF(([2]JOE_DATA!$C$2:$C$19999=$EC56)*([2]JOE_DATA!$B$2:$B$19999="Year deal announced/signed")*([2]JOE_DATA!$A$2:$A$19999="Corporate"),1,0)))</f>
        <v>1</v>
      </c>
      <c r="HZ56" s="3">
        <f t="array" ref="HZ56">IF(LEN($ED56)=0,1,SUM(IF(([2]JOE_DATA!$C$2:$C$19999=$ED56)*([2]JOE_DATA!$B$2:$B$19999="Year deal completed")*([2]JOE_DATA!$A$2:$A$19999="Corporate"),1,0)))</f>
        <v>1</v>
      </c>
      <c r="IA56" s="3">
        <v>1</v>
      </c>
      <c r="IB56" s="3">
        <f t="array" ref="IB56">IF(LEN($EF56)=0,1,SUM(IF(([2]JOE_DATA!$C$2:$C$19999=$EF56)*([2]JOE_DATA!$B$2:$B$19999="Work type")*([2]JOE_DATA!$A$2:$A$19999="Corporate Tax"),1,0)))</f>
        <v>1</v>
      </c>
      <c r="IC56" s="3">
        <f t="array" ref="IC56">IF(LEN($EG56)=0,0.4,SUM(IF(([2]JOE_DATA!$C$2:$C$19999=$EG56)*([2]JOE_DATA!$B$2:$B$19999="Work type")*([2]JOE_DATA!$A$2:$A$19999="EPC Construction"),0.4,0)))
+
IF(LEN($EH56)=0,0.3,SUM(IF(([2]JOE_DATA!$C$2:$C$19999=$EH56)*([2]JOE_DATA!$B$2:$B$19999="Work type")*([2]JOE_DATA!$A$2:$A$19999="EPC Construction"),0.3,0)))
+
IF(LEN($EI56)=0,0.3,SUM(IF(([2]JOE_DATA!$C$2:$C$19999=$EI56)*([2]JOE_DATA!$B$2:$B$19999="Work type")*([2]JOE_DATA!$A$2:$A$19999="EPC Construction"),0.3,0)))</f>
        <v>1</v>
      </c>
      <c r="ID56" s="3">
        <f t="array" ref="ID56">IF(LEN($EJ56)=0,0.4,SUM(IF(([2]JOE_DATA!$C$2:$C$19999=$EJ56)*([2]JOE_DATA!$B$2:$B$19999="Contract type")*([2]JOE_DATA!$A$2:$A$19999="EPC Construction"),0.4,0)))
+
IF(LEN($EK56)=0,0.3,SUM(IF(([2]JOE_DATA!$C$2:$C$19999=$EK56)*([2]JOE_DATA!$B$2:$B$19999="Contract type")*([2]JOE_DATA!$A$2:$A$19999="EPC Construction"),0.3,0)))
+
IF(LEN($EL56)=0,0.3,SUM(IF(([2]JOE_DATA!$C$2:$C$19999=$EL56)*([2]JOE_DATA!$B$2:$B$19999="Contract type")*([2]JOE_DATA!$A$2:$A$19999="EPC Construction"),0.3,0)))</f>
        <v>1</v>
      </c>
      <c r="IE56" s="3">
        <f t="array" ref="IE56">IF(LEN($EP56)=0,1,SUM(IF(([2]JOE_DATA!$C$2:$C$19999=$EP56)*([2]JOE_DATA!$B$2:$B$19999="Client type")*([2]JOE_DATA!$A$2:$A$19999="EPC Construction"),1,0)))</f>
        <v>1</v>
      </c>
      <c r="IF56" s="3">
        <f t="array" ref="IF56">IF(LEN($EN56)=0,1,SUM(IF(([2]JOE_DATA!$C$2:$C$19999=$EN56)*([2]JOE_DATA!$B$2:$B$19999="Subject matter")*([2]JOE_DATA!$A$2:$A$19999="EPC Construction"),1,0)))</f>
        <v>1</v>
      </c>
      <c r="IG56" s="3">
        <f t="array" ref="IG56">IF(LEN($ER56)=0,1,SUM(IF(([2]JOE_DATA!$C$2:$C$19999=$ER56)*([2]JOE_DATA!$B$2:$B$19999="Client scope")*([2]JOE_DATA!$A$2:$A$19999="EPC Construction"),1,0)))</f>
        <v>1</v>
      </c>
      <c r="IH56" s="3">
        <f t="array" ref="IH56">IF(LEN($ES56)=0,0.4,SUM(IF(([2]JOE_DATA!$C$2:$C$19999=$ES56)*([2]JOE_DATA!$B$2:$B$19999="Work type")*([2]JOE_DATA!$A$2:$A$19999="EPC Energy"),0.4,0)))
+
IF(LEN($ET56)=0,0.3,SUM(IF(([2]JOE_DATA!$C$2:$C$19999=$ET56)*([2]JOE_DATA!$B$2:$B$19999="Work type")*([2]JOE_DATA!$A$2:$A$19999="EPC Energy"),0.3,0)))
+
IF(LEN($EU56)=0,0.3,SUM(IF(([2]JOE_DATA!$C$2:$C$19999=$EU56)*([2]JOE_DATA!$B$2:$B$19999="Work type")*([2]JOE_DATA!$A$2:$A$19999="EPC Energy"),0.3,0)))</f>
        <v>1</v>
      </c>
      <c r="II56" s="3">
        <f t="array" ref="II56">IF(LEN($EV56)=0,1,SUM(IF(([2]JOE_DATA!$C$2:$C$19999=$EV56)*([2]JOE_DATA!$B$2:$B$19999="Work type")*([2]JOE_DATA!$A$2:$A$19999="EPC Energy"),1,0)))</f>
        <v>1</v>
      </c>
      <c r="IJ56" s="3">
        <f t="array" ref="IJ56">IF(LEN($EW56)=0,1,SUM(IF(([2]JOE_DATA!$C$2:$C$19999=$EW56)*([2]JOE_DATA!$B$2:$B$19999="Client type")*([2]JOE_DATA!$A$2:$A$19999="EPC Projects"),1,0)))</f>
        <v>1</v>
      </c>
      <c r="IK56" s="3">
        <f t="array" ref="IK56">IF(LEN($FE56)=0,0.4,SUM(IF(([2]JOE_DATA!$C$2:$C$19999=$FE56)*([2]JOE_DATA!$B$2:$B$19999="Client type")*([2]JOE_DATA!$A$2:$A$19999="Real Estate"),0.4,0)))
+
IF(LEN($FF56)=0,0.3,SUM(IF(([2]JOE_DATA!$C$2:$C$19999=$FF56)*([2]JOE_DATA!$B$2:$B$19999="Client type")*([2]JOE_DATA!$A$2:$A$19999="Real Estate"),0.3,0)))
+
IF(LEN($FG56)=0,0.3,SUM(IF(([2]JOE_DATA!$C$2:$C$19999=$FG56)*([2]JOE_DATA!$B$2:$B$19999="Client type")*([2]JOE_DATA!$A$2:$A$19999="Real Estate"),0.3,0)))</f>
        <v>1</v>
      </c>
      <c r="IL56" s="3">
        <f t="array" ref="IL56">IF(LEN($FH56)=0,0.4,SUM(IF(([2]JOE_DATA!$C$2:$C$19999=$FH56)*([2]JOE_DATA!$B$2:$B$19999="Work type")*([2]JOE_DATA!$A$2:$A$19999="Real Estate"),0.4,0)))
+
IF(LEN($FI56)=0,0.3,SUM(IF(([2]JOE_DATA!$C$2:$C$19999=$FI56)*([2]JOE_DATA!$B$2:$B$19999="Work type")*([2]JOE_DATA!$A$2:$A$19999="Real Estate"),0.3,0)))
+
IF(LEN($FJ56)=0,0.3,SUM(IF(([2]JOE_DATA!$C$2:$C$19999=$FJ56)*([2]JOE_DATA!$B$2:$B$19999="Work type")*([2]JOE_DATA!$A$2:$A$19999="Real Estate"),0.3,0)))</f>
        <v>1</v>
      </c>
      <c r="IM56" s="3">
        <f t="array" ref="IM56">IF(LEN($EX56)=0,0.4,SUM(IF(([2]JOE_DATA!$C$2:$C$19999=$EX56)*([2]JOE_DATA!$B$2:$B$19999="Work type")*([2]JOE_DATA!$A$2:$A$19999="Human Capital"),0.4,0)))
+
IF(LEN($EY56)=0,0.3,SUM(IF(([2]JOE_DATA!$C$2:$C$19999=$EY56)*([2]JOE_DATA!$B$2:$B$19999="Work type")*([2]JOE_DATA!$A$2:$A$19999="Human Capital"),0.3,0)))
+
IF(LEN($EZ56)=0,0.3,SUM(IF(([2]JOE_DATA!$C$2:$C$19999=$EZ56)*([2]JOE_DATA!$B$2:$B$19999="Work type")*([2]JOE_DATA!$A$2:$A$19999="Human Capital"),0.3,0)))</f>
        <v>1</v>
      </c>
      <c r="IN56" s="3">
        <f t="array" ref="IN56">IF(LEN($FA56)=0,0.4,SUM(IF(([2]JOE_DATA!$C$2:$C$19999=$FA56)*([2]JOE_DATA!$B$2:$B$19999="Sub-work types")*([2]JOE_DATA!$A$2:$A$19999="Human Capital"),0.4,0)))
+
IF(LEN($FB56)=0,0.3,SUM(IF(([2]JOE_DATA!$C$2:$C$19999=$FB56)*([2]JOE_DATA!$B$2:$B$19999="Sub-work types")*([2]JOE_DATA!$A$2:$A$19999="Human Capital"),0.3,0)))
+
IF(LEN($FC56)=0,0.3,SUM(IF(([2]JOE_DATA!$C$2:$C$19999=$FC56)*([2]JOE_DATA!$B$2:$B$19999="Sub-work types")*([2]JOE_DATA!$A$2:$A$19999="Human Capital"),0.3,0)))</f>
        <v>1</v>
      </c>
      <c r="IO56" s="15">
        <f t="array" ref="IO56">IF(LEN($FD56)=0,1,SUM(IF(([2]JOE_DATA!$C$2:$C$19999=$FD56)*([2]JOE_DATA!$B$2:$B$19999="Pension scheme")*([2]JOE_DATA!$A$2:$A$19999="Human Capital"),1,0)))</f>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56.25">
      <c r="A57" s="34"/>
      <c r="B57" s="46" t="s">
        <v>246</v>
      </c>
      <c r="C57" s="36" t="s">
        <v>247</v>
      </c>
      <c r="D57" s="41"/>
      <c r="E57" s="41"/>
      <c r="F57" s="36" t="s">
        <v>248</v>
      </c>
      <c r="G57" s="41"/>
      <c r="H57" s="41"/>
      <c r="I57" s="41"/>
      <c r="J57" s="41"/>
      <c r="K57" s="41"/>
      <c r="L57" s="41"/>
      <c r="M57" s="41"/>
      <c r="N57" s="41"/>
      <c r="O57" s="36" t="s">
        <v>106</v>
      </c>
      <c r="P57" s="41"/>
      <c r="Q57" s="41"/>
      <c r="R57" s="41"/>
      <c r="S57" s="41"/>
      <c r="T57" s="43">
        <v>40178</v>
      </c>
      <c r="U57" s="36" t="s">
        <v>248</v>
      </c>
      <c r="V57" s="41"/>
      <c r="W57" s="41"/>
      <c r="X57" s="41"/>
      <c r="Y57" s="41"/>
      <c r="Z57" s="41"/>
      <c r="AA57" s="46" t="s">
        <v>349</v>
      </c>
      <c r="AB57" s="41"/>
      <c r="AC57" s="41"/>
      <c r="AD57" s="41"/>
      <c r="AE57" s="41"/>
      <c r="AF57" s="41"/>
      <c r="AG57" s="41"/>
      <c r="AH57" s="45"/>
      <c r="AI57" s="41"/>
      <c r="AJ57" s="41"/>
      <c r="AK57" s="41"/>
      <c r="AL57" s="36" t="s">
        <v>250</v>
      </c>
      <c r="AM57" s="41"/>
      <c r="AN57" s="41"/>
      <c r="AO57" s="36" t="s">
        <v>251</v>
      </c>
      <c r="AP57" s="41"/>
      <c r="AQ57" s="41"/>
      <c r="AR57" s="41"/>
      <c r="AS57" s="41"/>
      <c r="AT57" s="41"/>
      <c r="AU57" s="41"/>
      <c r="AV57" s="41"/>
      <c r="AW57" s="41"/>
      <c r="AX57" s="41"/>
      <c r="AY57" s="41"/>
      <c r="AZ57" s="41"/>
      <c r="BA57" s="45"/>
      <c r="BB57" s="41"/>
      <c r="BC57" s="41"/>
      <c r="BD57" s="41"/>
      <c r="BE57" s="46"/>
      <c r="BF57" s="41"/>
      <c r="BG57" s="41"/>
      <c r="BH57" s="41"/>
      <c r="BI57" s="41"/>
      <c r="BJ57" s="41"/>
      <c r="BK57" s="41"/>
      <c r="BL57" s="41" t="s">
        <v>252</v>
      </c>
      <c r="BM57" s="41"/>
      <c r="BN57" s="41"/>
      <c r="BO57" s="41"/>
      <c r="BP57" s="41"/>
      <c r="BQ57" s="41"/>
      <c r="BR57" s="41"/>
      <c r="BS57" s="41"/>
      <c r="BT57" s="41"/>
      <c r="BU57" s="41"/>
      <c r="BV57" s="41"/>
      <c r="BW57" s="41"/>
      <c r="BX57" s="41"/>
      <c r="BY57" s="41"/>
      <c r="BZ57" s="36" t="s">
        <v>253</v>
      </c>
      <c r="CA57" s="41"/>
      <c r="CB57" s="41"/>
      <c r="CC57" s="41"/>
      <c r="CD57" s="36"/>
      <c r="CE57" s="36"/>
      <c r="CF57" s="41"/>
      <c r="CG57" s="41" t="s">
        <v>254</v>
      </c>
      <c r="CH57" s="41"/>
      <c r="CI57" s="41"/>
      <c r="CJ57" s="41"/>
      <c r="CK57" s="41"/>
      <c r="CL57" s="41"/>
      <c r="CM57" s="41"/>
      <c r="CN57" s="41"/>
      <c r="CO57" s="41"/>
      <c r="CP57" s="41"/>
      <c r="CQ57" s="41"/>
      <c r="CR57" s="41"/>
      <c r="CS57" s="45"/>
      <c r="CT57" s="49"/>
      <c r="CU57" s="49"/>
      <c r="CV57" s="50"/>
      <c r="CW57" s="50"/>
      <c r="CX57" s="50"/>
      <c r="CY57" s="50"/>
      <c r="CZ57" s="49"/>
      <c r="DA57" s="49"/>
      <c r="DB57" s="49"/>
      <c r="DC57" s="49"/>
      <c r="DD57" s="49"/>
      <c r="DE57" s="49"/>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c r="EF57" s="50"/>
      <c r="EG57" s="50"/>
      <c r="EH57" s="50"/>
      <c r="EI57" s="50"/>
      <c r="EJ57" s="49"/>
      <c r="EK57" s="49"/>
      <c r="EL57" s="49"/>
      <c r="EM57" s="50"/>
      <c r="EN57" s="50"/>
      <c r="EO57" s="50"/>
      <c r="EP57" s="50"/>
      <c r="EQ57" s="50"/>
      <c r="ER57" s="50"/>
      <c r="ES57" s="50"/>
      <c r="ET57" s="50"/>
      <c r="EU57" s="50"/>
      <c r="EV57" s="50"/>
      <c r="EW57" s="50"/>
      <c r="EX57" s="50"/>
      <c r="EY57" s="50"/>
      <c r="EZ57" s="50"/>
      <c r="FA57" s="50"/>
      <c r="FB57" s="50"/>
      <c r="FC57" s="50"/>
      <c r="FD57" s="50"/>
      <c r="FE57" s="50"/>
      <c r="FF57" s="50"/>
      <c r="FG57" s="50"/>
      <c r="FH57" s="50"/>
      <c r="FI57" s="50"/>
      <c r="FJ57" s="50"/>
      <c r="FK57" s="50"/>
      <c r="FL57" s="50"/>
      <c r="FM57" s="50"/>
      <c r="FO57" s="3"/>
      <c r="FP57" s="3"/>
      <c r="FQ57" s="3" t="str">
        <f t="array" ref="FQ57">IF(SUM($FU57:$IP57)=74,"PASS","FAIL")</f>
        <v>PASS</v>
      </c>
      <c r="FR57" s="3">
        <f t="shared" si="5"/>
        <v>0</v>
      </c>
      <c r="FS57" s="3">
        <f t="shared" si="6"/>
        <v>1</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7"/>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1</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f t="array" ref="HF57">IF(LEN($CS57)=0,0.4,SUM(IF(([2]JOE_DATA!$C$2:$C$19999=$CS57)*([2]JOE_DATA!$B$2:$B$19999="Work type")*([2]JOE_DATA!$A$2:$A$19999="BAIF"),0.4,0)))
+
IF(LEN($CT57)=0,0.3,SUM(IF(([2]JOE_DATA!$C$2:$C$19999=$CT57)*([2]JOE_DATA!$B$2:$B$19999="Work type")*([2]JOE_DATA!$A$2:$A$19999="BAIF"),0.3,0)))
+
IF(LEN($CU57)=0,0.3,SUM(IF(([2]JOE_DATA!$C$2:$C$19999=$CU57)*([2]JOE_DATA!$B$2:$B$19999="Work type")*([2]JOE_DATA!$A$2:$A$19999="BAIF"),0.3,0)))</f>
        <v>1</v>
      </c>
      <c r="HG57" s="3">
        <f t="array" ref="HG57">IF(LEN($CQ57)=0,1,SUM(IF(([2]JOE_DATA!$C$2:$C$19999=$CQ57)*([2]JOE_DATA!$B$2:$B$19999="Client type")*([2]JOE_DATA!$A$2:$A$19999="BAIF"),1,0)))</f>
        <v>1</v>
      </c>
      <c r="HH57" s="3">
        <f t="array" ref="HH57">IF(LEN($CW57)=0,0.4,SUM(IF(([2]JOE_DATA!$C$2:$C$19999=$CW57)*([2]JOE_DATA!$B$2:$B$19999="Work type")*([2]JOE_DATA!$A$2:$A$19999="CRD"),0.4,0)))
+
IF(LEN($CX57)=0,0.3,SUM(IF(([2]JOE_DATA!$C$2:$C$19999=$CX57)*([2]JOE_DATA!$B$2:$B$19999="Work type")*([2]JOE_DATA!$A$2:$A$19999="CRD"),0.3,0)))
+
IF(LEN($CY57)=0,0.3,SUM(IF(([2]JOE_DATA!$C$2:$C$19999=$CY57)*([2]JOE_DATA!$B$2:$B$19999="Work type")*([2]JOE_DATA!$A$2:$A$19999="CRD"),0.3,0)))</f>
        <v>1</v>
      </c>
      <c r="HI57" s="3">
        <f t="array" ref="HI57">IF(LEN($CZ57)=0,0.4,SUM(IF(([2]JOE_DATA!$C$2:$C$19999=$CZ57)*([2]JOE_DATA!$B$2:$B$19999="Sub-work type")*([2]JOE_DATA!$A$2:$A$19999="CRD"),0.4,0)))
+
IF(LEN($DA57)=0,0.3,SUM(IF(([2]JOE_DATA!$C$2:$C$19999=$DA57)*([2]JOE_DATA!$B$2:$B$19999="Sub-work type")*([2]JOE_DATA!$A$2:$A$19999="CRD"),0.3,0)))
+
IF(LEN($DB57)=0,0.3,SUM(IF(([2]JOE_DATA!$C$2:$C$19999=$DB57)*([2]JOE_DATA!$B$2:$B$19999="Sub-work type")*([2]JOE_DATA!$A$2:$A$19999="CRD"),0.3,0)))</f>
        <v>1</v>
      </c>
      <c r="HJ57" s="3">
        <f t="array" ref="HJ57">IF(LEN($CV57)=0,1,SUM(IF(([2]JOE_DATA!$C$2:$C$19999=$CV57)*([2]JOE_DATA!$B$2:$B$19999="Client type")*([2]JOE_DATA!$A$2:$A$19999="CRD"),1,0)))</f>
        <v>1</v>
      </c>
      <c r="HK57" s="3">
        <f t="array" ref="HK57">IF(LEN($DC57)=0,0.4,SUM(IF(([2]JOE_DATA!$C$2:$C$19999=$DC57)*([2]JOE_DATA!$B$2:$B$19999="Work type")*([2]JOE_DATA!$A$2:$A$19999="Corporate"),0.4,0)))
+
IF(LEN($DD57)=0,0.3,SUM(IF(([2]JOE_DATA!$C$2:$C$19999=$DD57)*([2]JOE_DATA!$B$2:$B$19999="Work type")*([2]JOE_DATA!$A$2:$A$19999="Corporate"),0.3,0)))
+
IF(LEN($DE57)=0,0.3,SUM(IF(([2]JOE_DATA!$C$2:$C$19999=$DE57)*([2]JOE_DATA!$B$2:$B$19999="Work type")*([2]JOE_DATA!$A$2:$A$19999="Corporate"),0.3,0)))</f>
        <v>1</v>
      </c>
      <c r="HL57" s="3">
        <f t="array" ref="HL57">IF(LEN($DF57)=0,0.4,SUM(IF(([2]JOE_DATA!$C$2:$C$19999=$DF57)*([2]JOE_DATA!$B$2:$B$19999="Sub-work type")*([2]JOE_DATA!$A$2:$A$19999="Corporate"),0.4,0)))
+
IF(LEN($DG57)=0,0.3,SUM(IF(([2]JOE_DATA!$C$2:$C$19999=$DG57)*([2]JOE_DATA!$B$2:$B$19999="Sub-work type")*([2]JOE_DATA!$A$2:$A$19999="Corporate"),0.3,0)))
+
IF(LEN($DH57)=0,0.3,SUM(IF(([2]JOE_DATA!$C$2:$C$19999=$DH57)*([2]JOE_DATA!$B$2:$B$19999="Sub-work type")*([2]JOE_DATA!$A$2:$A$19999="Corporate"),0.3,0)))</f>
        <v>1</v>
      </c>
      <c r="HM57" s="3">
        <f t="array" ref="HM57">IF(LEN($DI57)=0,0.4,SUM(IF(([2]JOE_DATA!$C$2:$C$19999=$DI57)*([2]JOE_DATA!$B$2:$B$19999="Acting for")*([2]JOE_DATA!$A$2:$A$19999="Corporate"),0.4,0)))
+
IF(LEN($DJ57)=0,0.3,SUM(IF(([2]JOE_DATA!$C$2:$C$19999=$DJ57)*([2]JOE_DATA!$B$2:$B$19999="Acting for")*([2]JOE_DATA!$A$2:$A$19999="Corporate"),0.3,0)))
+
IF(LEN($DK57)=0,0.3,SUM(IF(([2]JOE_DATA!$C$2:$C$19999=$DK57)*([2]JOE_DATA!$B$2:$B$19999="Acting for")*([2]JOE_DATA!$A$2:$A$19999="Corporate"),0.3,0)))</f>
        <v>1</v>
      </c>
      <c r="HN57" s="3">
        <f t="array" ref="HN57">IF(LEN($DM57)=0,0.4,SUM(IF(([2]JOE_DATA!$C$2:$C$19999=$DM57)*([2]JOE_DATA!$B$2:$B$19999="Country of buyer")*([2]JOE_DATA!$A$2:$A$19999="Corporate"),0.4,0)))
+
IF(LEN($DN57)=0,0.3,SUM(IF(([2]JOE_DATA!$C$2:$C$19999=$DN57)*([2]JOE_DATA!$B$2:$B$19999="Country of buyer")*([2]JOE_DATA!$A$2:$A$19999="Corporate"),0.3,0)))
+
IF(LEN($DL57)=0,0.3,SUM(IF(([2]JOE_DATA!$C$2:$C$19999=$DL57)*([2]JOE_DATA!$B$2:$B$19999="Country of buyer")*([2]JOE_DATA!$A$2:$A$19999="Corporate"),0.3,0)))</f>
        <v>1</v>
      </c>
      <c r="HO57" s="3">
        <f t="array" ref="HO57">IF(LEN($DO57)=0,0.4,SUM(IF(([2]JOE_DATA!$C$2:$C$19999=$DO57)*([2]JOE_DATA!$B$2:$B$19999="Country of seller")*([2]JOE_DATA!$A$2:$A$19999="Corporate"),0.4,0)))
+
IF(LEN($DP57)=0,0.3,SUM(IF(([2]JOE_DATA!$C$2:$C$19999=$DP57)*([2]JOE_DATA!$B$2:$B$19999="Country of seller")*([2]JOE_DATA!$A$2:$A$19999="Corporate"),0.3,0)))
+
IF(LEN($DQ57)=0,0.3,SUM(IF(([2]JOE_DATA!$C$2:$C$19999=$DQ57)*([2]JOE_DATA!$B$2:$B$19999="Country of seller")*([2]JOE_DATA!$A$2:$A$19999="Corporate"),0.3,0)))</f>
        <v>1</v>
      </c>
      <c r="HP57" s="3">
        <f t="array" ref="HP57">IF(LEN($DR57)=0,0.4,SUM(IF(([2]JOE_DATA!$C$2:$C$19999=$DR57)*([2]JOE_DATA!$B$2:$B$19999="Country of target")*([2]JOE_DATA!$A$2:$A$19999="Corporate"),0.4,0)))
+
IF(LEN($DS57)=0,0.3,SUM(IF(([2]JOE_DATA!$C$2:$C$19999=$DS57)*([2]JOE_DATA!$B$2:$B$19999="Country of target")*([2]JOE_DATA!$A$2:$A$19999="Corporate"),0.3,0)))
+
IF(LEN($DT57)=0,0.3,SUM(IF(([2]JOE_DATA!$C$2:$C$19999=$DT57)*([2]JOE_DATA!$B$2:$B$19999="Country of target")*([2]JOE_DATA!$A$2:$A$19999="Corporate"),0.3,0)))</f>
        <v>1</v>
      </c>
      <c r="HQ57" s="3">
        <f t="array" ref="HQ57">IF(LEN($DU57)=0,1,SUM(IF(([2]JOE_DATA!$C$2:$C$19999=$DU57)*([2]JOE_DATA!$B$2:$B$19999="Value over US $5m")*([2]JOE_DATA!$A$2:$A$19999="Corporate"),1,0)))</f>
        <v>1</v>
      </c>
      <c r="HR57" s="3">
        <f t="array" ref="HR57">IF(LEN($DV57)=0,1,SUM(IF(([2]JOE_DATA!$C$2:$C$19999=$DV57)*([2]JOE_DATA!$B$2:$B$19999="Value over £500,000")*([2]JOE_DATA!$A$2:$A$19999="Corporate"),1,0)))</f>
        <v>1</v>
      </c>
      <c r="HS57" s="3">
        <f t="array" ref="HS57">IF(LEN($DW57)=0,1,SUM(IF(([2]JOE_DATA!$C$2:$C$19999=$DW57)*([2]JOE_DATA!$B$2:$B$19999="Value over Euro 5m")*([2]JOE_DATA!$A$2:$A$19999="Corporate"),1,0)))</f>
        <v>1</v>
      </c>
      <c r="HT57" s="3">
        <f t="array" ref="HT57">IF(LEN($DX57)=0,1,SUM(IF(([2]JOE_DATA!$C$2:$C$19999=$DX57)*([2]JOE_DATA!$B$2:$B$19999="Value range in euros")*([2]JOE_DATA!$A$2:$A$19999="Corporate"),1,0)))</f>
        <v>1</v>
      </c>
      <c r="HU57" s="3">
        <f t="array" ref="HU57">IF(LEN($DY57)=0,1,SUM(IF(([2]JOE_DATA!$C$2:$C$19999=$DY57)*([2]JOE_DATA!$B$2:$B$19999="Is the deal relevant for M&amp;A study")*([2]JOE_DATA!$A$2:$A$19999="Corporate"),1,0)))</f>
        <v>1</v>
      </c>
      <c r="HV57" s="3">
        <f t="array" ref="HV57">IF(LEN($DZ57)=0,1,SUM(IF(([2]JOE_DATA!$C$2:$C$19999=$DZ57)*([2]JOE_DATA!$B$2:$B$19999="Does the deal involve PE clients")*([2]JOE_DATA!$A$2:$A$19999="Corporate"),1,0)))</f>
        <v>1</v>
      </c>
      <c r="HW57" s="3">
        <f t="array" ref="HW57">IF(LEN($EA57)=0,1,SUM(IF(([2]JOE_DATA!$C$2:$C$19999=$EA57)*([2]JOE_DATA!$B$2:$B$19999="Quarter deal announced/signed")*([2]JOE_DATA!$A$2:$A$19999="Corporate"),1,0)))</f>
        <v>1</v>
      </c>
      <c r="HX57" s="3">
        <f t="array" ref="HX57">IF(LEN($EB57)=0,1,SUM(IF(([2]JOE_DATA!$C$2:$C$19999=$EB57)*([2]JOE_DATA!$B$2:$B$19999="Quarter deal completed")*([2]JOE_DATA!$A$2:$A$19999="Corporate"),1,0)))</f>
        <v>1</v>
      </c>
      <c r="HY57" s="3">
        <f t="array" ref="HY57">IF(LEN($EC57)=0,1,SUM(IF(([2]JOE_DATA!$C$2:$C$19999=$EC57)*([2]JOE_DATA!$B$2:$B$19999="Year deal announced/signed")*([2]JOE_DATA!$A$2:$A$19999="Corporate"),1,0)))</f>
        <v>1</v>
      </c>
      <c r="HZ57" s="3">
        <f t="array" ref="HZ57">IF(LEN($ED57)=0,1,SUM(IF(([2]JOE_DATA!$C$2:$C$19999=$ED57)*([2]JOE_DATA!$B$2:$B$19999="Year deal completed")*([2]JOE_DATA!$A$2:$A$19999="Corporate"),1,0)))</f>
        <v>1</v>
      </c>
      <c r="IA57" s="3">
        <v>1</v>
      </c>
      <c r="IB57" s="3">
        <f t="array" ref="IB57">IF(LEN($EF57)=0,1,SUM(IF(([2]JOE_DATA!$C$2:$C$19999=$EF57)*([2]JOE_DATA!$B$2:$B$19999="Work type")*([2]JOE_DATA!$A$2:$A$19999="Corporate Tax"),1,0)))</f>
        <v>1</v>
      </c>
      <c r="IC57" s="3">
        <f t="array" ref="IC57">IF(LEN($EG57)=0,0.4,SUM(IF(([2]JOE_DATA!$C$2:$C$19999=$EG57)*([2]JOE_DATA!$B$2:$B$19999="Work type")*([2]JOE_DATA!$A$2:$A$19999="EPC Construction"),0.4,0)))
+
IF(LEN($EH57)=0,0.3,SUM(IF(([2]JOE_DATA!$C$2:$C$19999=$EH57)*([2]JOE_DATA!$B$2:$B$19999="Work type")*([2]JOE_DATA!$A$2:$A$19999="EPC Construction"),0.3,0)))
+
IF(LEN($EI57)=0,0.3,SUM(IF(([2]JOE_DATA!$C$2:$C$19999=$EI57)*([2]JOE_DATA!$B$2:$B$19999="Work type")*([2]JOE_DATA!$A$2:$A$19999="EPC Construction"),0.3,0)))</f>
        <v>1</v>
      </c>
      <c r="ID57" s="3">
        <f t="array" ref="ID57">IF(LEN($EJ57)=0,0.4,SUM(IF(([2]JOE_DATA!$C$2:$C$19999=$EJ57)*([2]JOE_DATA!$B$2:$B$19999="Contract type")*([2]JOE_DATA!$A$2:$A$19999="EPC Construction"),0.4,0)))
+
IF(LEN($EK57)=0,0.3,SUM(IF(([2]JOE_DATA!$C$2:$C$19999=$EK57)*([2]JOE_DATA!$B$2:$B$19999="Contract type")*([2]JOE_DATA!$A$2:$A$19999="EPC Construction"),0.3,0)))
+
IF(LEN($EL57)=0,0.3,SUM(IF(([2]JOE_DATA!$C$2:$C$19999=$EL57)*([2]JOE_DATA!$B$2:$B$19999="Contract type")*([2]JOE_DATA!$A$2:$A$19999="EPC Construction"),0.3,0)))</f>
        <v>1</v>
      </c>
      <c r="IE57" s="3">
        <f t="array" ref="IE57">IF(LEN($EP57)=0,1,SUM(IF(([2]JOE_DATA!$C$2:$C$19999=$EP57)*([2]JOE_DATA!$B$2:$B$19999="Client type")*([2]JOE_DATA!$A$2:$A$19999="EPC Construction"),1,0)))</f>
        <v>1</v>
      </c>
      <c r="IF57" s="3">
        <f t="array" ref="IF57">IF(LEN($EN57)=0,1,SUM(IF(([2]JOE_DATA!$C$2:$C$19999=$EN57)*([2]JOE_DATA!$B$2:$B$19999="Subject matter")*([2]JOE_DATA!$A$2:$A$19999="EPC Construction"),1,0)))</f>
        <v>1</v>
      </c>
      <c r="IG57" s="3">
        <f t="array" ref="IG57">IF(LEN($ER57)=0,1,SUM(IF(([2]JOE_DATA!$C$2:$C$19999=$ER57)*([2]JOE_DATA!$B$2:$B$19999="Client scope")*([2]JOE_DATA!$A$2:$A$19999="EPC Construction"),1,0)))</f>
        <v>1</v>
      </c>
      <c r="IH57" s="3">
        <f t="array" ref="IH57">IF(LEN($ES57)=0,0.4,SUM(IF(([2]JOE_DATA!$C$2:$C$19999=$ES57)*([2]JOE_DATA!$B$2:$B$19999="Work type")*([2]JOE_DATA!$A$2:$A$19999="EPC Energy"),0.4,0)))
+
IF(LEN($ET57)=0,0.3,SUM(IF(([2]JOE_DATA!$C$2:$C$19999=$ET57)*([2]JOE_DATA!$B$2:$B$19999="Work type")*([2]JOE_DATA!$A$2:$A$19999="EPC Energy"),0.3,0)))
+
IF(LEN($EU57)=0,0.3,SUM(IF(([2]JOE_DATA!$C$2:$C$19999=$EU57)*([2]JOE_DATA!$B$2:$B$19999="Work type")*([2]JOE_DATA!$A$2:$A$19999="EPC Energy"),0.3,0)))</f>
        <v>1</v>
      </c>
      <c r="II57" s="3">
        <f t="array" ref="II57">IF(LEN($EV57)=0,1,SUM(IF(([2]JOE_DATA!$C$2:$C$19999=$EV57)*([2]JOE_DATA!$B$2:$B$19999="Work type")*([2]JOE_DATA!$A$2:$A$19999="EPC Energy"),1,0)))</f>
        <v>1</v>
      </c>
      <c r="IJ57" s="3">
        <f t="array" ref="IJ57">IF(LEN($EW57)=0,1,SUM(IF(([2]JOE_DATA!$C$2:$C$19999=$EW57)*([2]JOE_DATA!$B$2:$B$19999="Client type")*([2]JOE_DATA!$A$2:$A$19999="EPC Projects"),1,0)))</f>
        <v>1</v>
      </c>
      <c r="IK57" s="3">
        <f t="array" ref="IK57">IF(LEN($FE57)=0,0.4,SUM(IF(([2]JOE_DATA!$C$2:$C$19999=$FE57)*([2]JOE_DATA!$B$2:$B$19999="Client type")*([2]JOE_DATA!$A$2:$A$19999="Real Estate"),0.4,0)))
+
IF(LEN($FF57)=0,0.3,SUM(IF(([2]JOE_DATA!$C$2:$C$19999=$FF57)*([2]JOE_DATA!$B$2:$B$19999="Client type")*([2]JOE_DATA!$A$2:$A$19999="Real Estate"),0.3,0)))
+
IF(LEN($FG57)=0,0.3,SUM(IF(([2]JOE_DATA!$C$2:$C$19999=$FG57)*([2]JOE_DATA!$B$2:$B$19999="Client type")*([2]JOE_DATA!$A$2:$A$19999="Real Estate"),0.3,0)))</f>
        <v>1</v>
      </c>
      <c r="IL57" s="3">
        <f t="array" ref="IL57">IF(LEN($FH57)=0,0.4,SUM(IF(([2]JOE_DATA!$C$2:$C$19999=$FH57)*([2]JOE_DATA!$B$2:$B$19999="Work type")*([2]JOE_DATA!$A$2:$A$19999="Real Estate"),0.4,0)))
+
IF(LEN($FI57)=0,0.3,SUM(IF(([2]JOE_DATA!$C$2:$C$19999=$FI57)*([2]JOE_DATA!$B$2:$B$19999="Work type")*([2]JOE_DATA!$A$2:$A$19999="Real Estate"),0.3,0)))
+
IF(LEN($FJ57)=0,0.3,SUM(IF(([2]JOE_DATA!$C$2:$C$19999=$FJ57)*([2]JOE_DATA!$B$2:$B$19999="Work type")*([2]JOE_DATA!$A$2:$A$19999="Real Estate"),0.3,0)))</f>
        <v>1</v>
      </c>
      <c r="IM57" s="3">
        <f t="array" ref="IM57">IF(LEN($EX57)=0,0.4,SUM(IF(([2]JOE_DATA!$C$2:$C$19999=$EX57)*([2]JOE_DATA!$B$2:$B$19999="Work type")*([2]JOE_DATA!$A$2:$A$19999="Human Capital"),0.4,0)))
+
IF(LEN($EY57)=0,0.3,SUM(IF(([2]JOE_DATA!$C$2:$C$19999=$EY57)*([2]JOE_DATA!$B$2:$B$19999="Work type")*([2]JOE_DATA!$A$2:$A$19999="Human Capital"),0.3,0)))
+
IF(LEN($EZ57)=0,0.3,SUM(IF(([2]JOE_DATA!$C$2:$C$19999=$EZ57)*([2]JOE_DATA!$B$2:$B$19999="Work type")*([2]JOE_DATA!$A$2:$A$19999="Human Capital"),0.3,0)))</f>
        <v>1</v>
      </c>
      <c r="IN57" s="3">
        <f t="array" ref="IN57">IF(LEN($FA57)=0,0.4,SUM(IF(([2]JOE_DATA!$C$2:$C$19999=$FA57)*([2]JOE_DATA!$B$2:$B$19999="Sub-work types")*([2]JOE_DATA!$A$2:$A$19999="Human Capital"),0.4,0)))
+
IF(LEN($FB57)=0,0.3,SUM(IF(([2]JOE_DATA!$C$2:$C$19999=$FB57)*([2]JOE_DATA!$B$2:$B$19999="Sub-work types")*([2]JOE_DATA!$A$2:$A$19999="Human Capital"),0.3,0)))
+
IF(LEN($FC57)=0,0.3,SUM(IF(([2]JOE_DATA!$C$2:$C$19999=$FC57)*([2]JOE_DATA!$B$2:$B$19999="Sub-work types")*([2]JOE_DATA!$A$2:$A$19999="Human Capital"),0.3,0)))</f>
        <v>1</v>
      </c>
      <c r="IO57" s="15">
        <f t="array" ref="IO57">IF(LEN($FD57)=0,1,SUM(IF(([2]JOE_DATA!$C$2:$C$19999=$FD57)*([2]JOE_DATA!$B$2:$B$19999="Pension scheme")*([2]JOE_DATA!$A$2:$A$19999="Human Capital"),1,0)))</f>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33.75">
      <c r="A58" s="34"/>
      <c r="B58" s="46" t="s">
        <v>246</v>
      </c>
      <c r="C58" s="36" t="s">
        <v>247</v>
      </c>
      <c r="D58" s="41"/>
      <c r="E58" s="41"/>
      <c r="F58" s="36" t="s">
        <v>248</v>
      </c>
      <c r="G58" s="41"/>
      <c r="H58" s="41"/>
      <c r="I58" s="41"/>
      <c r="J58" s="41"/>
      <c r="K58" s="41"/>
      <c r="L58" s="41"/>
      <c r="M58" s="41"/>
      <c r="N58" s="41"/>
      <c r="O58" s="36" t="s">
        <v>106</v>
      </c>
      <c r="P58" s="41"/>
      <c r="Q58" s="41"/>
      <c r="R58" s="41"/>
      <c r="S58" s="41"/>
      <c r="T58" s="43">
        <v>40178</v>
      </c>
      <c r="U58" s="36" t="s">
        <v>248</v>
      </c>
      <c r="V58" s="41"/>
      <c r="W58" s="41"/>
      <c r="X58" s="41"/>
      <c r="Y58" s="41"/>
      <c r="Z58" s="41"/>
      <c r="AA58" s="46" t="s">
        <v>350</v>
      </c>
      <c r="AB58" s="41"/>
      <c r="AC58" s="41"/>
      <c r="AD58" s="41"/>
      <c r="AE58" s="41"/>
      <c r="AF58" s="41"/>
      <c r="AG58" s="41"/>
      <c r="AH58" s="45"/>
      <c r="AI58" s="41"/>
      <c r="AJ58" s="41"/>
      <c r="AK58" s="41"/>
      <c r="AL58" s="36" t="s">
        <v>250</v>
      </c>
      <c r="AM58" s="41"/>
      <c r="AN58" s="41"/>
      <c r="AO58" s="36" t="s">
        <v>251</v>
      </c>
      <c r="AP58" s="41"/>
      <c r="AQ58" s="41"/>
      <c r="AR58" s="41"/>
      <c r="AS58" s="41"/>
      <c r="AT58" s="41"/>
      <c r="AU58" s="41"/>
      <c r="AV58" s="41"/>
      <c r="AW58" s="41"/>
      <c r="AX58" s="41"/>
      <c r="AY58" s="41"/>
      <c r="AZ58" s="41"/>
      <c r="BA58" s="45"/>
      <c r="BB58" s="41"/>
      <c r="BC58" s="41"/>
      <c r="BD58" s="41"/>
      <c r="BE58" s="46"/>
      <c r="BF58" s="41"/>
      <c r="BG58" s="41"/>
      <c r="BH58" s="41"/>
      <c r="BI58" s="41"/>
      <c r="BJ58" s="41"/>
      <c r="BK58" s="41"/>
      <c r="BL58" s="41" t="s">
        <v>252</v>
      </c>
      <c r="BM58" s="41"/>
      <c r="BN58" s="41"/>
      <c r="BO58" s="41"/>
      <c r="BP58" s="41"/>
      <c r="BQ58" s="41"/>
      <c r="BR58" s="41"/>
      <c r="BS58" s="41"/>
      <c r="BT58" s="41"/>
      <c r="BU58" s="41"/>
      <c r="BV58" s="41"/>
      <c r="BW58" s="41"/>
      <c r="BX58" s="41"/>
      <c r="BY58" s="41"/>
      <c r="BZ58" s="36" t="s">
        <v>253</v>
      </c>
      <c r="CA58" s="41"/>
      <c r="CB58" s="41"/>
      <c r="CC58" s="41"/>
      <c r="CD58" s="36"/>
      <c r="CE58" s="36"/>
      <c r="CF58" s="41"/>
      <c r="CG58" s="41" t="s">
        <v>254</v>
      </c>
      <c r="CH58" s="41"/>
      <c r="CI58" s="41"/>
      <c r="CJ58" s="41"/>
      <c r="CK58" s="41"/>
      <c r="CL58" s="41"/>
      <c r="CM58" s="41"/>
      <c r="CN58" s="41"/>
      <c r="CO58" s="41"/>
      <c r="CP58" s="41"/>
      <c r="CQ58" s="41"/>
      <c r="CR58" s="41"/>
      <c r="CS58" s="45"/>
      <c r="CT58" s="49"/>
      <c r="CU58" s="49"/>
      <c r="CV58" s="50"/>
      <c r="CW58" s="50"/>
      <c r="CX58" s="50"/>
      <c r="CY58" s="50"/>
      <c r="CZ58" s="49"/>
      <c r="DA58" s="49"/>
      <c r="DB58" s="49"/>
      <c r="DC58" s="49"/>
      <c r="DD58" s="49"/>
      <c r="DE58" s="49"/>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49"/>
      <c r="EK58" s="49"/>
      <c r="EL58" s="49"/>
      <c r="EM58" s="50"/>
      <c r="EN58" s="50"/>
      <c r="EO58" s="50"/>
      <c r="EP58" s="50"/>
      <c r="EQ58" s="50"/>
      <c r="ER58" s="50"/>
      <c r="ES58" s="50"/>
      <c r="ET58" s="50"/>
      <c r="EU58" s="50"/>
      <c r="EV58" s="50"/>
      <c r="EW58" s="50"/>
      <c r="EX58" s="50"/>
      <c r="EY58" s="50"/>
      <c r="EZ58" s="50"/>
      <c r="FA58" s="50"/>
      <c r="FB58" s="50"/>
      <c r="FC58" s="50"/>
      <c r="FD58" s="50"/>
      <c r="FE58" s="50"/>
      <c r="FF58" s="50"/>
      <c r="FG58" s="50"/>
      <c r="FH58" s="50"/>
      <c r="FI58" s="50"/>
      <c r="FJ58" s="50"/>
      <c r="FK58" s="50"/>
      <c r="FL58" s="50"/>
      <c r="FM58" s="50"/>
      <c r="FO58" s="3"/>
      <c r="FP58" s="3"/>
      <c r="FQ58" s="3" t="str">
        <f t="array" ref="FQ58">IF(SUM($FU58:$IP58)=74,"PASS","FAIL")</f>
        <v>PASS</v>
      </c>
      <c r="FR58" s="3">
        <f t="shared" si="5"/>
        <v>0</v>
      </c>
      <c r="FS58" s="3">
        <f t="shared" si="6"/>
        <v>1</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1</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1</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7"/>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1</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f t="array" ref="HF58">IF(LEN($CS58)=0,0.4,SUM(IF(([2]JOE_DATA!$C$2:$C$19999=$CS58)*([2]JOE_DATA!$B$2:$B$19999="Work type")*([2]JOE_DATA!$A$2:$A$19999="BAIF"),0.4,0)))
+
IF(LEN($CT58)=0,0.3,SUM(IF(([2]JOE_DATA!$C$2:$C$19999=$CT58)*([2]JOE_DATA!$B$2:$B$19999="Work type")*([2]JOE_DATA!$A$2:$A$19999="BAIF"),0.3,0)))
+
IF(LEN($CU58)=0,0.3,SUM(IF(([2]JOE_DATA!$C$2:$C$19999=$CU58)*([2]JOE_DATA!$B$2:$B$19999="Work type")*([2]JOE_DATA!$A$2:$A$19999="BAIF"),0.3,0)))</f>
        <v>1</v>
      </c>
      <c r="HG58" s="3">
        <f t="array" ref="HG58">IF(LEN($CQ58)=0,1,SUM(IF(([2]JOE_DATA!$C$2:$C$19999=$CQ58)*([2]JOE_DATA!$B$2:$B$19999="Client type")*([2]JOE_DATA!$A$2:$A$19999="BAIF"),1,0)))</f>
        <v>1</v>
      </c>
      <c r="HH58" s="3">
        <f t="array" ref="HH58">IF(LEN($CW58)=0,0.4,SUM(IF(([2]JOE_DATA!$C$2:$C$19999=$CW58)*([2]JOE_DATA!$B$2:$B$19999="Work type")*([2]JOE_DATA!$A$2:$A$19999="CRD"),0.4,0)))
+
IF(LEN($CX58)=0,0.3,SUM(IF(([2]JOE_DATA!$C$2:$C$19999=$CX58)*([2]JOE_DATA!$B$2:$B$19999="Work type")*([2]JOE_DATA!$A$2:$A$19999="CRD"),0.3,0)))
+
IF(LEN($CY58)=0,0.3,SUM(IF(([2]JOE_DATA!$C$2:$C$19999=$CY58)*([2]JOE_DATA!$B$2:$B$19999="Work type")*([2]JOE_DATA!$A$2:$A$19999="CRD"),0.3,0)))</f>
        <v>1</v>
      </c>
      <c r="HI58" s="3">
        <f t="array" ref="HI58">IF(LEN($CZ58)=0,0.4,SUM(IF(([2]JOE_DATA!$C$2:$C$19999=$CZ58)*([2]JOE_DATA!$B$2:$B$19999="Sub-work type")*([2]JOE_DATA!$A$2:$A$19999="CRD"),0.4,0)))
+
IF(LEN($DA58)=0,0.3,SUM(IF(([2]JOE_DATA!$C$2:$C$19999=$DA58)*([2]JOE_DATA!$B$2:$B$19999="Sub-work type")*([2]JOE_DATA!$A$2:$A$19999="CRD"),0.3,0)))
+
IF(LEN($DB58)=0,0.3,SUM(IF(([2]JOE_DATA!$C$2:$C$19999=$DB58)*([2]JOE_DATA!$B$2:$B$19999="Sub-work type")*([2]JOE_DATA!$A$2:$A$19999="CRD"),0.3,0)))</f>
        <v>1</v>
      </c>
      <c r="HJ58" s="3">
        <f t="array" ref="HJ58">IF(LEN($CV58)=0,1,SUM(IF(([2]JOE_DATA!$C$2:$C$19999=$CV58)*([2]JOE_DATA!$B$2:$B$19999="Client type")*([2]JOE_DATA!$A$2:$A$19999="CRD"),1,0)))</f>
        <v>1</v>
      </c>
      <c r="HK58" s="3">
        <f t="array" ref="HK58">IF(LEN($DC58)=0,0.4,SUM(IF(([2]JOE_DATA!$C$2:$C$19999=$DC58)*([2]JOE_DATA!$B$2:$B$19999="Work type")*([2]JOE_DATA!$A$2:$A$19999="Corporate"),0.4,0)))
+
IF(LEN($DD58)=0,0.3,SUM(IF(([2]JOE_DATA!$C$2:$C$19999=$DD58)*([2]JOE_DATA!$B$2:$B$19999="Work type")*([2]JOE_DATA!$A$2:$A$19999="Corporate"),0.3,0)))
+
IF(LEN($DE58)=0,0.3,SUM(IF(([2]JOE_DATA!$C$2:$C$19999=$DE58)*([2]JOE_DATA!$B$2:$B$19999="Work type")*([2]JOE_DATA!$A$2:$A$19999="Corporate"),0.3,0)))</f>
        <v>1</v>
      </c>
      <c r="HL58" s="3">
        <f t="array" ref="HL58">IF(LEN($DF58)=0,0.4,SUM(IF(([2]JOE_DATA!$C$2:$C$19999=$DF58)*([2]JOE_DATA!$B$2:$B$19999="Sub-work type")*([2]JOE_DATA!$A$2:$A$19999="Corporate"),0.4,0)))
+
IF(LEN($DG58)=0,0.3,SUM(IF(([2]JOE_DATA!$C$2:$C$19999=$DG58)*([2]JOE_DATA!$B$2:$B$19999="Sub-work type")*([2]JOE_DATA!$A$2:$A$19999="Corporate"),0.3,0)))
+
IF(LEN($DH58)=0,0.3,SUM(IF(([2]JOE_DATA!$C$2:$C$19999=$DH58)*([2]JOE_DATA!$B$2:$B$19999="Sub-work type")*([2]JOE_DATA!$A$2:$A$19999="Corporate"),0.3,0)))</f>
        <v>1</v>
      </c>
      <c r="HM58" s="3">
        <f t="array" ref="HM58">IF(LEN($DI58)=0,0.4,SUM(IF(([2]JOE_DATA!$C$2:$C$19999=$DI58)*([2]JOE_DATA!$B$2:$B$19999="Acting for")*([2]JOE_DATA!$A$2:$A$19999="Corporate"),0.4,0)))
+
IF(LEN($DJ58)=0,0.3,SUM(IF(([2]JOE_DATA!$C$2:$C$19999=$DJ58)*([2]JOE_DATA!$B$2:$B$19999="Acting for")*([2]JOE_DATA!$A$2:$A$19999="Corporate"),0.3,0)))
+
IF(LEN($DK58)=0,0.3,SUM(IF(([2]JOE_DATA!$C$2:$C$19999=$DK58)*([2]JOE_DATA!$B$2:$B$19999="Acting for")*([2]JOE_DATA!$A$2:$A$19999="Corporate"),0.3,0)))</f>
        <v>1</v>
      </c>
      <c r="HN58" s="3">
        <f t="array" ref="HN58">IF(LEN($DM58)=0,0.4,SUM(IF(([2]JOE_DATA!$C$2:$C$19999=$DM58)*([2]JOE_DATA!$B$2:$B$19999="Country of buyer")*([2]JOE_DATA!$A$2:$A$19999="Corporate"),0.4,0)))
+
IF(LEN($DN58)=0,0.3,SUM(IF(([2]JOE_DATA!$C$2:$C$19999=$DN58)*([2]JOE_DATA!$B$2:$B$19999="Country of buyer")*([2]JOE_DATA!$A$2:$A$19999="Corporate"),0.3,0)))
+
IF(LEN($DL58)=0,0.3,SUM(IF(([2]JOE_DATA!$C$2:$C$19999=$DL58)*([2]JOE_DATA!$B$2:$B$19999="Country of buyer")*([2]JOE_DATA!$A$2:$A$19999="Corporate"),0.3,0)))</f>
        <v>1</v>
      </c>
      <c r="HO58" s="3">
        <f t="array" ref="HO58">IF(LEN($DO58)=0,0.4,SUM(IF(([2]JOE_DATA!$C$2:$C$19999=$DO58)*([2]JOE_DATA!$B$2:$B$19999="Country of seller")*([2]JOE_DATA!$A$2:$A$19999="Corporate"),0.4,0)))
+
IF(LEN($DP58)=0,0.3,SUM(IF(([2]JOE_DATA!$C$2:$C$19999=$DP58)*([2]JOE_DATA!$B$2:$B$19999="Country of seller")*([2]JOE_DATA!$A$2:$A$19999="Corporate"),0.3,0)))
+
IF(LEN($DQ58)=0,0.3,SUM(IF(([2]JOE_DATA!$C$2:$C$19999=$DQ58)*([2]JOE_DATA!$B$2:$B$19999="Country of seller")*([2]JOE_DATA!$A$2:$A$19999="Corporate"),0.3,0)))</f>
        <v>1</v>
      </c>
      <c r="HP58" s="3">
        <f t="array" ref="HP58">IF(LEN($DR58)=0,0.4,SUM(IF(([2]JOE_DATA!$C$2:$C$19999=$DR58)*([2]JOE_DATA!$B$2:$B$19999="Country of target")*([2]JOE_DATA!$A$2:$A$19999="Corporate"),0.4,0)))
+
IF(LEN($DS58)=0,0.3,SUM(IF(([2]JOE_DATA!$C$2:$C$19999=$DS58)*([2]JOE_DATA!$B$2:$B$19999="Country of target")*([2]JOE_DATA!$A$2:$A$19999="Corporate"),0.3,0)))
+
IF(LEN($DT58)=0,0.3,SUM(IF(([2]JOE_DATA!$C$2:$C$19999=$DT58)*([2]JOE_DATA!$B$2:$B$19999="Country of target")*([2]JOE_DATA!$A$2:$A$19999="Corporate"),0.3,0)))</f>
        <v>1</v>
      </c>
      <c r="HQ58" s="3">
        <f t="array" ref="HQ58">IF(LEN($DU58)=0,1,SUM(IF(([2]JOE_DATA!$C$2:$C$19999=$DU58)*([2]JOE_DATA!$B$2:$B$19999="Value over US $5m")*([2]JOE_DATA!$A$2:$A$19999="Corporate"),1,0)))</f>
        <v>1</v>
      </c>
      <c r="HR58" s="3">
        <f t="array" ref="HR58">IF(LEN($DV58)=0,1,SUM(IF(([2]JOE_DATA!$C$2:$C$19999=$DV58)*([2]JOE_DATA!$B$2:$B$19999="Value over £500,000")*([2]JOE_DATA!$A$2:$A$19999="Corporate"),1,0)))</f>
        <v>1</v>
      </c>
      <c r="HS58" s="3">
        <f t="array" ref="HS58">IF(LEN($DW58)=0,1,SUM(IF(([2]JOE_DATA!$C$2:$C$19999=$DW58)*([2]JOE_DATA!$B$2:$B$19999="Value over Euro 5m")*([2]JOE_DATA!$A$2:$A$19999="Corporate"),1,0)))</f>
        <v>1</v>
      </c>
      <c r="HT58" s="3">
        <f t="array" ref="HT58">IF(LEN($DX58)=0,1,SUM(IF(([2]JOE_DATA!$C$2:$C$19999=$DX58)*([2]JOE_DATA!$B$2:$B$19999="Value range in euros")*([2]JOE_DATA!$A$2:$A$19999="Corporate"),1,0)))</f>
        <v>1</v>
      </c>
      <c r="HU58" s="3">
        <f t="array" ref="HU58">IF(LEN($DY58)=0,1,SUM(IF(([2]JOE_DATA!$C$2:$C$19999=$DY58)*([2]JOE_DATA!$B$2:$B$19999="Is the deal relevant for M&amp;A study")*([2]JOE_DATA!$A$2:$A$19999="Corporate"),1,0)))</f>
        <v>1</v>
      </c>
      <c r="HV58" s="3">
        <f t="array" ref="HV58">IF(LEN($DZ58)=0,1,SUM(IF(([2]JOE_DATA!$C$2:$C$19999=$DZ58)*([2]JOE_DATA!$B$2:$B$19999="Does the deal involve PE clients")*([2]JOE_DATA!$A$2:$A$19999="Corporate"),1,0)))</f>
        <v>1</v>
      </c>
      <c r="HW58" s="3">
        <f t="array" ref="HW58">IF(LEN($EA58)=0,1,SUM(IF(([2]JOE_DATA!$C$2:$C$19999=$EA58)*([2]JOE_DATA!$B$2:$B$19999="Quarter deal announced/signed")*([2]JOE_DATA!$A$2:$A$19999="Corporate"),1,0)))</f>
        <v>1</v>
      </c>
      <c r="HX58" s="3">
        <f t="array" ref="HX58">IF(LEN($EB58)=0,1,SUM(IF(([2]JOE_DATA!$C$2:$C$19999=$EB58)*([2]JOE_DATA!$B$2:$B$19999="Quarter deal completed")*([2]JOE_DATA!$A$2:$A$19999="Corporate"),1,0)))</f>
        <v>1</v>
      </c>
      <c r="HY58" s="3">
        <f t="array" ref="HY58">IF(LEN($EC58)=0,1,SUM(IF(([2]JOE_DATA!$C$2:$C$19999=$EC58)*([2]JOE_DATA!$B$2:$B$19999="Year deal announced/signed")*([2]JOE_DATA!$A$2:$A$19999="Corporate"),1,0)))</f>
        <v>1</v>
      </c>
      <c r="HZ58" s="3">
        <f t="array" ref="HZ58">IF(LEN($ED58)=0,1,SUM(IF(([2]JOE_DATA!$C$2:$C$19999=$ED58)*([2]JOE_DATA!$B$2:$B$19999="Year deal completed")*([2]JOE_DATA!$A$2:$A$19999="Corporate"),1,0)))</f>
        <v>1</v>
      </c>
      <c r="IA58" s="3">
        <v>1</v>
      </c>
      <c r="IB58" s="3">
        <f t="array" ref="IB58">IF(LEN($EF58)=0,1,SUM(IF(([2]JOE_DATA!$C$2:$C$19999=$EF58)*([2]JOE_DATA!$B$2:$B$19999="Work type")*([2]JOE_DATA!$A$2:$A$19999="Corporate Tax"),1,0)))</f>
        <v>1</v>
      </c>
      <c r="IC58" s="3">
        <f t="array" ref="IC58">IF(LEN($EG58)=0,0.4,SUM(IF(([2]JOE_DATA!$C$2:$C$19999=$EG58)*([2]JOE_DATA!$B$2:$B$19999="Work type")*([2]JOE_DATA!$A$2:$A$19999="EPC Construction"),0.4,0)))
+
IF(LEN($EH58)=0,0.3,SUM(IF(([2]JOE_DATA!$C$2:$C$19999=$EH58)*([2]JOE_DATA!$B$2:$B$19999="Work type")*([2]JOE_DATA!$A$2:$A$19999="EPC Construction"),0.3,0)))
+
IF(LEN($EI58)=0,0.3,SUM(IF(([2]JOE_DATA!$C$2:$C$19999=$EI58)*([2]JOE_DATA!$B$2:$B$19999="Work type")*([2]JOE_DATA!$A$2:$A$19999="EPC Construction"),0.3,0)))</f>
        <v>1</v>
      </c>
      <c r="ID58" s="3">
        <f t="array" ref="ID58">IF(LEN($EJ58)=0,0.4,SUM(IF(([2]JOE_DATA!$C$2:$C$19999=$EJ58)*([2]JOE_DATA!$B$2:$B$19999="Contract type")*([2]JOE_DATA!$A$2:$A$19999="EPC Construction"),0.4,0)))
+
IF(LEN($EK58)=0,0.3,SUM(IF(([2]JOE_DATA!$C$2:$C$19999=$EK58)*([2]JOE_DATA!$B$2:$B$19999="Contract type")*([2]JOE_DATA!$A$2:$A$19999="EPC Construction"),0.3,0)))
+
IF(LEN($EL58)=0,0.3,SUM(IF(([2]JOE_DATA!$C$2:$C$19999=$EL58)*([2]JOE_DATA!$B$2:$B$19999="Contract type")*([2]JOE_DATA!$A$2:$A$19999="EPC Construction"),0.3,0)))</f>
        <v>1</v>
      </c>
      <c r="IE58" s="3">
        <f t="array" ref="IE58">IF(LEN($EP58)=0,1,SUM(IF(([2]JOE_DATA!$C$2:$C$19999=$EP58)*([2]JOE_DATA!$B$2:$B$19999="Client type")*([2]JOE_DATA!$A$2:$A$19999="EPC Construction"),1,0)))</f>
        <v>1</v>
      </c>
      <c r="IF58" s="3">
        <f t="array" ref="IF58">IF(LEN($EN58)=0,1,SUM(IF(([2]JOE_DATA!$C$2:$C$19999=$EN58)*([2]JOE_DATA!$B$2:$B$19999="Subject matter")*([2]JOE_DATA!$A$2:$A$19999="EPC Construction"),1,0)))</f>
        <v>1</v>
      </c>
      <c r="IG58" s="3">
        <f t="array" ref="IG58">IF(LEN($ER58)=0,1,SUM(IF(([2]JOE_DATA!$C$2:$C$19999=$ER58)*([2]JOE_DATA!$B$2:$B$19999="Client scope")*([2]JOE_DATA!$A$2:$A$19999="EPC Construction"),1,0)))</f>
        <v>1</v>
      </c>
      <c r="IH58" s="3">
        <f t="array" ref="IH58">IF(LEN($ES58)=0,0.4,SUM(IF(([2]JOE_DATA!$C$2:$C$19999=$ES58)*([2]JOE_DATA!$B$2:$B$19999="Work type")*([2]JOE_DATA!$A$2:$A$19999="EPC Energy"),0.4,0)))
+
IF(LEN($ET58)=0,0.3,SUM(IF(([2]JOE_DATA!$C$2:$C$19999=$ET58)*([2]JOE_DATA!$B$2:$B$19999="Work type")*([2]JOE_DATA!$A$2:$A$19999="EPC Energy"),0.3,0)))
+
IF(LEN($EU58)=0,0.3,SUM(IF(([2]JOE_DATA!$C$2:$C$19999=$EU58)*([2]JOE_DATA!$B$2:$B$19999="Work type")*([2]JOE_DATA!$A$2:$A$19999="EPC Energy"),0.3,0)))</f>
        <v>1</v>
      </c>
      <c r="II58" s="3">
        <f t="array" ref="II58">IF(LEN($EV58)=0,1,SUM(IF(([2]JOE_DATA!$C$2:$C$19999=$EV58)*([2]JOE_DATA!$B$2:$B$19999="Work type")*([2]JOE_DATA!$A$2:$A$19999="EPC Energy"),1,0)))</f>
        <v>1</v>
      </c>
      <c r="IJ58" s="3">
        <f t="array" ref="IJ58">IF(LEN($EW58)=0,1,SUM(IF(([2]JOE_DATA!$C$2:$C$19999=$EW58)*([2]JOE_DATA!$B$2:$B$19999="Client type")*([2]JOE_DATA!$A$2:$A$19999="EPC Projects"),1,0)))</f>
        <v>1</v>
      </c>
      <c r="IK58" s="3">
        <f t="array" ref="IK58">IF(LEN($FE58)=0,0.4,SUM(IF(([2]JOE_DATA!$C$2:$C$19999=$FE58)*([2]JOE_DATA!$B$2:$B$19999="Client type")*([2]JOE_DATA!$A$2:$A$19999="Real Estate"),0.4,0)))
+
IF(LEN($FF58)=0,0.3,SUM(IF(([2]JOE_DATA!$C$2:$C$19999=$FF58)*([2]JOE_DATA!$B$2:$B$19999="Client type")*([2]JOE_DATA!$A$2:$A$19999="Real Estate"),0.3,0)))
+
IF(LEN($FG58)=0,0.3,SUM(IF(([2]JOE_DATA!$C$2:$C$19999=$FG58)*([2]JOE_DATA!$B$2:$B$19999="Client type")*([2]JOE_DATA!$A$2:$A$19999="Real Estate"),0.3,0)))</f>
        <v>1</v>
      </c>
      <c r="IL58" s="3">
        <f t="array" ref="IL58">IF(LEN($FH58)=0,0.4,SUM(IF(([2]JOE_DATA!$C$2:$C$19999=$FH58)*([2]JOE_DATA!$B$2:$B$19999="Work type")*([2]JOE_DATA!$A$2:$A$19999="Real Estate"),0.4,0)))
+
IF(LEN($FI58)=0,0.3,SUM(IF(([2]JOE_DATA!$C$2:$C$19999=$FI58)*([2]JOE_DATA!$B$2:$B$19999="Work type")*([2]JOE_DATA!$A$2:$A$19999="Real Estate"),0.3,0)))
+
IF(LEN($FJ58)=0,0.3,SUM(IF(([2]JOE_DATA!$C$2:$C$19999=$FJ58)*([2]JOE_DATA!$B$2:$B$19999="Work type")*([2]JOE_DATA!$A$2:$A$19999="Real Estate"),0.3,0)))</f>
        <v>1</v>
      </c>
      <c r="IM58" s="3">
        <f t="array" ref="IM58">IF(LEN($EX58)=0,0.4,SUM(IF(([2]JOE_DATA!$C$2:$C$19999=$EX58)*([2]JOE_DATA!$B$2:$B$19999="Work type")*([2]JOE_DATA!$A$2:$A$19999="Human Capital"),0.4,0)))
+
IF(LEN($EY58)=0,0.3,SUM(IF(([2]JOE_DATA!$C$2:$C$19999=$EY58)*([2]JOE_DATA!$B$2:$B$19999="Work type")*([2]JOE_DATA!$A$2:$A$19999="Human Capital"),0.3,0)))
+
IF(LEN($EZ58)=0,0.3,SUM(IF(([2]JOE_DATA!$C$2:$C$19999=$EZ58)*([2]JOE_DATA!$B$2:$B$19999="Work type")*([2]JOE_DATA!$A$2:$A$19999="Human Capital"),0.3,0)))</f>
        <v>1</v>
      </c>
      <c r="IN58" s="3">
        <f t="array" ref="IN58">IF(LEN($FA58)=0,0.4,SUM(IF(([2]JOE_DATA!$C$2:$C$19999=$FA58)*([2]JOE_DATA!$B$2:$B$19999="Sub-work types")*([2]JOE_DATA!$A$2:$A$19999="Human Capital"),0.4,0)))
+
IF(LEN($FB58)=0,0.3,SUM(IF(([2]JOE_DATA!$C$2:$C$19999=$FB58)*([2]JOE_DATA!$B$2:$B$19999="Sub-work types")*([2]JOE_DATA!$A$2:$A$19999="Human Capital"),0.3,0)))
+
IF(LEN($FC58)=0,0.3,SUM(IF(([2]JOE_DATA!$C$2:$C$19999=$FC58)*([2]JOE_DATA!$B$2:$B$19999="Sub-work types")*([2]JOE_DATA!$A$2:$A$19999="Human Capital"),0.3,0)))</f>
        <v>1</v>
      </c>
      <c r="IO58" s="15">
        <f t="array" ref="IO58">IF(LEN($FD58)=0,1,SUM(IF(([2]JOE_DATA!$C$2:$C$19999=$FD58)*([2]JOE_DATA!$B$2:$B$19999="Pension scheme")*([2]JOE_DATA!$A$2:$A$19999="Human Capital"),1,0)))</f>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51">
      <c r="A59" s="34"/>
      <c r="B59" s="46" t="s">
        <v>351</v>
      </c>
      <c r="C59" s="36" t="s">
        <v>247</v>
      </c>
      <c r="D59" s="41"/>
      <c r="E59" s="41"/>
      <c r="F59" s="41" t="s">
        <v>352</v>
      </c>
      <c r="G59" s="41"/>
      <c r="H59" s="41"/>
      <c r="I59" s="41"/>
      <c r="J59" s="41"/>
      <c r="K59" s="41"/>
      <c r="L59" s="41"/>
      <c r="M59" s="41"/>
      <c r="N59" s="41"/>
      <c r="O59" s="36" t="s">
        <v>106</v>
      </c>
      <c r="P59" s="41"/>
      <c r="Q59" s="41"/>
      <c r="R59" s="41"/>
      <c r="S59" s="41"/>
      <c r="T59" s="48">
        <v>40543</v>
      </c>
      <c r="U59" s="36" t="s">
        <v>248</v>
      </c>
      <c r="V59" s="41"/>
      <c r="W59" s="41"/>
      <c r="X59" s="41"/>
      <c r="Y59" s="41"/>
      <c r="Z59" s="41"/>
      <c r="AA59" s="46" t="s">
        <v>353</v>
      </c>
      <c r="AB59" s="41"/>
      <c r="AC59" s="41"/>
      <c r="AD59" s="41"/>
      <c r="AE59" s="41"/>
      <c r="AF59" s="41"/>
      <c r="AG59" s="41"/>
      <c r="AH59" s="45"/>
      <c r="AI59" s="41"/>
      <c r="AJ59" s="41"/>
      <c r="AK59" s="41"/>
      <c r="AL59" s="36" t="s">
        <v>250</v>
      </c>
      <c r="AM59" s="41"/>
      <c r="AN59" s="41"/>
      <c r="AO59" s="36" t="s">
        <v>251</v>
      </c>
      <c r="AP59" s="41"/>
      <c r="AQ59" s="41"/>
      <c r="AR59" s="41"/>
      <c r="AS59" s="41"/>
      <c r="AT59" s="41"/>
      <c r="AU59" s="41"/>
      <c r="AV59" s="41"/>
      <c r="AW59" s="41"/>
      <c r="AX59" s="41"/>
      <c r="AY59" s="41"/>
      <c r="AZ59" s="41"/>
      <c r="BA59" s="45"/>
      <c r="BB59" s="41"/>
      <c r="BC59" s="41"/>
      <c r="BD59" s="41"/>
      <c r="BE59" s="46"/>
      <c r="BF59" s="41"/>
      <c r="BG59" s="41"/>
      <c r="BH59" s="41"/>
      <c r="BI59" s="41"/>
      <c r="BJ59" s="41"/>
      <c r="BK59" s="41"/>
      <c r="BL59" s="41" t="s">
        <v>252</v>
      </c>
      <c r="BM59" s="41"/>
      <c r="BN59" s="41"/>
      <c r="BO59" s="41"/>
      <c r="BP59" s="41"/>
      <c r="BQ59" s="41"/>
      <c r="BR59" s="41"/>
      <c r="BS59" s="41"/>
      <c r="BT59" s="41"/>
      <c r="BU59" s="41"/>
      <c r="BV59" s="41"/>
      <c r="BW59" s="41"/>
      <c r="BX59" s="41"/>
      <c r="BY59" s="41"/>
      <c r="BZ59" s="36" t="s">
        <v>253</v>
      </c>
      <c r="CA59" s="41"/>
      <c r="CB59" s="41"/>
      <c r="CC59" s="41"/>
      <c r="CD59" s="36"/>
      <c r="CE59" s="36"/>
      <c r="CF59" s="41"/>
      <c r="CG59" s="41" t="s">
        <v>254</v>
      </c>
      <c r="CH59" s="41"/>
      <c r="CI59" s="41"/>
      <c r="CJ59" s="41"/>
      <c r="CK59" s="41"/>
      <c r="CL59" s="41"/>
      <c r="CM59" s="41"/>
      <c r="CN59" s="41"/>
      <c r="CO59" s="41"/>
      <c r="CP59" s="41"/>
      <c r="CQ59" s="41"/>
      <c r="CR59" s="41"/>
      <c r="CS59" s="45"/>
      <c r="CT59" s="49"/>
      <c r="CU59" s="49"/>
      <c r="CV59" s="50"/>
      <c r="CW59" s="50"/>
      <c r="CX59" s="50"/>
      <c r="CY59" s="50"/>
      <c r="CZ59" s="49"/>
      <c r="DA59" s="49"/>
      <c r="DB59" s="49"/>
      <c r="DC59" s="49"/>
      <c r="DD59" s="49"/>
      <c r="DE59" s="49"/>
      <c r="DF59" s="50"/>
      <c r="DG59" s="50"/>
      <c r="DH59" s="50"/>
      <c r="DI59" s="50"/>
      <c r="DJ59" s="50"/>
      <c r="DK59" s="50"/>
      <c r="DL59" s="50"/>
      <c r="DM59" s="50"/>
      <c r="DN59" s="50"/>
      <c r="DO59" s="50"/>
      <c r="DP59" s="50"/>
      <c r="DQ59" s="50"/>
      <c r="DR59" s="50"/>
      <c r="DS59" s="50"/>
      <c r="DT59" s="50"/>
      <c r="DU59" s="50"/>
      <c r="DV59" s="50"/>
      <c r="DW59" s="50"/>
      <c r="DX59" s="50"/>
      <c r="DY59" s="50"/>
      <c r="DZ59" s="50"/>
      <c r="EA59" s="50"/>
      <c r="EB59" s="50"/>
      <c r="EC59" s="50"/>
      <c r="ED59" s="50"/>
      <c r="EE59" s="50"/>
      <c r="EF59" s="50"/>
      <c r="EG59" s="50"/>
      <c r="EH59" s="50"/>
      <c r="EI59" s="50"/>
      <c r="EJ59" s="49"/>
      <c r="EK59" s="49"/>
      <c r="EL59" s="49"/>
      <c r="EM59" s="50"/>
      <c r="EN59" s="50"/>
      <c r="EO59" s="50"/>
      <c r="EP59" s="50"/>
      <c r="EQ59" s="50"/>
      <c r="ER59" s="50"/>
      <c r="ES59" s="50"/>
      <c r="ET59" s="50"/>
      <c r="EU59" s="50"/>
      <c r="EV59" s="50"/>
      <c r="EW59" s="50"/>
      <c r="EX59" s="50"/>
      <c r="EY59" s="50"/>
      <c r="EZ59" s="50"/>
      <c r="FA59" s="50"/>
      <c r="FB59" s="50"/>
      <c r="FC59" s="50"/>
      <c r="FD59" s="50"/>
      <c r="FE59" s="50"/>
      <c r="FF59" s="50"/>
      <c r="FG59" s="50"/>
      <c r="FH59" s="50" t="s">
        <v>354</v>
      </c>
      <c r="FI59" s="50"/>
      <c r="FJ59" s="50"/>
      <c r="FK59" s="50"/>
      <c r="FL59" s="50"/>
      <c r="FM59" s="50"/>
      <c r="FO59" s="3"/>
      <c r="FP59" s="3"/>
      <c r="FQ59" s="3" t="str">
        <f t="array" ref="FQ59">IF(SUM($FU59:$IP59)=74,"PASS","FAIL")</f>
        <v>PASS</v>
      </c>
      <c r="FR59" s="3">
        <f t="shared" si="5"/>
        <v>0</v>
      </c>
      <c r="FS59" s="3">
        <f t="shared" si="6"/>
        <v>1</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1</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1</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7"/>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f t="array" ref="HF59">IF(LEN($CS59)=0,0.4,SUM(IF(([2]JOE_DATA!$C$2:$C$19999=$CS59)*([2]JOE_DATA!$B$2:$B$19999="Work type")*([2]JOE_DATA!$A$2:$A$19999="BAIF"),0.4,0)))
+
IF(LEN($CT59)=0,0.3,SUM(IF(([2]JOE_DATA!$C$2:$C$19999=$CT59)*([2]JOE_DATA!$B$2:$B$19999="Work type")*([2]JOE_DATA!$A$2:$A$19999="BAIF"),0.3,0)))
+
IF(LEN($CU59)=0,0.3,SUM(IF(([2]JOE_DATA!$C$2:$C$19999=$CU59)*([2]JOE_DATA!$B$2:$B$19999="Work type")*([2]JOE_DATA!$A$2:$A$19999="BAIF"),0.3,0)))</f>
        <v>1</v>
      </c>
      <c r="HG59" s="3">
        <f t="array" ref="HG59">IF(LEN($CQ59)=0,1,SUM(IF(([2]JOE_DATA!$C$2:$C$19999=$CQ59)*([2]JOE_DATA!$B$2:$B$19999="Client type")*([2]JOE_DATA!$A$2:$A$19999="BAIF"),1,0)))</f>
        <v>1</v>
      </c>
      <c r="HH59" s="3">
        <f t="array" ref="HH59">IF(LEN($CW59)=0,0.4,SUM(IF(([2]JOE_DATA!$C$2:$C$19999=$CW59)*([2]JOE_DATA!$B$2:$B$19999="Work type")*([2]JOE_DATA!$A$2:$A$19999="CRD"),0.4,0)))
+
IF(LEN($CX59)=0,0.3,SUM(IF(([2]JOE_DATA!$C$2:$C$19999=$CX59)*([2]JOE_DATA!$B$2:$B$19999="Work type")*([2]JOE_DATA!$A$2:$A$19999="CRD"),0.3,0)))
+
IF(LEN($CY59)=0,0.3,SUM(IF(([2]JOE_DATA!$C$2:$C$19999=$CY59)*([2]JOE_DATA!$B$2:$B$19999="Work type")*([2]JOE_DATA!$A$2:$A$19999="CRD"),0.3,0)))</f>
        <v>1</v>
      </c>
      <c r="HI59" s="3">
        <f t="array" ref="HI59">IF(LEN($CZ59)=0,0.4,SUM(IF(([2]JOE_DATA!$C$2:$C$19999=$CZ59)*([2]JOE_DATA!$B$2:$B$19999="Sub-work type")*([2]JOE_DATA!$A$2:$A$19999="CRD"),0.4,0)))
+
IF(LEN($DA59)=0,0.3,SUM(IF(([2]JOE_DATA!$C$2:$C$19999=$DA59)*([2]JOE_DATA!$B$2:$B$19999="Sub-work type")*([2]JOE_DATA!$A$2:$A$19999="CRD"),0.3,0)))
+
IF(LEN($DB59)=0,0.3,SUM(IF(([2]JOE_DATA!$C$2:$C$19999=$DB59)*([2]JOE_DATA!$B$2:$B$19999="Sub-work type")*([2]JOE_DATA!$A$2:$A$19999="CRD"),0.3,0)))</f>
        <v>1</v>
      </c>
      <c r="HJ59" s="3">
        <f t="array" ref="HJ59">IF(LEN($CV59)=0,1,SUM(IF(([2]JOE_DATA!$C$2:$C$19999=$CV59)*([2]JOE_DATA!$B$2:$B$19999="Client type")*([2]JOE_DATA!$A$2:$A$19999="CRD"),1,0)))</f>
        <v>1</v>
      </c>
      <c r="HK59" s="3">
        <f t="array" ref="HK59">IF(LEN($DC59)=0,0.4,SUM(IF(([2]JOE_DATA!$C$2:$C$19999=$DC59)*([2]JOE_DATA!$B$2:$B$19999="Work type")*([2]JOE_DATA!$A$2:$A$19999="Corporate"),0.4,0)))
+
IF(LEN($DD59)=0,0.3,SUM(IF(([2]JOE_DATA!$C$2:$C$19999=$DD59)*([2]JOE_DATA!$B$2:$B$19999="Work type")*([2]JOE_DATA!$A$2:$A$19999="Corporate"),0.3,0)))
+
IF(LEN($DE59)=0,0.3,SUM(IF(([2]JOE_DATA!$C$2:$C$19999=$DE59)*([2]JOE_DATA!$B$2:$B$19999="Work type")*([2]JOE_DATA!$A$2:$A$19999="Corporate"),0.3,0)))</f>
        <v>1</v>
      </c>
      <c r="HL59" s="3">
        <f t="array" ref="HL59">IF(LEN($DF59)=0,0.4,SUM(IF(([2]JOE_DATA!$C$2:$C$19999=$DF59)*([2]JOE_DATA!$B$2:$B$19999="Sub-work type")*([2]JOE_DATA!$A$2:$A$19999="Corporate"),0.4,0)))
+
IF(LEN($DG59)=0,0.3,SUM(IF(([2]JOE_DATA!$C$2:$C$19999=$DG59)*([2]JOE_DATA!$B$2:$B$19999="Sub-work type")*([2]JOE_DATA!$A$2:$A$19999="Corporate"),0.3,0)))
+
IF(LEN($DH59)=0,0.3,SUM(IF(([2]JOE_DATA!$C$2:$C$19999=$DH59)*([2]JOE_DATA!$B$2:$B$19999="Sub-work type")*([2]JOE_DATA!$A$2:$A$19999="Corporate"),0.3,0)))</f>
        <v>1</v>
      </c>
      <c r="HM59" s="3">
        <f t="array" ref="HM59">IF(LEN($DI59)=0,0.4,SUM(IF(([2]JOE_DATA!$C$2:$C$19999=$DI59)*([2]JOE_DATA!$B$2:$B$19999="Acting for")*([2]JOE_DATA!$A$2:$A$19999="Corporate"),0.4,0)))
+
IF(LEN($DJ59)=0,0.3,SUM(IF(([2]JOE_DATA!$C$2:$C$19999=$DJ59)*([2]JOE_DATA!$B$2:$B$19999="Acting for")*([2]JOE_DATA!$A$2:$A$19999="Corporate"),0.3,0)))
+
IF(LEN($DK59)=0,0.3,SUM(IF(([2]JOE_DATA!$C$2:$C$19999=$DK59)*([2]JOE_DATA!$B$2:$B$19999="Acting for")*([2]JOE_DATA!$A$2:$A$19999="Corporate"),0.3,0)))</f>
        <v>1</v>
      </c>
      <c r="HN59" s="3">
        <f t="array" ref="HN59">IF(LEN($DM59)=0,0.4,SUM(IF(([2]JOE_DATA!$C$2:$C$19999=$DM59)*([2]JOE_DATA!$B$2:$B$19999="Country of buyer")*([2]JOE_DATA!$A$2:$A$19999="Corporate"),0.4,0)))
+
IF(LEN($DN59)=0,0.3,SUM(IF(([2]JOE_DATA!$C$2:$C$19999=$DN59)*([2]JOE_DATA!$B$2:$B$19999="Country of buyer")*([2]JOE_DATA!$A$2:$A$19999="Corporate"),0.3,0)))
+
IF(LEN($DL59)=0,0.3,SUM(IF(([2]JOE_DATA!$C$2:$C$19999=$DL59)*([2]JOE_DATA!$B$2:$B$19999="Country of buyer")*([2]JOE_DATA!$A$2:$A$19999="Corporate"),0.3,0)))</f>
        <v>1</v>
      </c>
      <c r="HO59" s="3">
        <f t="array" ref="HO59">IF(LEN($DO59)=0,0.4,SUM(IF(([2]JOE_DATA!$C$2:$C$19999=$DO59)*([2]JOE_DATA!$B$2:$B$19999="Country of seller")*([2]JOE_DATA!$A$2:$A$19999="Corporate"),0.4,0)))
+
IF(LEN($DP59)=0,0.3,SUM(IF(([2]JOE_DATA!$C$2:$C$19999=$DP59)*([2]JOE_DATA!$B$2:$B$19999="Country of seller")*([2]JOE_DATA!$A$2:$A$19999="Corporate"),0.3,0)))
+
IF(LEN($DQ59)=0,0.3,SUM(IF(([2]JOE_DATA!$C$2:$C$19999=$DQ59)*([2]JOE_DATA!$B$2:$B$19999="Country of seller")*([2]JOE_DATA!$A$2:$A$19999="Corporate"),0.3,0)))</f>
        <v>1</v>
      </c>
      <c r="HP59" s="3">
        <f t="array" ref="HP59">IF(LEN($DR59)=0,0.4,SUM(IF(([2]JOE_DATA!$C$2:$C$19999=$DR59)*([2]JOE_DATA!$B$2:$B$19999="Country of target")*([2]JOE_DATA!$A$2:$A$19999="Corporate"),0.4,0)))
+
IF(LEN($DS59)=0,0.3,SUM(IF(([2]JOE_DATA!$C$2:$C$19999=$DS59)*([2]JOE_DATA!$B$2:$B$19999="Country of target")*([2]JOE_DATA!$A$2:$A$19999="Corporate"),0.3,0)))
+
IF(LEN($DT59)=0,0.3,SUM(IF(([2]JOE_DATA!$C$2:$C$19999=$DT59)*([2]JOE_DATA!$B$2:$B$19999="Country of target")*([2]JOE_DATA!$A$2:$A$19999="Corporate"),0.3,0)))</f>
        <v>1</v>
      </c>
      <c r="HQ59" s="3">
        <f t="array" ref="HQ59">IF(LEN($DU59)=0,1,SUM(IF(([2]JOE_DATA!$C$2:$C$19999=$DU59)*([2]JOE_DATA!$B$2:$B$19999="Value over US $5m")*([2]JOE_DATA!$A$2:$A$19999="Corporate"),1,0)))</f>
        <v>1</v>
      </c>
      <c r="HR59" s="3">
        <f t="array" ref="HR59">IF(LEN($DV59)=0,1,SUM(IF(([2]JOE_DATA!$C$2:$C$19999=$DV59)*([2]JOE_DATA!$B$2:$B$19999="Value over £500,000")*([2]JOE_DATA!$A$2:$A$19999="Corporate"),1,0)))</f>
        <v>1</v>
      </c>
      <c r="HS59" s="3">
        <f t="array" ref="HS59">IF(LEN($DW59)=0,1,SUM(IF(([2]JOE_DATA!$C$2:$C$19999=$DW59)*([2]JOE_DATA!$B$2:$B$19999="Value over Euro 5m")*([2]JOE_DATA!$A$2:$A$19999="Corporate"),1,0)))</f>
        <v>1</v>
      </c>
      <c r="HT59" s="3">
        <f t="array" ref="HT59">IF(LEN($DX59)=0,1,SUM(IF(([2]JOE_DATA!$C$2:$C$19999=$DX59)*([2]JOE_DATA!$B$2:$B$19999="Value range in euros")*([2]JOE_DATA!$A$2:$A$19999="Corporate"),1,0)))</f>
        <v>1</v>
      </c>
      <c r="HU59" s="3">
        <f t="array" ref="HU59">IF(LEN($DY59)=0,1,SUM(IF(([2]JOE_DATA!$C$2:$C$19999=$DY59)*([2]JOE_DATA!$B$2:$B$19999="Is the deal relevant for M&amp;A study")*([2]JOE_DATA!$A$2:$A$19999="Corporate"),1,0)))</f>
        <v>1</v>
      </c>
      <c r="HV59" s="3">
        <f t="array" ref="HV59">IF(LEN($DZ59)=0,1,SUM(IF(([2]JOE_DATA!$C$2:$C$19999=$DZ59)*([2]JOE_DATA!$B$2:$B$19999="Does the deal involve PE clients")*([2]JOE_DATA!$A$2:$A$19999="Corporate"),1,0)))</f>
        <v>1</v>
      </c>
      <c r="HW59" s="3">
        <f t="array" ref="HW59">IF(LEN($EA59)=0,1,SUM(IF(([2]JOE_DATA!$C$2:$C$19999=$EA59)*([2]JOE_DATA!$B$2:$B$19999="Quarter deal announced/signed")*([2]JOE_DATA!$A$2:$A$19999="Corporate"),1,0)))</f>
        <v>1</v>
      </c>
      <c r="HX59" s="3">
        <f t="array" ref="HX59">IF(LEN($EB59)=0,1,SUM(IF(([2]JOE_DATA!$C$2:$C$19999=$EB59)*([2]JOE_DATA!$B$2:$B$19999="Quarter deal completed")*([2]JOE_DATA!$A$2:$A$19999="Corporate"),1,0)))</f>
        <v>1</v>
      </c>
      <c r="HY59" s="3">
        <f t="array" ref="HY59">IF(LEN($EC59)=0,1,SUM(IF(([2]JOE_DATA!$C$2:$C$19999=$EC59)*([2]JOE_DATA!$B$2:$B$19999="Year deal announced/signed")*([2]JOE_DATA!$A$2:$A$19999="Corporate"),1,0)))</f>
        <v>1</v>
      </c>
      <c r="HZ59" s="3">
        <f t="array" ref="HZ59">IF(LEN($ED59)=0,1,SUM(IF(([2]JOE_DATA!$C$2:$C$19999=$ED59)*([2]JOE_DATA!$B$2:$B$19999="Year deal completed")*([2]JOE_DATA!$A$2:$A$19999="Corporate"),1,0)))</f>
        <v>1</v>
      </c>
      <c r="IA59" s="3">
        <v>1</v>
      </c>
      <c r="IB59" s="3">
        <f t="array" ref="IB59">IF(LEN($EF59)=0,1,SUM(IF(([2]JOE_DATA!$C$2:$C$19999=$EF59)*([2]JOE_DATA!$B$2:$B$19999="Work type")*([2]JOE_DATA!$A$2:$A$19999="Corporate Tax"),1,0)))</f>
        <v>1</v>
      </c>
      <c r="IC59" s="3">
        <f t="array" ref="IC59">IF(LEN($EG59)=0,0.4,SUM(IF(([2]JOE_DATA!$C$2:$C$19999=$EG59)*([2]JOE_DATA!$B$2:$B$19999="Work type")*([2]JOE_DATA!$A$2:$A$19999="EPC Construction"),0.4,0)))
+
IF(LEN($EH59)=0,0.3,SUM(IF(([2]JOE_DATA!$C$2:$C$19999=$EH59)*([2]JOE_DATA!$B$2:$B$19999="Work type")*([2]JOE_DATA!$A$2:$A$19999="EPC Construction"),0.3,0)))
+
IF(LEN($EI59)=0,0.3,SUM(IF(([2]JOE_DATA!$C$2:$C$19999=$EI59)*([2]JOE_DATA!$B$2:$B$19999="Work type")*([2]JOE_DATA!$A$2:$A$19999="EPC Construction"),0.3,0)))</f>
        <v>1</v>
      </c>
      <c r="ID59" s="3">
        <f t="array" ref="ID59">IF(LEN($EJ59)=0,0.4,SUM(IF(([2]JOE_DATA!$C$2:$C$19999=$EJ59)*([2]JOE_DATA!$B$2:$B$19999="Contract type")*([2]JOE_DATA!$A$2:$A$19999="EPC Construction"),0.4,0)))
+
IF(LEN($EK59)=0,0.3,SUM(IF(([2]JOE_DATA!$C$2:$C$19999=$EK59)*([2]JOE_DATA!$B$2:$B$19999="Contract type")*([2]JOE_DATA!$A$2:$A$19999="EPC Construction"),0.3,0)))
+
IF(LEN($EL59)=0,0.3,SUM(IF(([2]JOE_DATA!$C$2:$C$19999=$EL59)*([2]JOE_DATA!$B$2:$B$19999="Contract type")*([2]JOE_DATA!$A$2:$A$19999="EPC Construction"),0.3,0)))</f>
        <v>1</v>
      </c>
      <c r="IE59" s="3">
        <f t="array" ref="IE59">IF(LEN($EP59)=0,1,SUM(IF(([2]JOE_DATA!$C$2:$C$19999=$EP59)*([2]JOE_DATA!$B$2:$B$19999="Client type")*([2]JOE_DATA!$A$2:$A$19999="EPC Construction"),1,0)))</f>
        <v>1</v>
      </c>
      <c r="IF59" s="3">
        <f t="array" ref="IF59">IF(LEN($EN59)=0,1,SUM(IF(([2]JOE_DATA!$C$2:$C$19999=$EN59)*([2]JOE_DATA!$B$2:$B$19999="Subject matter")*([2]JOE_DATA!$A$2:$A$19999="EPC Construction"),1,0)))</f>
        <v>1</v>
      </c>
      <c r="IG59" s="3">
        <f t="array" ref="IG59">IF(LEN($ER59)=0,1,SUM(IF(([2]JOE_DATA!$C$2:$C$19999=$ER59)*([2]JOE_DATA!$B$2:$B$19999="Client scope")*([2]JOE_DATA!$A$2:$A$19999="EPC Construction"),1,0)))</f>
        <v>1</v>
      </c>
      <c r="IH59" s="3">
        <f t="array" ref="IH59">IF(LEN($ES59)=0,0.4,SUM(IF(([2]JOE_DATA!$C$2:$C$19999=$ES59)*([2]JOE_DATA!$B$2:$B$19999="Work type")*([2]JOE_DATA!$A$2:$A$19999="EPC Energy"),0.4,0)))
+
IF(LEN($ET59)=0,0.3,SUM(IF(([2]JOE_DATA!$C$2:$C$19999=$ET59)*([2]JOE_DATA!$B$2:$B$19999="Work type")*([2]JOE_DATA!$A$2:$A$19999="EPC Energy"),0.3,0)))
+
IF(LEN($EU59)=0,0.3,SUM(IF(([2]JOE_DATA!$C$2:$C$19999=$EU59)*([2]JOE_DATA!$B$2:$B$19999="Work type")*([2]JOE_DATA!$A$2:$A$19999="EPC Energy"),0.3,0)))</f>
        <v>1</v>
      </c>
      <c r="II59" s="3">
        <f t="array" ref="II59">IF(LEN($EV59)=0,1,SUM(IF(([2]JOE_DATA!$C$2:$C$19999=$EV59)*([2]JOE_DATA!$B$2:$B$19999="Work type")*([2]JOE_DATA!$A$2:$A$19999="EPC Energy"),1,0)))</f>
        <v>1</v>
      </c>
      <c r="IJ59" s="3">
        <f t="array" ref="IJ59">IF(LEN($EW59)=0,1,SUM(IF(([2]JOE_DATA!$C$2:$C$19999=$EW59)*([2]JOE_DATA!$B$2:$B$19999="Client type")*([2]JOE_DATA!$A$2:$A$19999="EPC Projects"),1,0)))</f>
        <v>1</v>
      </c>
      <c r="IK59" s="3">
        <f t="array" ref="IK59">IF(LEN($FE59)=0,0.4,SUM(IF(([2]JOE_DATA!$C$2:$C$19999=$FE59)*([2]JOE_DATA!$B$2:$B$19999="Client type")*([2]JOE_DATA!$A$2:$A$19999="Real Estate"),0.4,0)))
+
IF(LEN($FF59)=0,0.3,SUM(IF(([2]JOE_DATA!$C$2:$C$19999=$FF59)*([2]JOE_DATA!$B$2:$B$19999="Client type")*([2]JOE_DATA!$A$2:$A$19999="Real Estate"),0.3,0)))
+
IF(LEN($FG59)=0,0.3,SUM(IF(([2]JOE_DATA!$C$2:$C$19999=$FG59)*([2]JOE_DATA!$B$2:$B$19999="Client type")*([2]JOE_DATA!$A$2:$A$19999="Real Estate"),0.3,0)))</f>
        <v>1</v>
      </c>
      <c r="IL59" s="3">
        <f t="array" ref="IL59">IF(LEN($FH59)=0,0.4,SUM(IF(([2]JOE_DATA!$C$2:$C$19999=$FH59)*([2]JOE_DATA!$B$2:$B$19999="Work type")*([2]JOE_DATA!$A$2:$A$19999="Real Estate"),0.4,0)))
+
IF(LEN($FI59)=0,0.3,SUM(IF(([2]JOE_DATA!$C$2:$C$19999=$FI59)*([2]JOE_DATA!$B$2:$B$19999="Work type")*([2]JOE_DATA!$A$2:$A$19999="Real Estate"),0.3,0)))
+
IF(LEN($FJ59)=0,0.3,SUM(IF(([2]JOE_DATA!$C$2:$C$19999=$FJ59)*([2]JOE_DATA!$B$2:$B$19999="Work type")*([2]JOE_DATA!$A$2:$A$19999="Real Estate"),0.3,0)))</f>
        <v>1</v>
      </c>
      <c r="IM59" s="3">
        <f t="array" ref="IM59">IF(LEN($EX59)=0,0.4,SUM(IF(([2]JOE_DATA!$C$2:$C$19999=$EX59)*([2]JOE_DATA!$B$2:$B$19999="Work type")*([2]JOE_DATA!$A$2:$A$19999="Human Capital"),0.4,0)))
+
IF(LEN($EY59)=0,0.3,SUM(IF(([2]JOE_DATA!$C$2:$C$19999=$EY59)*([2]JOE_DATA!$B$2:$B$19999="Work type")*([2]JOE_DATA!$A$2:$A$19999="Human Capital"),0.3,0)))
+
IF(LEN($EZ59)=0,0.3,SUM(IF(([2]JOE_DATA!$C$2:$C$19999=$EZ59)*([2]JOE_DATA!$B$2:$B$19999="Work type")*([2]JOE_DATA!$A$2:$A$19999="Human Capital"),0.3,0)))</f>
        <v>1</v>
      </c>
      <c r="IN59" s="3">
        <f t="array" ref="IN59">IF(LEN($FA59)=0,0.4,SUM(IF(([2]JOE_DATA!$C$2:$C$19999=$FA59)*([2]JOE_DATA!$B$2:$B$19999="Sub-work types")*([2]JOE_DATA!$A$2:$A$19999="Human Capital"),0.4,0)))
+
IF(LEN($FB59)=0,0.3,SUM(IF(([2]JOE_DATA!$C$2:$C$19999=$FB59)*([2]JOE_DATA!$B$2:$B$19999="Sub-work types")*([2]JOE_DATA!$A$2:$A$19999="Human Capital"),0.3,0)))
+
IF(LEN($FC59)=0,0.3,SUM(IF(([2]JOE_DATA!$C$2:$C$19999=$FC59)*([2]JOE_DATA!$B$2:$B$19999="Sub-work types")*([2]JOE_DATA!$A$2:$A$19999="Human Capital"),0.3,0)))</f>
        <v>1</v>
      </c>
      <c r="IO59" s="15">
        <f t="array" ref="IO59">IF(LEN($FD59)=0,1,SUM(IF(([2]JOE_DATA!$C$2:$C$19999=$FD59)*([2]JOE_DATA!$B$2:$B$19999="Pension scheme")*([2]JOE_DATA!$A$2:$A$19999="Human Capital"),1,0)))</f>
        <v>1</v>
      </c>
      <c r="IP59" s="3">
        <f t="array" ref="IP59">IF(LEN($BT59)=0,0.4,SUM(IF(([2]JOE_DATA!$C$2:$C$19999=$BT59)*([2]JOE_DATA!$B$2:$B$19999="Other Matter Executive"),0.4,0)))
+
IF(LEN($BU59)=0,0.3,SUM(IF(([2]JOE_DATA!$C$2:$C$19999=$BU59)*([2]JOE_DATA!$B$2:$B$19999="Other Matter Executive"),0.3,0)))
+
IF(LEN($BV59)=0,0.3,SUM(IF(([2]JOE_DATA!$C$2:$C$19999=$BV59)*([2]JOE_DATA!$B$2:$B$19999="Other Matter Executive"),0.3,0)))</f>
        <v>1</v>
      </c>
    </row>
    <row r="60" spans="1:250" ht="51">
      <c r="A60" s="34"/>
      <c r="B60" s="46" t="s">
        <v>355</v>
      </c>
      <c r="C60" s="36" t="s">
        <v>247</v>
      </c>
      <c r="D60" s="41"/>
      <c r="E60" s="41"/>
      <c r="F60" s="41" t="s">
        <v>329</v>
      </c>
      <c r="G60" s="41"/>
      <c r="H60" s="41"/>
      <c r="I60" s="41"/>
      <c r="J60" s="41"/>
      <c r="K60" s="41"/>
      <c r="L60" s="41"/>
      <c r="M60" s="41"/>
      <c r="N60" s="41"/>
      <c r="O60" s="36" t="s">
        <v>106</v>
      </c>
      <c r="P60" s="41"/>
      <c r="Q60" s="41"/>
      <c r="R60" s="41"/>
      <c r="S60" s="41"/>
      <c r="T60" s="48">
        <v>40908</v>
      </c>
      <c r="U60" s="36" t="s">
        <v>248</v>
      </c>
      <c r="V60" s="41"/>
      <c r="W60" s="41"/>
      <c r="X60" s="41"/>
      <c r="Y60" s="41"/>
      <c r="Z60" s="41"/>
      <c r="AA60" s="46" t="s">
        <v>353</v>
      </c>
      <c r="AB60" s="41"/>
      <c r="AC60" s="41"/>
      <c r="AD60" s="41"/>
      <c r="AE60" s="41"/>
      <c r="AF60" s="41"/>
      <c r="AG60" s="41"/>
      <c r="AH60" s="45"/>
      <c r="AI60" s="41"/>
      <c r="AJ60" s="41"/>
      <c r="AK60" s="41"/>
      <c r="AL60" s="36" t="s">
        <v>250</v>
      </c>
      <c r="AM60" s="41"/>
      <c r="AN60" s="41"/>
      <c r="AO60" s="36" t="s">
        <v>251</v>
      </c>
      <c r="AP60" s="41"/>
      <c r="AQ60" s="41"/>
      <c r="AR60" s="41"/>
      <c r="AS60" s="41"/>
      <c r="AT60" s="41"/>
      <c r="AU60" s="41"/>
      <c r="AV60" s="41"/>
      <c r="AW60" s="41"/>
      <c r="AX60" s="41"/>
      <c r="AY60" s="41"/>
      <c r="AZ60" s="41"/>
      <c r="BA60" s="45"/>
      <c r="BB60" s="41"/>
      <c r="BC60" s="41"/>
      <c r="BD60" s="41"/>
      <c r="BE60" s="46"/>
      <c r="BF60" s="41"/>
      <c r="BG60" s="41"/>
      <c r="BH60" s="41"/>
      <c r="BI60" s="41"/>
      <c r="BJ60" s="41"/>
      <c r="BK60" s="41"/>
      <c r="BL60" s="41" t="s">
        <v>395</v>
      </c>
      <c r="BM60" s="41"/>
      <c r="BN60" s="41"/>
      <c r="BO60" s="41"/>
      <c r="BP60" s="41"/>
      <c r="BQ60" s="41"/>
      <c r="BR60" s="41"/>
      <c r="BS60" s="41"/>
      <c r="BT60" s="41"/>
      <c r="BU60" s="41"/>
      <c r="BV60" s="41"/>
      <c r="BW60" s="41"/>
      <c r="BX60" s="41"/>
      <c r="BY60" s="41"/>
      <c r="BZ60" s="36" t="s">
        <v>253</v>
      </c>
      <c r="CA60" s="41"/>
      <c r="CB60" s="41"/>
      <c r="CC60" s="41"/>
      <c r="CD60" s="36"/>
      <c r="CE60" s="36"/>
      <c r="CF60" s="41"/>
      <c r="CG60" s="41" t="s">
        <v>254</v>
      </c>
      <c r="CH60" s="41"/>
      <c r="CI60" s="41"/>
      <c r="CJ60" s="41"/>
      <c r="CK60" s="41"/>
      <c r="CL60" s="41"/>
      <c r="CM60" s="41"/>
      <c r="CN60" s="41"/>
      <c r="CO60" s="41"/>
      <c r="CP60" s="41"/>
      <c r="CQ60" s="41"/>
      <c r="CR60" s="41"/>
      <c r="CS60" s="45"/>
      <c r="CT60" s="49"/>
      <c r="CU60" s="49"/>
      <c r="CV60" s="50"/>
      <c r="CW60" s="50"/>
      <c r="CX60" s="50"/>
      <c r="CY60" s="50"/>
      <c r="CZ60" s="49"/>
      <c r="DA60" s="49"/>
      <c r="DB60" s="49"/>
      <c r="DC60" s="49"/>
      <c r="DD60" s="49"/>
      <c r="DE60" s="49"/>
      <c r="DF60" s="50"/>
      <c r="DG60" s="50"/>
      <c r="DH60" s="50"/>
      <c r="DI60" s="50"/>
      <c r="DJ60" s="50"/>
      <c r="DK60" s="50"/>
      <c r="DL60" s="50"/>
      <c r="DM60" s="50"/>
      <c r="DN60" s="50"/>
      <c r="DO60" s="50"/>
      <c r="DP60" s="50"/>
      <c r="DQ60" s="50"/>
      <c r="DR60" s="50"/>
      <c r="DS60" s="50"/>
      <c r="DT60" s="50"/>
      <c r="DU60" s="50"/>
      <c r="DV60" s="50"/>
      <c r="DW60" s="50"/>
      <c r="DX60" s="50"/>
      <c r="DY60" s="50"/>
      <c r="DZ60" s="50"/>
      <c r="EA60" s="50"/>
      <c r="EB60" s="50"/>
      <c r="EC60" s="50"/>
      <c r="ED60" s="50"/>
      <c r="EE60" s="50"/>
      <c r="EF60" s="50"/>
      <c r="EG60" s="50"/>
      <c r="EH60" s="50"/>
      <c r="EI60" s="50"/>
      <c r="EJ60" s="49"/>
      <c r="EK60" s="49"/>
      <c r="EL60" s="49"/>
      <c r="EM60" s="50"/>
      <c r="EN60" s="50"/>
      <c r="EO60" s="50"/>
      <c r="EP60" s="50"/>
      <c r="EQ60" s="50"/>
      <c r="ER60" s="50"/>
      <c r="ES60" s="50"/>
      <c r="ET60" s="50"/>
      <c r="EU60" s="50"/>
      <c r="EV60" s="50"/>
      <c r="EW60" s="50"/>
      <c r="EX60" s="50"/>
      <c r="EY60" s="50"/>
      <c r="EZ60" s="50"/>
      <c r="FA60" s="50"/>
      <c r="FB60" s="50"/>
      <c r="FC60" s="50"/>
      <c r="FD60" s="50"/>
      <c r="FE60" s="50"/>
      <c r="FF60" s="50"/>
      <c r="FG60" s="50"/>
      <c r="FH60" s="50" t="s">
        <v>354</v>
      </c>
      <c r="FI60" s="50"/>
      <c r="FJ60" s="50"/>
      <c r="FK60" s="50"/>
      <c r="FL60" s="50"/>
      <c r="FM60" s="50"/>
      <c r="FO60" s="3"/>
      <c r="FP60" s="3"/>
      <c r="FQ60" s="3" t="str">
        <f t="array" ref="FQ60">IF(SUM($FU60:$IP60)=74,"PASS","FAIL")</f>
        <v>PASS</v>
      </c>
      <c r="FR60" s="3">
        <f t="shared" si="5"/>
        <v>0</v>
      </c>
      <c r="FS60" s="3">
        <f t="shared" si="6"/>
        <v>1</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7"/>
        <v>1</v>
      </c>
      <c r="GB60" s="3">
        <f t="shared" si="8"/>
        <v>1</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1</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f t="array" ref="HF60">IF(LEN($CS60)=0,0.4,SUM(IF(([2]JOE_DATA!$C$2:$C$19999=$CS60)*([2]JOE_DATA!$B$2:$B$19999="Work type")*([2]JOE_DATA!$A$2:$A$19999="BAIF"),0.4,0)))
+
IF(LEN($CT60)=0,0.3,SUM(IF(([2]JOE_DATA!$C$2:$C$19999=$CT60)*([2]JOE_DATA!$B$2:$B$19999="Work type")*([2]JOE_DATA!$A$2:$A$19999="BAIF"),0.3,0)))
+
IF(LEN($CU60)=0,0.3,SUM(IF(([2]JOE_DATA!$C$2:$C$19999=$CU60)*([2]JOE_DATA!$B$2:$B$19999="Work type")*([2]JOE_DATA!$A$2:$A$19999="BAIF"),0.3,0)))</f>
        <v>1</v>
      </c>
      <c r="HG60" s="3">
        <f t="array" ref="HG60">IF(LEN($CQ60)=0,1,SUM(IF(([2]JOE_DATA!$C$2:$C$19999=$CQ60)*([2]JOE_DATA!$B$2:$B$19999="Client type")*([2]JOE_DATA!$A$2:$A$19999="BAIF"),1,0)))</f>
        <v>1</v>
      </c>
      <c r="HH60" s="3">
        <f t="array" ref="HH60">IF(LEN($CW60)=0,0.4,SUM(IF(([2]JOE_DATA!$C$2:$C$19999=$CW60)*([2]JOE_DATA!$B$2:$B$19999="Work type")*([2]JOE_DATA!$A$2:$A$19999="CRD"),0.4,0)))
+
IF(LEN($CX60)=0,0.3,SUM(IF(([2]JOE_DATA!$C$2:$C$19999=$CX60)*([2]JOE_DATA!$B$2:$B$19999="Work type")*([2]JOE_DATA!$A$2:$A$19999="CRD"),0.3,0)))
+
IF(LEN($CY60)=0,0.3,SUM(IF(([2]JOE_DATA!$C$2:$C$19999=$CY60)*([2]JOE_DATA!$B$2:$B$19999="Work type")*([2]JOE_DATA!$A$2:$A$19999="CRD"),0.3,0)))</f>
        <v>1</v>
      </c>
      <c r="HI60" s="3">
        <f t="array" ref="HI60">IF(LEN($CZ60)=0,0.4,SUM(IF(([2]JOE_DATA!$C$2:$C$19999=$CZ60)*([2]JOE_DATA!$B$2:$B$19999="Sub-work type")*([2]JOE_DATA!$A$2:$A$19999="CRD"),0.4,0)))
+
IF(LEN($DA60)=0,0.3,SUM(IF(([2]JOE_DATA!$C$2:$C$19999=$DA60)*([2]JOE_DATA!$B$2:$B$19999="Sub-work type")*([2]JOE_DATA!$A$2:$A$19999="CRD"),0.3,0)))
+
IF(LEN($DB60)=0,0.3,SUM(IF(([2]JOE_DATA!$C$2:$C$19999=$DB60)*([2]JOE_DATA!$B$2:$B$19999="Sub-work type")*([2]JOE_DATA!$A$2:$A$19999="CRD"),0.3,0)))</f>
        <v>1</v>
      </c>
      <c r="HJ60" s="3">
        <f t="array" ref="HJ60">IF(LEN($CV60)=0,1,SUM(IF(([2]JOE_DATA!$C$2:$C$19999=$CV60)*([2]JOE_DATA!$B$2:$B$19999="Client type")*([2]JOE_DATA!$A$2:$A$19999="CRD"),1,0)))</f>
        <v>1</v>
      </c>
      <c r="HK60" s="3">
        <f t="array" ref="HK60">IF(LEN($DC60)=0,0.4,SUM(IF(([2]JOE_DATA!$C$2:$C$19999=$DC60)*([2]JOE_DATA!$B$2:$B$19999="Work type")*([2]JOE_DATA!$A$2:$A$19999="Corporate"),0.4,0)))
+
IF(LEN($DD60)=0,0.3,SUM(IF(([2]JOE_DATA!$C$2:$C$19999=$DD60)*([2]JOE_DATA!$B$2:$B$19999="Work type")*([2]JOE_DATA!$A$2:$A$19999="Corporate"),0.3,0)))
+
IF(LEN($DE60)=0,0.3,SUM(IF(([2]JOE_DATA!$C$2:$C$19999=$DE60)*([2]JOE_DATA!$B$2:$B$19999="Work type")*([2]JOE_DATA!$A$2:$A$19999="Corporate"),0.3,0)))</f>
        <v>1</v>
      </c>
      <c r="HL60" s="3">
        <f t="array" ref="HL60">IF(LEN($DF60)=0,0.4,SUM(IF(([2]JOE_DATA!$C$2:$C$19999=$DF60)*([2]JOE_DATA!$B$2:$B$19999="Sub-work type")*([2]JOE_DATA!$A$2:$A$19999="Corporate"),0.4,0)))
+
IF(LEN($DG60)=0,0.3,SUM(IF(([2]JOE_DATA!$C$2:$C$19999=$DG60)*([2]JOE_DATA!$B$2:$B$19999="Sub-work type")*([2]JOE_DATA!$A$2:$A$19999="Corporate"),0.3,0)))
+
IF(LEN($DH60)=0,0.3,SUM(IF(([2]JOE_DATA!$C$2:$C$19999=$DH60)*([2]JOE_DATA!$B$2:$B$19999="Sub-work type")*([2]JOE_DATA!$A$2:$A$19999="Corporate"),0.3,0)))</f>
        <v>1</v>
      </c>
      <c r="HM60" s="3">
        <f t="array" ref="HM60">IF(LEN($DI60)=0,0.4,SUM(IF(([2]JOE_DATA!$C$2:$C$19999=$DI60)*([2]JOE_DATA!$B$2:$B$19999="Acting for")*([2]JOE_DATA!$A$2:$A$19999="Corporate"),0.4,0)))
+
IF(LEN($DJ60)=0,0.3,SUM(IF(([2]JOE_DATA!$C$2:$C$19999=$DJ60)*([2]JOE_DATA!$B$2:$B$19999="Acting for")*([2]JOE_DATA!$A$2:$A$19999="Corporate"),0.3,0)))
+
IF(LEN($DK60)=0,0.3,SUM(IF(([2]JOE_DATA!$C$2:$C$19999=$DK60)*([2]JOE_DATA!$B$2:$B$19999="Acting for")*([2]JOE_DATA!$A$2:$A$19999="Corporate"),0.3,0)))</f>
        <v>1</v>
      </c>
      <c r="HN60" s="3">
        <f t="array" ref="HN60">IF(LEN($DM60)=0,0.4,SUM(IF(([2]JOE_DATA!$C$2:$C$19999=$DM60)*([2]JOE_DATA!$B$2:$B$19999="Country of buyer")*([2]JOE_DATA!$A$2:$A$19999="Corporate"),0.4,0)))
+
IF(LEN($DN60)=0,0.3,SUM(IF(([2]JOE_DATA!$C$2:$C$19999=$DN60)*([2]JOE_DATA!$B$2:$B$19999="Country of buyer")*([2]JOE_DATA!$A$2:$A$19999="Corporate"),0.3,0)))
+
IF(LEN($DL60)=0,0.3,SUM(IF(([2]JOE_DATA!$C$2:$C$19999=$DL60)*([2]JOE_DATA!$B$2:$B$19999="Country of buyer")*([2]JOE_DATA!$A$2:$A$19999="Corporate"),0.3,0)))</f>
        <v>1</v>
      </c>
      <c r="HO60" s="3">
        <f t="array" ref="HO60">IF(LEN($DO60)=0,0.4,SUM(IF(([2]JOE_DATA!$C$2:$C$19999=$DO60)*([2]JOE_DATA!$B$2:$B$19999="Country of seller")*([2]JOE_DATA!$A$2:$A$19999="Corporate"),0.4,0)))
+
IF(LEN($DP60)=0,0.3,SUM(IF(([2]JOE_DATA!$C$2:$C$19999=$DP60)*([2]JOE_DATA!$B$2:$B$19999="Country of seller")*([2]JOE_DATA!$A$2:$A$19999="Corporate"),0.3,0)))
+
IF(LEN($DQ60)=0,0.3,SUM(IF(([2]JOE_DATA!$C$2:$C$19999=$DQ60)*([2]JOE_DATA!$B$2:$B$19999="Country of seller")*([2]JOE_DATA!$A$2:$A$19999="Corporate"),0.3,0)))</f>
        <v>1</v>
      </c>
      <c r="HP60" s="3">
        <f t="array" ref="HP60">IF(LEN($DR60)=0,0.4,SUM(IF(([2]JOE_DATA!$C$2:$C$19999=$DR60)*([2]JOE_DATA!$B$2:$B$19999="Country of target")*([2]JOE_DATA!$A$2:$A$19999="Corporate"),0.4,0)))
+
IF(LEN($DS60)=0,0.3,SUM(IF(([2]JOE_DATA!$C$2:$C$19999=$DS60)*([2]JOE_DATA!$B$2:$B$19999="Country of target")*([2]JOE_DATA!$A$2:$A$19999="Corporate"),0.3,0)))
+
IF(LEN($DT60)=0,0.3,SUM(IF(([2]JOE_DATA!$C$2:$C$19999=$DT60)*([2]JOE_DATA!$B$2:$B$19999="Country of target")*([2]JOE_DATA!$A$2:$A$19999="Corporate"),0.3,0)))</f>
        <v>1</v>
      </c>
      <c r="HQ60" s="3">
        <f t="array" ref="HQ60">IF(LEN($DU60)=0,1,SUM(IF(([2]JOE_DATA!$C$2:$C$19999=$DU60)*([2]JOE_DATA!$B$2:$B$19999="Value over US $5m")*([2]JOE_DATA!$A$2:$A$19999="Corporate"),1,0)))</f>
        <v>1</v>
      </c>
      <c r="HR60" s="3">
        <f t="array" ref="HR60">IF(LEN($DV60)=0,1,SUM(IF(([2]JOE_DATA!$C$2:$C$19999=$DV60)*([2]JOE_DATA!$B$2:$B$19999="Value over £500,000")*([2]JOE_DATA!$A$2:$A$19999="Corporate"),1,0)))</f>
        <v>1</v>
      </c>
      <c r="HS60" s="3">
        <f t="array" ref="HS60">IF(LEN($DW60)=0,1,SUM(IF(([2]JOE_DATA!$C$2:$C$19999=$DW60)*([2]JOE_DATA!$B$2:$B$19999="Value over Euro 5m")*([2]JOE_DATA!$A$2:$A$19999="Corporate"),1,0)))</f>
        <v>1</v>
      </c>
      <c r="HT60" s="3">
        <f t="array" ref="HT60">IF(LEN($DX60)=0,1,SUM(IF(([2]JOE_DATA!$C$2:$C$19999=$DX60)*([2]JOE_DATA!$B$2:$B$19999="Value range in euros")*([2]JOE_DATA!$A$2:$A$19999="Corporate"),1,0)))</f>
        <v>1</v>
      </c>
      <c r="HU60" s="3">
        <f t="array" ref="HU60">IF(LEN($DY60)=0,1,SUM(IF(([2]JOE_DATA!$C$2:$C$19999=$DY60)*([2]JOE_DATA!$B$2:$B$19999="Is the deal relevant for M&amp;A study")*([2]JOE_DATA!$A$2:$A$19999="Corporate"),1,0)))</f>
        <v>1</v>
      </c>
      <c r="HV60" s="3">
        <f t="array" ref="HV60">IF(LEN($DZ60)=0,1,SUM(IF(([2]JOE_DATA!$C$2:$C$19999=$DZ60)*([2]JOE_DATA!$B$2:$B$19999="Does the deal involve PE clients")*([2]JOE_DATA!$A$2:$A$19999="Corporate"),1,0)))</f>
        <v>1</v>
      </c>
      <c r="HW60" s="3">
        <f t="array" ref="HW60">IF(LEN($EA60)=0,1,SUM(IF(([2]JOE_DATA!$C$2:$C$19999=$EA60)*([2]JOE_DATA!$B$2:$B$19999="Quarter deal announced/signed")*([2]JOE_DATA!$A$2:$A$19999="Corporate"),1,0)))</f>
        <v>1</v>
      </c>
      <c r="HX60" s="3">
        <f t="array" ref="HX60">IF(LEN($EB60)=0,1,SUM(IF(([2]JOE_DATA!$C$2:$C$19999=$EB60)*([2]JOE_DATA!$B$2:$B$19999="Quarter deal completed")*([2]JOE_DATA!$A$2:$A$19999="Corporate"),1,0)))</f>
        <v>1</v>
      </c>
      <c r="HY60" s="3">
        <f t="array" ref="HY60">IF(LEN($EC60)=0,1,SUM(IF(([2]JOE_DATA!$C$2:$C$19999=$EC60)*([2]JOE_DATA!$B$2:$B$19999="Year deal announced/signed")*([2]JOE_DATA!$A$2:$A$19999="Corporate"),1,0)))</f>
        <v>1</v>
      </c>
      <c r="HZ60" s="3">
        <f t="array" ref="HZ60">IF(LEN($ED60)=0,1,SUM(IF(([2]JOE_DATA!$C$2:$C$19999=$ED60)*([2]JOE_DATA!$B$2:$B$19999="Year deal completed")*([2]JOE_DATA!$A$2:$A$19999="Corporate"),1,0)))</f>
        <v>1</v>
      </c>
      <c r="IA60" s="3">
        <v>1</v>
      </c>
      <c r="IB60" s="3">
        <f t="array" ref="IB60">IF(LEN($EF60)=0,1,SUM(IF(([2]JOE_DATA!$C$2:$C$19999=$EF60)*([2]JOE_DATA!$B$2:$B$19999="Work type")*([2]JOE_DATA!$A$2:$A$19999="Corporate Tax"),1,0)))</f>
        <v>1</v>
      </c>
      <c r="IC60" s="3">
        <f t="array" ref="IC60">IF(LEN($EG60)=0,0.4,SUM(IF(([2]JOE_DATA!$C$2:$C$19999=$EG60)*([2]JOE_DATA!$B$2:$B$19999="Work type")*([2]JOE_DATA!$A$2:$A$19999="EPC Construction"),0.4,0)))
+
IF(LEN($EH60)=0,0.3,SUM(IF(([2]JOE_DATA!$C$2:$C$19999=$EH60)*([2]JOE_DATA!$B$2:$B$19999="Work type")*([2]JOE_DATA!$A$2:$A$19999="EPC Construction"),0.3,0)))
+
IF(LEN($EI60)=0,0.3,SUM(IF(([2]JOE_DATA!$C$2:$C$19999=$EI60)*([2]JOE_DATA!$B$2:$B$19999="Work type")*([2]JOE_DATA!$A$2:$A$19999="EPC Construction"),0.3,0)))</f>
        <v>1</v>
      </c>
      <c r="ID60" s="3">
        <f t="array" ref="ID60">IF(LEN($EJ60)=0,0.4,SUM(IF(([2]JOE_DATA!$C$2:$C$19999=$EJ60)*([2]JOE_DATA!$B$2:$B$19999="Contract type")*([2]JOE_DATA!$A$2:$A$19999="EPC Construction"),0.4,0)))
+
IF(LEN($EK60)=0,0.3,SUM(IF(([2]JOE_DATA!$C$2:$C$19999=$EK60)*([2]JOE_DATA!$B$2:$B$19999="Contract type")*([2]JOE_DATA!$A$2:$A$19999="EPC Construction"),0.3,0)))
+
IF(LEN($EL60)=0,0.3,SUM(IF(([2]JOE_DATA!$C$2:$C$19999=$EL60)*([2]JOE_DATA!$B$2:$B$19999="Contract type")*([2]JOE_DATA!$A$2:$A$19999="EPC Construction"),0.3,0)))</f>
        <v>1</v>
      </c>
      <c r="IE60" s="3">
        <f t="array" ref="IE60">IF(LEN($EP60)=0,1,SUM(IF(([2]JOE_DATA!$C$2:$C$19999=$EP60)*([2]JOE_DATA!$B$2:$B$19999="Client type")*([2]JOE_DATA!$A$2:$A$19999="EPC Construction"),1,0)))</f>
        <v>1</v>
      </c>
      <c r="IF60" s="3">
        <f t="array" ref="IF60">IF(LEN($EN60)=0,1,SUM(IF(([2]JOE_DATA!$C$2:$C$19999=$EN60)*([2]JOE_DATA!$B$2:$B$19999="Subject matter")*([2]JOE_DATA!$A$2:$A$19999="EPC Construction"),1,0)))</f>
        <v>1</v>
      </c>
      <c r="IG60" s="3">
        <f t="array" ref="IG60">IF(LEN($ER60)=0,1,SUM(IF(([2]JOE_DATA!$C$2:$C$19999=$ER60)*([2]JOE_DATA!$B$2:$B$19999="Client scope")*([2]JOE_DATA!$A$2:$A$19999="EPC Construction"),1,0)))</f>
        <v>1</v>
      </c>
      <c r="IH60" s="3">
        <f t="array" ref="IH60">IF(LEN($ES60)=0,0.4,SUM(IF(([2]JOE_DATA!$C$2:$C$19999=$ES60)*([2]JOE_DATA!$B$2:$B$19999="Work type")*([2]JOE_DATA!$A$2:$A$19999="EPC Energy"),0.4,0)))
+
IF(LEN($ET60)=0,0.3,SUM(IF(([2]JOE_DATA!$C$2:$C$19999=$ET60)*([2]JOE_DATA!$B$2:$B$19999="Work type")*([2]JOE_DATA!$A$2:$A$19999="EPC Energy"),0.3,0)))
+
IF(LEN($EU60)=0,0.3,SUM(IF(([2]JOE_DATA!$C$2:$C$19999=$EU60)*([2]JOE_DATA!$B$2:$B$19999="Work type")*([2]JOE_DATA!$A$2:$A$19999="EPC Energy"),0.3,0)))</f>
        <v>1</v>
      </c>
      <c r="II60" s="3">
        <f t="array" ref="II60">IF(LEN($EV60)=0,1,SUM(IF(([2]JOE_DATA!$C$2:$C$19999=$EV60)*([2]JOE_DATA!$B$2:$B$19999="Work type")*([2]JOE_DATA!$A$2:$A$19999="EPC Energy"),1,0)))</f>
        <v>1</v>
      </c>
      <c r="IJ60" s="3">
        <f t="array" ref="IJ60">IF(LEN($EW60)=0,1,SUM(IF(([2]JOE_DATA!$C$2:$C$19999=$EW60)*([2]JOE_DATA!$B$2:$B$19999="Client type")*([2]JOE_DATA!$A$2:$A$19999="EPC Projects"),1,0)))</f>
        <v>1</v>
      </c>
      <c r="IK60" s="3">
        <f t="array" ref="IK60">IF(LEN($FE60)=0,0.4,SUM(IF(([2]JOE_DATA!$C$2:$C$19999=$FE60)*([2]JOE_DATA!$B$2:$B$19999="Client type")*([2]JOE_DATA!$A$2:$A$19999="Real Estate"),0.4,0)))
+
IF(LEN($FF60)=0,0.3,SUM(IF(([2]JOE_DATA!$C$2:$C$19999=$FF60)*([2]JOE_DATA!$B$2:$B$19999="Client type")*([2]JOE_DATA!$A$2:$A$19999="Real Estate"),0.3,0)))
+
IF(LEN($FG60)=0,0.3,SUM(IF(([2]JOE_DATA!$C$2:$C$19999=$FG60)*([2]JOE_DATA!$B$2:$B$19999="Client type")*([2]JOE_DATA!$A$2:$A$19999="Real Estate"),0.3,0)))</f>
        <v>1</v>
      </c>
      <c r="IL60" s="3">
        <f t="array" ref="IL60">IF(LEN($FH60)=0,0.4,SUM(IF(([2]JOE_DATA!$C$2:$C$19999=$FH60)*([2]JOE_DATA!$B$2:$B$19999="Work type")*([2]JOE_DATA!$A$2:$A$19999="Real Estate"),0.4,0)))
+
IF(LEN($FI60)=0,0.3,SUM(IF(([2]JOE_DATA!$C$2:$C$19999=$FI60)*([2]JOE_DATA!$B$2:$B$19999="Work type")*([2]JOE_DATA!$A$2:$A$19999="Real Estate"),0.3,0)))
+
IF(LEN($FJ60)=0,0.3,SUM(IF(([2]JOE_DATA!$C$2:$C$19999=$FJ60)*([2]JOE_DATA!$B$2:$B$19999="Work type")*([2]JOE_DATA!$A$2:$A$19999="Real Estate"),0.3,0)))</f>
        <v>1</v>
      </c>
      <c r="IM60" s="3">
        <f t="array" ref="IM60">IF(LEN($EX60)=0,0.4,SUM(IF(([2]JOE_DATA!$C$2:$C$19999=$EX60)*([2]JOE_DATA!$B$2:$B$19999="Work type")*([2]JOE_DATA!$A$2:$A$19999="Human Capital"),0.4,0)))
+
IF(LEN($EY60)=0,0.3,SUM(IF(([2]JOE_DATA!$C$2:$C$19999=$EY60)*([2]JOE_DATA!$B$2:$B$19999="Work type")*([2]JOE_DATA!$A$2:$A$19999="Human Capital"),0.3,0)))
+
IF(LEN($EZ60)=0,0.3,SUM(IF(([2]JOE_DATA!$C$2:$C$19999=$EZ60)*([2]JOE_DATA!$B$2:$B$19999="Work type")*([2]JOE_DATA!$A$2:$A$19999="Human Capital"),0.3,0)))</f>
        <v>1</v>
      </c>
      <c r="IN60" s="3">
        <f t="array" ref="IN60">IF(LEN($FA60)=0,0.4,SUM(IF(([2]JOE_DATA!$C$2:$C$19999=$FA60)*([2]JOE_DATA!$B$2:$B$19999="Sub-work types")*([2]JOE_DATA!$A$2:$A$19999="Human Capital"),0.4,0)))
+
IF(LEN($FB60)=0,0.3,SUM(IF(([2]JOE_DATA!$C$2:$C$19999=$FB60)*([2]JOE_DATA!$B$2:$B$19999="Sub-work types")*([2]JOE_DATA!$A$2:$A$19999="Human Capital"),0.3,0)))
+
IF(LEN($FC60)=0,0.3,SUM(IF(([2]JOE_DATA!$C$2:$C$19999=$FC60)*([2]JOE_DATA!$B$2:$B$19999="Sub-work types")*([2]JOE_DATA!$A$2:$A$19999="Human Capital"),0.3,0)))</f>
        <v>1</v>
      </c>
      <c r="IO60" s="15">
        <f t="array" ref="IO60">IF(LEN($FD60)=0,1,SUM(IF(([2]JOE_DATA!$C$2:$C$19999=$FD60)*([2]JOE_DATA!$B$2:$B$19999="Pension scheme")*([2]JOE_DATA!$A$2:$A$19999="Human Capital"),1,0)))</f>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51">
      <c r="A61" s="34"/>
      <c r="B61" s="46" t="s">
        <v>356</v>
      </c>
      <c r="C61" s="36" t="s">
        <v>247</v>
      </c>
      <c r="D61" s="41"/>
      <c r="E61" s="41"/>
      <c r="F61" s="41" t="s">
        <v>357</v>
      </c>
      <c r="G61" s="41"/>
      <c r="H61" s="41"/>
      <c r="I61" s="41"/>
      <c r="J61" s="41"/>
      <c r="K61" s="41"/>
      <c r="L61" s="41"/>
      <c r="M61" s="41"/>
      <c r="N61" s="41"/>
      <c r="O61" s="36" t="s">
        <v>106</v>
      </c>
      <c r="P61" s="41"/>
      <c r="Q61" s="41"/>
      <c r="R61" s="41"/>
      <c r="S61" s="41"/>
      <c r="T61" s="48">
        <v>40543</v>
      </c>
      <c r="U61" s="36" t="s">
        <v>248</v>
      </c>
      <c r="V61" s="41"/>
      <c r="W61" s="41"/>
      <c r="X61" s="41"/>
      <c r="Y61" s="41"/>
      <c r="Z61" s="41"/>
      <c r="AA61" s="46" t="s">
        <v>353</v>
      </c>
      <c r="AB61" s="41"/>
      <c r="AC61" s="41"/>
      <c r="AD61" s="41"/>
      <c r="AE61" s="41"/>
      <c r="AF61" s="41"/>
      <c r="AG61" s="41"/>
      <c r="AH61" s="45"/>
      <c r="AI61" s="41"/>
      <c r="AJ61" s="41"/>
      <c r="AK61" s="41"/>
      <c r="AL61" s="36" t="s">
        <v>250</v>
      </c>
      <c r="AM61" s="41"/>
      <c r="AN61" s="41"/>
      <c r="AO61" s="36" t="s">
        <v>251</v>
      </c>
      <c r="AP61" s="41"/>
      <c r="AQ61" s="41"/>
      <c r="AR61" s="41"/>
      <c r="AS61" s="41"/>
      <c r="AT61" s="41"/>
      <c r="AU61" s="41"/>
      <c r="AV61" s="41"/>
      <c r="AW61" s="41"/>
      <c r="AX61" s="41"/>
      <c r="AY61" s="41"/>
      <c r="AZ61" s="41"/>
      <c r="BA61" s="45"/>
      <c r="BB61" s="41"/>
      <c r="BC61" s="41"/>
      <c r="BD61" s="41"/>
      <c r="BE61" s="46"/>
      <c r="BF61" s="41"/>
      <c r="BG61" s="41"/>
      <c r="BH61" s="41"/>
      <c r="BI61" s="41"/>
      <c r="BJ61" s="41"/>
      <c r="BK61" s="41"/>
      <c r="BL61" s="41" t="s">
        <v>395</v>
      </c>
      <c r="BM61" s="41"/>
      <c r="BN61" s="41"/>
      <c r="BO61" s="41"/>
      <c r="BP61" s="41"/>
      <c r="BQ61" s="41"/>
      <c r="BR61" s="41"/>
      <c r="BS61" s="41"/>
      <c r="BT61" s="41"/>
      <c r="BU61" s="41"/>
      <c r="BV61" s="41"/>
      <c r="BW61" s="41"/>
      <c r="BX61" s="41"/>
      <c r="BY61" s="41"/>
      <c r="BZ61" s="36" t="s">
        <v>253</v>
      </c>
      <c r="CA61" s="41"/>
      <c r="CB61" s="41"/>
      <c r="CC61" s="41"/>
      <c r="CD61" s="36"/>
      <c r="CE61" s="36"/>
      <c r="CF61" s="41"/>
      <c r="CG61" s="41" t="s">
        <v>254</v>
      </c>
      <c r="CH61" s="41"/>
      <c r="CI61" s="41"/>
      <c r="CJ61" s="41"/>
      <c r="CK61" s="41"/>
      <c r="CL61" s="41"/>
      <c r="CM61" s="41"/>
      <c r="CN61" s="41"/>
      <c r="CO61" s="41"/>
      <c r="CP61" s="41"/>
      <c r="CQ61" s="41"/>
      <c r="CR61" s="41"/>
      <c r="CS61" s="45"/>
      <c r="CT61" s="49"/>
      <c r="CU61" s="49"/>
      <c r="CV61" s="50"/>
      <c r="CW61" s="50"/>
      <c r="CX61" s="50"/>
      <c r="CY61" s="50"/>
      <c r="CZ61" s="49"/>
      <c r="DA61" s="49"/>
      <c r="DB61" s="49"/>
      <c r="DC61" s="49"/>
      <c r="DD61" s="49"/>
      <c r="DE61" s="49"/>
      <c r="DF61" s="50"/>
      <c r="DG61" s="50"/>
      <c r="DH61" s="50"/>
      <c r="DI61" s="50"/>
      <c r="DJ61" s="50"/>
      <c r="DK61" s="50"/>
      <c r="DL61" s="50"/>
      <c r="DM61" s="50"/>
      <c r="DN61" s="50"/>
      <c r="DO61" s="50"/>
      <c r="DP61" s="50"/>
      <c r="DQ61" s="50"/>
      <c r="DR61" s="50"/>
      <c r="DS61" s="50"/>
      <c r="DT61" s="50"/>
      <c r="DU61" s="50"/>
      <c r="DV61" s="50"/>
      <c r="DW61" s="50"/>
      <c r="DX61" s="50"/>
      <c r="DY61" s="50"/>
      <c r="DZ61" s="50"/>
      <c r="EA61" s="50"/>
      <c r="EB61" s="50"/>
      <c r="EC61" s="50"/>
      <c r="ED61" s="50"/>
      <c r="EE61" s="50"/>
      <c r="EF61" s="50"/>
      <c r="EG61" s="50"/>
      <c r="EH61" s="50"/>
      <c r="EI61" s="50"/>
      <c r="EJ61" s="49"/>
      <c r="EK61" s="49"/>
      <c r="EL61" s="49"/>
      <c r="EM61" s="50"/>
      <c r="EN61" s="50"/>
      <c r="EO61" s="50"/>
      <c r="EP61" s="50"/>
      <c r="EQ61" s="50"/>
      <c r="ER61" s="50"/>
      <c r="ES61" s="50"/>
      <c r="ET61" s="50"/>
      <c r="EU61" s="50"/>
      <c r="EV61" s="50"/>
      <c r="EW61" s="50"/>
      <c r="EX61" s="50"/>
      <c r="EY61" s="50"/>
      <c r="EZ61" s="50"/>
      <c r="FA61" s="50"/>
      <c r="FB61" s="50"/>
      <c r="FC61" s="50"/>
      <c r="FD61" s="50"/>
      <c r="FE61" s="50"/>
      <c r="FF61" s="50"/>
      <c r="FG61" s="50"/>
      <c r="FH61" s="50" t="s">
        <v>354</v>
      </c>
      <c r="FI61" s="50"/>
      <c r="FJ61" s="50"/>
      <c r="FK61" s="50"/>
      <c r="FL61" s="50"/>
      <c r="FM61" s="50"/>
      <c r="FO61" s="3"/>
      <c r="FP61" s="3"/>
      <c r="FQ61" s="3" t="str">
        <f t="array" ref="FQ61">IF(SUM($FU61:$IP61)=74,"PASS","FAIL")</f>
        <v>PASS</v>
      </c>
      <c r="FR61" s="3">
        <f t="shared" si="5"/>
        <v>0</v>
      </c>
      <c r="FS61" s="3">
        <f t="shared" si="6"/>
        <v>1</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1</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7"/>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1</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1</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f t="array" ref="HF61">IF(LEN($CS61)=0,0.4,SUM(IF(([2]JOE_DATA!$C$2:$C$19999=$CS61)*([2]JOE_DATA!$B$2:$B$19999="Work type")*([2]JOE_DATA!$A$2:$A$19999="BAIF"),0.4,0)))
+
IF(LEN($CT61)=0,0.3,SUM(IF(([2]JOE_DATA!$C$2:$C$19999=$CT61)*([2]JOE_DATA!$B$2:$B$19999="Work type")*([2]JOE_DATA!$A$2:$A$19999="BAIF"),0.3,0)))
+
IF(LEN($CU61)=0,0.3,SUM(IF(([2]JOE_DATA!$C$2:$C$19999=$CU61)*([2]JOE_DATA!$B$2:$B$19999="Work type")*([2]JOE_DATA!$A$2:$A$19999="BAIF"),0.3,0)))</f>
        <v>1</v>
      </c>
      <c r="HG61" s="3">
        <f t="array" ref="HG61">IF(LEN($CQ61)=0,1,SUM(IF(([2]JOE_DATA!$C$2:$C$19999=$CQ61)*([2]JOE_DATA!$B$2:$B$19999="Client type")*([2]JOE_DATA!$A$2:$A$19999="BAIF"),1,0)))</f>
        <v>1</v>
      </c>
      <c r="HH61" s="3">
        <f t="array" ref="HH61">IF(LEN($CW61)=0,0.4,SUM(IF(([2]JOE_DATA!$C$2:$C$19999=$CW61)*([2]JOE_DATA!$B$2:$B$19999="Work type")*([2]JOE_DATA!$A$2:$A$19999="CRD"),0.4,0)))
+
IF(LEN($CX61)=0,0.3,SUM(IF(([2]JOE_DATA!$C$2:$C$19999=$CX61)*([2]JOE_DATA!$B$2:$B$19999="Work type")*([2]JOE_DATA!$A$2:$A$19999="CRD"),0.3,0)))
+
IF(LEN($CY61)=0,0.3,SUM(IF(([2]JOE_DATA!$C$2:$C$19999=$CY61)*([2]JOE_DATA!$B$2:$B$19999="Work type")*([2]JOE_DATA!$A$2:$A$19999="CRD"),0.3,0)))</f>
        <v>1</v>
      </c>
      <c r="HI61" s="3">
        <f t="array" ref="HI61">IF(LEN($CZ61)=0,0.4,SUM(IF(([2]JOE_DATA!$C$2:$C$19999=$CZ61)*([2]JOE_DATA!$B$2:$B$19999="Sub-work type")*([2]JOE_DATA!$A$2:$A$19999="CRD"),0.4,0)))
+
IF(LEN($DA61)=0,0.3,SUM(IF(([2]JOE_DATA!$C$2:$C$19999=$DA61)*([2]JOE_DATA!$B$2:$B$19999="Sub-work type")*([2]JOE_DATA!$A$2:$A$19999="CRD"),0.3,0)))
+
IF(LEN($DB61)=0,0.3,SUM(IF(([2]JOE_DATA!$C$2:$C$19999=$DB61)*([2]JOE_DATA!$B$2:$B$19999="Sub-work type")*([2]JOE_DATA!$A$2:$A$19999="CRD"),0.3,0)))</f>
        <v>1</v>
      </c>
      <c r="HJ61" s="3">
        <f t="array" ref="HJ61">IF(LEN($CV61)=0,1,SUM(IF(([2]JOE_DATA!$C$2:$C$19999=$CV61)*([2]JOE_DATA!$B$2:$B$19999="Client type")*([2]JOE_DATA!$A$2:$A$19999="CRD"),1,0)))</f>
        <v>1</v>
      </c>
      <c r="HK61" s="3">
        <f t="array" ref="HK61">IF(LEN($DC61)=0,0.4,SUM(IF(([2]JOE_DATA!$C$2:$C$19999=$DC61)*([2]JOE_DATA!$B$2:$B$19999="Work type")*([2]JOE_DATA!$A$2:$A$19999="Corporate"),0.4,0)))
+
IF(LEN($DD61)=0,0.3,SUM(IF(([2]JOE_DATA!$C$2:$C$19999=$DD61)*([2]JOE_DATA!$B$2:$B$19999="Work type")*([2]JOE_DATA!$A$2:$A$19999="Corporate"),0.3,0)))
+
IF(LEN($DE61)=0,0.3,SUM(IF(([2]JOE_DATA!$C$2:$C$19999=$DE61)*([2]JOE_DATA!$B$2:$B$19999="Work type")*([2]JOE_DATA!$A$2:$A$19999="Corporate"),0.3,0)))</f>
        <v>1</v>
      </c>
      <c r="HL61" s="3">
        <f t="array" ref="HL61">IF(LEN($DF61)=0,0.4,SUM(IF(([2]JOE_DATA!$C$2:$C$19999=$DF61)*([2]JOE_DATA!$B$2:$B$19999="Sub-work type")*([2]JOE_DATA!$A$2:$A$19999="Corporate"),0.4,0)))
+
IF(LEN($DG61)=0,0.3,SUM(IF(([2]JOE_DATA!$C$2:$C$19999=$DG61)*([2]JOE_DATA!$B$2:$B$19999="Sub-work type")*([2]JOE_DATA!$A$2:$A$19999="Corporate"),0.3,0)))
+
IF(LEN($DH61)=0,0.3,SUM(IF(([2]JOE_DATA!$C$2:$C$19999=$DH61)*([2]JOE_DATA!$B$2:$B$19999="Sub-work type")*([2]JOE_DATA!$A$2:$A$19999="Corporate"),0.3,0)))</f>
        <v>1</v>
      </c>
      <c r="HM61" s="3">
        <f t="array" ref="HM61">IF(LEN($DI61)=0,0.4,SUM(IF(([2]JOE_DATA!$C$2:$C$19999=$DI61)*([2]JOE_DATA!$B$2:$B$19999="Acting for")*([2]JOE_DATA!$A$2:$A$19999="Corporate"),0.4,0)))
+
IF(LEN($DJ61)=0,0.3,SUM(IF(([2]JOE_DATA!$C$2:$C$19999=$DJ61)*([2]JOE_DATA!$B$2:$B$19999="Acting for")*([2]JOE_DATA!$A$2:$A$19999="Corporate"),0.3,0)))
+
IF(LEN($DK61)=0,0.3,SUM(IF(([2]JOE_DATA!$C$2:$C$19999=$DK61)*([2]JOE_DATA!$B$2:$B$19999="Acting for")*([2]JOE_DATA!$A$2:$A$19999="Corporate"),0.3,0)))</f>
        <v>1</v>
      </c>
      <c r="HN61" s="3">
        <f t="array" ref="HN61">IF(LEN($DM61)=0,0.4,SUM(IF(([2]JOE_DATA!$C$2:$C$19999=$DM61)*([2]JOE_DATA!$B$2:$B$19999="Country of buyer")*([2]JOE_DATA!$A$2:$A$19999="Corporate"),0.4,0)))
+
IF(LEN($DN61)=0,0.3,SUM(IF(([2]JOE_DATA!$C$2:$C$19999=$DN61)*([2]JOE_DATA!$B$2:$B$19999="Country of buyer")*([2]JOE_DATA!$A$2:$A$19999="Corporate"),0.3,0)))
+
IF(LEN($DL61)=0,0.3,SUM(IF(([2]JOE_DATA!$C$2:$C$19999=$DL61)*([2]JOE_DATA!$B$2:$B$19999="Country of buyer")*([2]JOE_DATA!$A$2:$A$19999="Corporate"),0.3,0)))</f>
        <v>1</v>
      </c>
      <c r="HO61" s="3">
        <f t="array" ref="HO61">IF(LEN($DO61)=0,0.4,SUM(IF(([2]JOE_DATA!$C$2:$C$19999=$DO61)*([2]JOE_DATA!$B$2:$B$19999="Country of seller")*([2]JOE_DATA!$A$2:$A$19999="Corporate"),0.4,0)))
+
IF(LEN($DP61)=0,0.3,SUM(IF(([2]JOE_DATA!$C$2:$C$19999=$DP61)*([2]JOE_DATA!$B$2:$B$19999="Country of seller")*([2]JOE_DATA!$A$2:$A$19999="Corporate"),0.3,0)))
+
IF(LEN($DQ61)=0,0.3,SUM(IF(([2]JOE_DATA!$C$2:$C$19999=$DQ61)*([2]JOE_DATA!$B$2:$B$19999="Country of seller")*([2]JOE_DATA!$A$2:$A$19999="Corporate"),0.3,0)))</f>
        <v>1</v>
      </c>
      <c r="HP61" s="3">
        <f t="array" ref="HP61">IF(LEN($DR61)=0,0.4,SUM(IF(([2]JOE_DATA!$C$2:$C$19999=$DR61)*([2]JOE_DATA!$B$2:$B$19999="Country of target")*([2]JOE_DATA!$A$2:$A$19999="Corporate"),0.4,0)))
+
IF(LEN($DS61)=0,0.3,SUM(IF(([2]JOE_DATA!$C$2:$C$19999=$DS61)*([2]JOE_DATA!$B$2:$B$19999="Country of target")*([2]JOE_DATA!$A$2:$A$19999="Corporate"),0.3,0)))
+
IF(LEN($DT61)=0,0.3,SUM(IF(([2]JOE_DATA!$C$2:$C$19999=$DT61)*([2]JOE_DATA!$B$2:$B$19999="Country of target")*([2]JOE_DATA!$A$2:$A$19999="Corporate"),0.3,0)))</f>
        <v>1</v>
      </c>
      <c r="HQ61" s="3">
        <f t="array" ref="HQ61">IF(LEN($DU61)=0,1,SUM(IF(([2]JOE_DATA!$C$2:$C$19999=$DU61)*([2]JOE_DATA!$B$2:$B$19999="Value over US $5m")*([2]JOE_DATA!$A$2:$A$19999="Corporate"),1,0)))</f>
        <v>1</v>
      </c>
      <c r="HR61" s="3">
        <f t="array" ref="HR61">IF(LEN($DV61)=0,1,SUM(IF(([2]JOE_DATA!$C$2:$C$19999=$DV61)*([2]JOE_DATA!$B$2:$B$19999="Value over £500,000")*([2]JOE_DATA!$A$2:$A$19999="Corporate"),1,0)))</f>
        <v>1</v>
      </c>
      <c r="HS61" s="3">
        <f t="array" ref="HS61">IF(LEN($DW61)=0,1,SUM(IF(([2]JOE_DATA!$C$2:$C$19999=$DW61)*([2]JOE_DATA!$B$2:$B$19999="Value over Euro 5m")*([2]JOE_DATA!$A$2:$A$19999="Corporate"),1,0)))</f>
        <v>1</v>
      </c>
      <c r="HT61" s="3">
        <f t="array" ref="HT61">IF(LEN($DX61)=0,1,SUM(IF(([2]JOE_DATA!$C$2:$C$19999=$DX61)*([2]JOE_DATA!$B$2:$B$19999="Value range in euros")*([2]JOE_DATA!$A$2:$A$19999="Corporate"),1,0)))</f>
        <v>1</v>
      </c>
      <c r="HU61" s="3">
        <f t="array" ref="HU61">IF(LEN($DY61)=0,1,SUM(IF(([2]JOE_DATA!$C$2:$C$19999=$DY61)*([2]JOE_DATA!$B$2:$B$19999="Is the deal relevant for M&amp;A study")*([2]JOE_DATA!$A$2:$A$19999="Corporate"),1,0)))</f>
        <v>1</v>
      </c>
      <c r="HV61" s="3">
        <f t="array" ref="HV61">IF(LEN($DZ61)=0,1,SUM(IF(([2]JOE_DATA!$C$2:$C$19999=$DZ61)*([2]JOE_DATA!$B$2:$B$19999="Does the deal involve PE clients")*([2]JOE_DATA!$A$2:$A$19999="Corporate"),1,0)))</f>
        <v>1</v>
      </c>
      <c r="HW61" s="3">
        <f t="array" ref="HW61">IF(LEN($EA61)=0,1,SUM(IF(([2]JOE_DATA!$C$2:$C$19999=$EA61)*([2]JOE_DATA!$B$2:$B$19999="Quarter deal announced/signed")*([2]JOE_DATA!$A$2:$A$19999="Corporate"),1,0)))</f>
        <v>1</v>
      </c>
      <c r="HX61" s="3">
        <f t="array" ref="HX61">IF(LEN($EB61)=0,1,SUM(IF(([2]JOE_DATA!$C$2:$C$19999=$EB61)*([2]JOE_DATA!$B$2:$B$19999="Quarter deal completed")*([2]JOE_DATA!$A$2:$A$19999="Corporate"),1,0)))</f>
        <v>1</v>
      </c>
      <c r="HY61" s="3">
        <f t="array" ref="HY61">IF(LEN($EC61)=0,1,SUM(IF(([2]JOE_DATA!$C$2:$C$19999=$EC61)*([2]JOE_DATA!$B$2:$B$19999="Year deal announced/signed")*([2]JOE_DATA!$A$2:$A$19999="Corporate"),1,0)))</f>
        <v>1</v>
      </c>
      <c r="HZ61" s="3">
        <f t="array" ref="HZ61">IF(LEN($ED61)=0,1,SUM(IF(([2]JOE_DATA!$C$2:$C$19999=$ED61)*([2]JOE_DATA!$B$2:$B$19999="Year deal completed")*([2]JOE_DATA!$A$2:$A$19999="Corporate"),1,0)))</f>
        <v>1</v>
      </c>
      <c r="IA61" s="3">
        <v>1</v>
      </c>
      <c r="IB61" s="3">
        <f t="array" ref="IB61">IF(LEN($EF61)=0,1,SUM(IF(([2]JOE_DATA!$C$2:$C$19999=$EF61)*([2]JOE_DATA!$B$2:$B$19999="Work type")*([2]JOE_DATA!$A$2:$A$19999="Corporate Tax"),1,0)))</f>
        <v>1</v>
      </c>
      <c r="IC61" s="3">
        <f t="array" ref="IC61">IF(LEN($EG61)=0,0.4,SUM(IF(([2]JOE_DATA!$C$2:$C$19999=$EG61)*([2]JOE_DATA!$B$2:$B$19999="Work type")*([2]JOE_DATA!$A$2:$A$19999="EPC Construction"),0.4,0)))
+
IF(LEN($EH61)=0,0.3,SUM(IF(([2]JOE_DATA!$C$2:$C$19999=$EH61)*([2]JOE_DATA!$B$2:$B$19999="Work type")*([2]JOE_DATA!$A$2:$A$19999="EPC Construction"),0.3,0)))
+
IF(LEN($EI61)=0,0.3,SUM(IF(([2]JOE_DATA!$C$2:$C$19999=$EI61)*([2]JOE_DATA!$B$2:$B$19999="Work type")*([2]JOE_DATA!$A$2:$A$19999="EPC Construction"),0.3,0)))</f>
        <v>1</v>
      </c>
      <c r="ID61" s="3">
        <f t="array" ref="ID61">IF(LEN($EJ61)=0,0.4,SUM(IF(([2]JOE_DATA!$C$2:$C$19999=$EJ61)*([2]JOE_DATA!$B$2:$B$19999="Contract type")*([2]JOE_DATA!$A$2:$A$19999="EPC Construction"),0.4,0)))
+
IF(LEN($EK61)=0,0.3,SUM(IF(([2]JOE_DATA!$C$2:$C$19999=$EK61)*([2]JOE_DATA!$B$2:$B$19999="Contract type")*([2]JOE_DATA!$A$2:$A$19999="EPC Construction"),0.3,0)))
+
IF(LEN($EL61)=0,0.3,SUM(IF(([2]JOE_DATA!$C$2:$C$19999=$EL61)*([2]JOE_DATA!$B$2:$B$19999="Contract type")*([2]JOE_DATA!$A$2:$A$19999="EPC Construction"),0.3,0)))</f>
        <v>1</v>
      </c>
      <c r="IE61" s="3">
        <f t="array" ref="IE61">IF(LEN($EP61)=0,1,SUM(IF(([2]JOE_DATA!$C$2:$C$19999=$EP61)*([2]JOE_DATA!$B$2:$B$19999="Client type")*([2]JOE_DATA!$A$2:$A$19999="EPC Construction"),1,0)))</f>
        <v>1</v>
      </c>
      <c r="IF61" s="3">
        <f t="array" ref="IF61">IF(LEN($EN61)=0,1,SUM(IF(([2]JOE_DATA!$C$2:$C$19999=$EN61)*([2]JOE_DATA!$B$2:$B$19999="Subject matter")*([2]JOE_DATA!$A$2:$A$19999="EPC Construction"),1,0)))</f>
        <v>1</v>
      </c>
      <c r="IG61" s="3">
        <f t="array" ref="IG61">IF(LEN($ER61)=0,1,SUM(IF(([2]JOE_DATA!$C$2:$C$19999=$ER61)*([2]JOE_DATA!$B$2:$B$19999="Client scope")*([2]JOE_DATA!$A$2:$A$19999="EPC Construction"),1,0)))</f>
        <v>1</v>
      </c>
      <c r="IH61" s="3">
        <f t="array" ref="IH61">IF(LEN($ES61)=0,0.4,SUM(IF(([2]JOE_DATA!$C$2:$C$19999=$ES61)*([2]JOE_DATA!$B$2:$B$19999="Work type")*([2]JOE_DATA!$A$2:$A$19999="EPC Energy"),0.4,0)))
+
IF(LEN($ET61)=0,0.3,SUM(IF(([2]JOE_DATA!$C$2:$C$19999=$ET61)*([2]JOE_DATA!$B$2:$B$19999="Work type")*([2]JOE_DATA!$A$2:$A$19999="EPC Energy"),0.3,0)))
+
IF(LEN($EU61)=0,0.3,SUM(IF(([2]JOE_DATA!$C$2:$C$19999=$EU61)*([2]JOE_DATA!$B$2:$B$19999="Work type")*([2]JOE_DATA!$A$2:$A$19999="EPC Energy"),0.3,0)))</f>
        <v>1</v>
      </c>
      <c r="II61" s="3">
        <f t="array" ref="II61">IF(LEN($EV61)=0,1,SUM(IF(([2]JOE_DATA!$C$2:$C$19999=$EV61)*([2]JOE_DATA!$B$2:$B$19999="Work type")*([2]JOE_DATA!$A$2:$A$19999="EPC Energy"),1,0)))</f>
        <v>1</v>
      </c>
      <c r="IJ61" s="3">
        <f t="array" ref="IJ61">IF(LEN($EW61)=0,1,SUM(IF(([2]JOE_DATA!$C$2:$C$19999=$EW61)*([2]JOE_DATA!$B$2:$B$19999="Client type")*([2]JOE_DATA!$A$2:$A$19999="EPC Projects"),1,0)))</f>
        <v>1</v>
      </c>
      <c r="IK61" s="3">
        <f t="array" ref="IK61">IF(LEN($FE61)=0,0.4,SUM(IF(([2]JOE_DATA!$C$2:$C$19999=$FE61)*([2]JOE_DATA!$B$2:$B$19999="Client type")*([2]JOE_DATA!$A$2:$A$19999="Real Estate"),0.4,0)))
+
IF(LEN($FF61)=0,0.3,SUM(IF(([2]JOE_DATA!$C$2:$C$19999=$FF61)*([2]JOE_DATA!$B$2:$B$19999="Client type")*([2]JOE_DATA!$A$2:$A$19999="Real Estate"),0.3,0)))
+
IF(LEN($FG61)=0,0.3,SUM(IF(([2]JOE_DATA!$C$2:$C$19999=$FG61)*([2]JOE_DATA!$B$2:$B$19999="Client type")*([2]JOE_DATA!$A$2:$A$19999="Real Estate"),0.3,0)))</f>
        <v>1</v>
      </c>
      <c r="IL61" s="3">
        <f t="array" ref="IL61">IF(LEN($FH61)=0,0.4,SUM(IF(([2]JOE_DATA!$C$2:$C$19999=$FH61)*([2]JOE_DATA!$B$2:$B$19999="Work type")*([2]JOE_DATA!$A$2:$A$19999="Real Estate"),0.4,0)))
+
IF(LEN($FI61)=0,0.3,SUM(IF(([2]JOE_DATA!$C$2:$C$19999=$FI61)*([2]JOE_DATA!$B$2:$B$19999="Work type")*([2]JOE_DATA!$A$2:$A$19999="Real Estate"),0.3,0)))
+
IF(LEN($FJ61)=0,0.3,SUM(IF(([2]JOE_DATA!$C$2:$C$19999=$FJ61)*([2]JOE_DATA!$B$2:$B$19999="Work type")*([2]JOE_DATA!$A$2:$A$19999="Real Estate"),0.3,0)))</f>
        <v>1</v>
      </c>
      <c r="IM61" s="3">
        <f t="array" ref="IM61">IF(LEN($EX61)=0,0.4,SUM(IF(([2]JOE_DATA!$C$2:$C$19999=$EX61)*([2]JOE_DATA!$B$2:$B$19999="Work type")*([2]JOE_DATA!$A$2:$A$19999="Human Capital"),0.4,0)))
+
IF(LEN($EY61)=0,0.3,SUM(IF(([2]JOE_DATA!$C$2:$C$19999=$EY61)*([2]JOE_DATA!$B$2:$B$19999="Work type")*([2]JOE_DATA!$A$2:$A$19999="Human Capital"),0.3,0)))
+
IF(LEN($EZ61)=0,0.3,SUM(IF(([2]JOE_DATA!$C$2:$C$19999=$EZ61)*([2]JOE_DATA!$B$2:$B$19999="Work type")*([2]JOE_DATA!$A$2:$A$19999="Human Capital"),0.3,0)))</f>
        <v>1</v>
      </c>
      <c r="IN61" s="3">
        <f t="array" ref="IN61">IF(LEN($FA61)=0,0.4,SUM(IF(([2]JOE_DATA!$C$2:$C$19999=$FA61)*([2]JOE_DATA!$B$2:$B$19999="Sub-work types")*([2]JOE_DATA!$A$2:$A$19999="Human Capital"),0.4,0)))
+
IF(LEN($FB61)=0,0.3,SUM(IF(([2]JOE_DATA!$C$2:$C$19999=$FB61)*([2]JOE_DATA!$B$2:$B$19999="Sub-work types")*([2]JOE_DATA!$A$2:$A$19999="Human Capital"),0.3,0)))
+
IF(LEN($FC61)=0,0.3,SUM(IF(([2]JOE_DATA!$C$2:$C$19999=$FC61)*([2]JOE_DATA!$B$2:$B$19999="Sub-work types")*([2]JOE_DATA!$A$2:$A$19999="Human Capital"),0.3,0)))</f>
        <v>1</v>
      </c>
      <c r="IO61" s="15">
        <f t="array" ref="IO61">IF(LEN($FD61)=0,1,SUM(IF(([2]JOE_DATA!$C$2:$C$19999=$FD61)*([2]JOE_DATA!$B$2:$B$19999="Pension scheme")*([2]JOE_DATA!$A$2:$A$19999="Human Capital"),1,0)))</f>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ht="67.5">
      <c r="B62" s="46" t="s">
        <v>358</v>
      </c>
      <c r="C62" s="36" t="s">
        <v>247</v>
      </c>
      <c r="D62" s="41"/>
      <c r="E62" s="41"/>
      <c r="F62" s="41" t="s">
        <v>248</v>
      </c>
      <c r="G62" s="41"/>
      <c r="H62" s="41"/>
      <c r="I62" s="41"/>
      <c r="J62" s="41"/>
      <c r="K62" s="41"/>
      <c r="L62" s="41"/>
      <c r="M62" s="41"/>
      <c r="N62" s="41"/>
      <c r="O62" s="36" t="s">
        <v>106</v>
      </c>
      <c r="P62" s="41"/>
      <c r="Q62" s="41"/>
      <c r="R62" s="41"/>
      <c r="S62" s="41"/>
      <c r="T62" s="48">
        <v>39813</v>
      </c>
      <c r="U62" s="36" t="s">
        <v>248</v>
      </c>
      <c r="V62" s="41"/>
      <c r="W62" s="41"/>
      <c r="X62" s="41"/>
      <c r="Y62" s="41"/>
      <c r="Z62" s="41"/>
      <c r="AA62" s="46" t="s">
        <v>359</v>
      </c>
      <c r="AB62" s="41"/>
      <c r="AC62" s="41"/>
      <c r="AD62" s="41"/>
      <c r="AE62" s="41"/>
      <c r="AF62" s="41"/>
      <c r="AG62" s="41"/>
      <c r="AH62" s="45"/>
      <c r="AI62" s="41"/>
      <c r="AJ62" s="41"/>
      <c r="AK62" s="41"/>
      <c r="AL62" s="36" t="s">
        <v>250</v>
      </c>
      <c r="AM62" s="41"/>
      <c r="AN62" s="41"/>
      <c r="AO62" s="36" t="s">
        <v>251</v>
      </c>
      <c r="AP62" s="41"/>
      <c r="AQ62" s="41"/>
      <c r="AR62" s="41"/>
      <c r="AS62" s="41"/>
      <c r="AT62" s="41"/>
      <c r="AU62" s="41"/>
      <c r="AV62" s="41"/>
      <c r="AW62" s="41"/>
      <c r="AX62" s="41"/>
      <c r="AY62" s="41"/>
      <c r="AZ62" s="41"/>
      <c r="BA62" s="45"/>
      <c r="BB62" s="41"/>
      <c r="BC62" s="41"/>
      <c r="BD62" s="41"/>
      <c r="BE62" s="46"/>
      <c r="BF62" s="41"/>
      <c r="BG62" s="41"/>
      <c r="BH62" s="41"/>
      <c r="BI62" s="41"/>
      <c r="BJ62" s="41"/>
      <c r="BK62" s="41"/>
      <c r="BL62" s="41"/>
      <c r="BM62" s="41"/>
      <c r="BN62" s="41"/>
      <c r="BO62" s="41"/>
      <c r="BP62" s="41"/>
      <c r="BQ62" s="41"/>
      <c r="BR62" s="41"/>
      <c r="BS62" s="41"/>
      <c r="BT62" s="41"/>
      <c r="BU62" s="41"/>
      <c r="BV62" s="41"/>
      <c r="BW62" s="41"/>
      <c r="BX62" s="41"/>
      <c r="BY62" s="41"/>
      <c r="BZ62" s="36" t="s">
        <v>253</v>
      </c>
      <c r="CA62" s="41"/>
      <c r="CB62" s="41"/>
      <c r="CC62" s="41"/>
      <c r="CD62" s="36"/>
      <c r="CE62" s="36"/>
      <c r="CF62" s="41"/>
      <c r="CG62" s="41" t="s">
        <v>254</v>
      </c>
      <c r="CH62" s="41"/>
      <c r="CI62" s="41"/>
      <c r="CJ62" s="41"/>
      <c r="CK62" s="41"/>
      <c r="CL62" s="41"/>
      <c r="CM62" s="41"/>
      <c r="CN62" s="41"/>
      <c r="CO62" s="41"/>
      <c r="CP62" s="41"/>
      <c r="CQ62" s="41"/>
      <c r="CR62" s="41"/>
      <c r="CS62" s="45"/>
      <c r="CT62" s="49"/>
      <c r="CU62" s="49"/>
      <c r="CV62" s="50"/>
      <c r="CW62" s="50"/>
      <c r="CX62" s="50"/>
      <c r="CY62" s="50"/>
      <c r="CZ62" s="49"/>
      <c r="DA62" s="49"/>
      <c r="DB62" s="49"/>
      <c r="DC62" s="49"/>
      <c r="DD62" s="49"/>
      <c r="DE62" s="49"/>
      <c r="DF62" s="50"/>
      <c r="DG62" s="50"/>
      <c r="DH62" s="50"/>
      <c r="DI62" s="50"/>
      <c r="DJ62" s="50"/>
      <c r="DK62" s="50"/>
      <c r="DL62" s="50"/>
      <c r="DM62" s="50"/>
      <c r="DN62" s="50"/>
      <c r="DO62" s="50"/>
      <c r="DP62" s="50"/>
      <c r="DQ62" s="50"/>
      <c r="DR62" s="50"/>
      <c r="DS62" s="50"/>
      <c r="DT62" s="50"/>
      <c r="DU62" s="50"/>
      <c r="DV62" s="50"/>
      <c r="DW62" s="50"/>
      <c r="DX62" s="50"/>
      <c r="DY62" s="50"/>
      <c r="DZ62" s="50"/>
      <c r="EA62" s="50"/>
      <c r="EB62" s="50"/>
      <c r="EC62" s="50"/>
      <c r="ED62" s="50"/>
      <c r="EE62" s="50"/>
      <c r="EF62" s="50"/>
      <c r="EG62" s="50"/>
      <c r="EH62" s="50"/>
      <c r="EI62" s="50"/>
      <c r="EJ62" s="49"/>
      <c r="EK62" s="49"/>
      <c r="EL62" s="49"/>
      <c r="EM62" s="50"/>
      <c r="EN62" s="50"/>
      <c r="EO62" s="50"/>
      <c r="EP62" s="50"/>
      <c r="EQ62" s="50"/>
      <c r="ER62" s="50"/>
      <c r="ES62" s="50"/>
      <c r="ET62" s="50"/>
      <c r="EU62" s="50"/>
      <c r="EV62" s="50"/>
      <c r="EW62" s="50"/>
      <c r="EX62" s="50"/>
      <c r="EY62" s="50"/>
      <c r="EZ62" s="50"/>
      <c r="FA62" s="50"/>
      <c r="FB62" s="50"/>
      <c r="FC62" s="50"/>
      <c r="FD62" s="50"/>
      <c r="FE62" s="50"/>
      <c r="FF62" s="50"/>
      <c r="FG62" s="50"/>
      <c r="FH62" s="50"/>
      <c r="FI62" s="50"/>
      <c r="FJ62" s="50"/>
      <c r="FK62" s="50"/>
      <c r="FL62" s="50"/>
      <c r="FM62" s="50"/>
      <c r="FO62" s="3"/>
      <c r="FP62" s="3"/>
      <c r="FQ62" s="3" t="str">
        <f t="array" ref="FQ62">IF(SUM($FU62:$IP62)=74,"PASS","FAIL")</f>
        <v>FAIL</v>
      </c>
      <c r="FR62" s="3">
        <f t="shared" si="5"/>
        <v>1</v>
      </c>
      <c r="FS62" s="3">
        <f t="shared" si="6"/>
        <v>1</v>
      </c>
      <c r="FT62" s="3"/>
      <c r="FU62" s="3">
        <f t="array" ref="FU62">SUM(IF(([2]JOE_DATA!$C$2:$C$19999=$C62)*([2]JOE_DATA!$B$2:$B$19999="Client Name Confidential"),1,0))</f>
        <v>1</v>
      </c>
      <c r="FV62" s="3">
        <f t="array" ref="FV62">IF(ISBLANK($E62),1,SUM(IF(([2]JOE_DATA!$C$2:$C$19999=$E62)*([2]JOE_DATA!$B$2:$B$19999="Client name confidential on completion"),1,0)))</f>
        <v>1</v>
      </c>
      <c r="FW62" s="3">
        <f t="array" ref="FW62">IF(LEN($F62)=0,0.5,SUM(IF(([2]JOE_DATA!$C$2:$C$19999=$F62)*([2]JOE_DATA!$B$2:$B$19999="Client sector group"),0.5,0)))
+
IF(LEN($G62)=0,0.25,SUM(IF(([2]JOE_DATA!$C$2:$C$19999=$G62)*([2]JOE_DATA!$B$2:$B$19999="Client sector group"),0.25,0)))
+
IF(LEN($H62)=0,0.25,SUM(IF(([2]JOE_DATA!$C$2:$C$19999=$H62)*([2]JOE_DATA!$B$2:$B$19999="Client sector group"),0.25,0)))</f>
        <v>1</v>
      </c>
      <c r="FX62" s="3">
        <f t="array" ref="FX62">IF(ISBLANK($I62),0.5,SUM(IF(([2]JOE_DATA!$C$2:$C$19999=$I62)*([2]JOE_DATA!$B$2:$B$19999="Client sub-sector group"),0.5,0)))
+
IF(ISBLANK($J62),0.25,SUM(IF(([2]JOE_DATA!$C$2:$C$19999=$J62)*([2]JOE_DATA!$B$2:$B$19999="Client sub-sector group"),0.25,0)))
+
IF(ISBLANK($K62),0.25,SUM(IF(([2]JOE_DATA!$C$2:$C$19999=$K62)*([2]JOE_DATA!$B$2:$B$19999="Client sub-sector group"),0.25,0)))</f>
        <v>1</v>
      </c>
      <c r="FY62" s="3">
        <f t="array" ref="FY62">IF(LEN($L62)=0,0.4,SUM(IF(([2]JOE_DATA!$C$2:$C$19999=$L62)*([2]JOE_DATA!$B$2:$B$19999="Predominant Country of Client"),0.4,0)))
+
IF(LEN($M62)=0,0.3,SUM(IF(([2]JOE_DATA!$C$2:$C$19999=$M62)*([2]JOE_DATA!$B$2:$B$19999="Predominant Country of Client"),0.3,0)))
+
IF(LEN($N62)=0,0.3,SUM(IF(([2]JOE_DATA!$C$2:$C$19999=$N62)*([2]JOE_DATA!$B$2:$B$19999="Predominant Country of Client"),0.3,0)))</f>
        <v>1</v>
      </c>
      <c r="FZ62" s="3">
        <f t="array" ref="FZ62">IF(LEN($O62)=0,0.4,SUM(IF(([2]JOE_DATA!$C$2:$C$19999=$O62)*([2]JOE_DATA!$B$2:$B$19999="Main practice group"),0.4,0)))
+
IF(LEN($P62)=0,0.3,SUM(IF(([2]JOE_DATA!$C$2:$C$19999=$P62)*([2]JOE_DATA!$B$2:$B$19999="Main practice group"),0.3,0)))
+
IF(LEN($Q62)=0,0.3,SUM(IF(([2]JOE_DATA!$C$2:$C$19999=$Q62)*([2]JOE_DATA!$B$2:$B$19999="Main practice group"),0.3,0)))</f>
        <v>1</v>
      </c>
      <c r="GA62" s="3">
        <f t="shared" si="7"/>
        <v>1</v>
      </c>
      <c r="GB62" s="3">
        <f t="shared" si="8"/>
        <v>1</v>
      </c>
      <c r="GC62" s="3">
        <f t="array" ref="GC62">IF(LEN($U62)=0,0.4,SUM(IF(([2]JOE_DATA!$C$2:$C$19999=$U62)*([2]JOE_DATA!$B$2:$B$19999="Matter sector group"),0.4,0)))
+
IF(LEN($V62)=0,0.3,SUM(IF(([2]JOE_DATA!$C$2:$C$19999=$V62)*([2]JOE_DATA!$B$2:$B$19999="Matter sector group"),0.3,0)))
+
IF(LEN($W62)=0,0.3,SUM(IF(([2]JOE_DATA!$C$2:$C$19999=$W62)*([2]JOE_DATA!$B$2:$B$19999="Matter sector group"),0.3,0)))</f>
        <v>1</v>
      </c>
      <c r="GD62" s="3">
        <f t="array" ref="GD62">IF(LEN($X62)=0,0.4,SUM(IF(([2]JOE_DATA!$C$2:$C$19999=$X62)*([2]JOE_DATA!$B$2:$B$19999="Matter sub-sector group"),0.4,0)))
+
IF(LEN($Y62)=0,0.3,SUM(IF(([2]JOE_DATA!$C$2:$C$19999=$Y62)*([2]JOE_DATA!$B$2:$B$19999="Matter sub-sector group"),0.3,0)))
+
IF(LEN($Z62)=0,0.3,SUM(IF(([2]JOE_DATA!$C$2:$C$19999=$Z62)*([2]JOE_DATA!$B$2:$B$19999="Matter sub-sector group"),0.3,0)))</f>
        <v>1</v>
      </c>
      <c r="GE62" s="3">
        <f t="array" ref="GE62">IF(ISBLANK($AD62),1,SUM(IF(([2]JOE_DATA!$C$2:$C$19999=$AD62)*([2]JOE_DATA!$B$2:$B$19999="Matter confidential"),1,0)))</f>
        <v>1</v>
      </c>
      <c r="GF62" s="3">
        <f t="array" ref="GF62">IF(ISBLANK($AE62),1,SUM(IF(([2]JOE_DATA!$C$2:$C$19999=$AE62)*([2]JOE_DATA!$B$2:$B$19999="Matter confidential on completion"),1,0)))</f>
        <v>1</v>
      </c>
      <c r="GG62" s="3">
        <f t="array" ref="GG62">IF(ISBLANK($AG62),1,SUM(IF(([2]JOE_DATA!$C$2:$C$19999=$AG62)*([2]JOE_DATA!$B$2:$B$19999="Applicable law"),1,0)))</f>
        <v>1</v>
      </c>
      <c r="GH62" s="3">
        <f t="array" ref="GH62">IF(ISBLANK($AO62),1,SUM(IF(([2]JOE_DATA!$C$2:$C$19999=$AO62)*([2]JOE_DATA!$B$2:$B$19999="Contentious"),1,0)))</f>
        <v>1</v>
      </c>
      <c r="GI62" s="3">
        <f t="array" ref="GI62">IF(ISBLANK($AP62),1,SUM(IF(([2]JOE_DATA!$C$2:$C$19999=$AP62)*([2]JOE_DATA!$B$2:$B$19999="Dispute resolution"),1,0)))</f>
        <v>1</v>
      </c>
      <c r="GJ62" s="3">
        <f t="array" ref="GJ62">IF(ISBLANK($AQ62),1,SUM(IF(([2]JOE_DATA!$C$2:$C$19999=$AQ62)*([2]JOE_DATA!$B$2:$B$19999="Language of dispute"),1,0)))</f>
        <v>1</v>
      </c>
      <c r="GK62" s="3">
        <f t="array" ref="GK62">IF(LEN($AW62)=0,0.4,SUM(IF(([2]JOE_DATA!$C$2:$C$19999=$AW62)*([2]JOE_DATA!$B$2:$B$19999="Country Of Arbitration"),0.4,0)))
+
IF(LEN($AX62)=0,0.3,SUM(IF(([2]JOE_DATA!$C$2:$C$19999=$AX62)*([2]JOE_DATA!$B$2:$B$19999="Country Of Arbitration"),0.3,0)))
+
IF(LEN($AY62)=0,0.3,SUM(IF(([2]JOE_DATA!$C$2:$C$19999=$AY62)*([2]JOE_DATA!$B$2:$B$19999="Country Of Arbitration"),0.3,0)))</f>
        <v>1</v>
      </c>
      <c r="GL62" s="3">
        <f t="array" ref="GL62">IF(LEN($AT62)=0,0.4,SUM(IF(([2]JOE_DATA!$C$2:$C$19999=$AT62)*([2]JOE_DATA!$B$2:$B$19999="Jurisdiction of dispute"),0.4,0)))
+
IF(LEN($AU62)=0,0.3,SUM(IF(([2]JOE_DATA!$C$2:$C$19999=$AU62)*([2]JOE_DATA!$B$2:$B$19999="Jurisdiction of dispute"),0.3,0)))
+
IF(LEN($AV62)=0,0.3,SUM(IF(([2]JOE_DATA!$C$2:$C$19999=$AV62)*([2]JOE_DATA!$B$2:$B$19999="Jurisdiction of dispute"),0.3,0)))</f>
        <v>1</v>
      </c>
      <c r="GM62" s="3">
        <f t="array" ref="GM62">IF(LEN($AZ62)=0,0.6,SUM(IF(([2]JOE_DATA!$C$2:$C$19999=$AZ62)*([2]JOE_DATA!$B$2:$B$19999="Seat of arbitration"),0.6,0)))
+
IF(LEN($BA62)=0,0.4,SUM(IF(([2]JOE_DATA!$C$2:$C$19999=$BA62)*([2]JOE_DATA!$B$2:$B$19999="Seat of arbitration"),0.4,0)))</f>
        <v>1</v>
      </c>
      <c r="GN62" s="3">
        <f t="array" ref="GN62">IF(ISBLANK($BB62),1,SUM(IF(([2]JOE_DATA!$C$2:$C$19999=$BB62)*([2]JOE_DATA!$B$2:$B$19999="Arbitral rules"),1,0)))</f>
        <v>1</v>
      </c>
      <c r="GO62" s="3">
        <f t="array" ref="GO62">IF(ISBLANK($BC62),1,SUM(IF(([2]JOE_DATA!$C$2:$C$19999=$BC62)*([2]JOE_DATA!$B$2:$B$19999="Investment treaty"),1,0)))</f>
        <v>1</v>
      </c>
      <c r="GP62" s="3">
        <f t="array" ref="GP62">IF(ISBLANK($BD62),1,SUM(IF(([2]JOE_DATA!$C$2:$C$19999=$BD62)*([2]JOE_DATA!$B$2:$B$19999="Investigation type"),1,0)))</f>
        <v>1</v>
      </c>
      <c r="GQ62" s="3">
        <f t="array" ref="GQ62">IF(ISBLANK($BF62),1,SUM(IF(([2]JOE_DATA!$C$2:$C$19999=$BF62)*([2]JOE_DATA!$B$2:$B$19999="Currency of deal"),1,0)))</f>
        <v>1</v>
      </c>
      <c r="GR62" s="3">
        <f t="array" ref="GR62">IF(ISBLANK($BG62),1,SUM(IF(([2]JOE_DATA!$C$2:$C$19999=$BG62)*([2]JOE_DATA!$B$2:$B$19999="Value confidential"),1,0)))</f>
        <v>1</v>
      </c>
      <c r="GS62" s="3">
        <f t="array" ref="GS62">IF(ISBLANK($BH62),1,SUM(IF(([2]JOE_DATA!$C$2:$C$19999=$BH62)*([2]JOE_DATA!$B$2:$B$19999="Value confidential on completion"),1,0)))</f>
        <v>1</v>
      </c>
      <c r="GT62" s="3">
        <f t="array" ref="GT62">IF(LEN($BI62)=0,0.4,SUM(IF(([2]JOE_DATA!$C$2:$C$19999=$BI62)*([2]JOE_DATA!$B$2:$B$19999="Teams"),0.4,0)))
+
IF(LEN($BJ62)=0,0.3,SUM(IF(([2]JOE_DATA!$C$2:$C$19999=$BJ62)*([2]JOE_DATA!$B$2:$B$19999="Teams"),0.3,0)))
+
IF(LEN($BK62)=0,0.3,SUM(IF(([2]JOE_DATA!$C$2:$C$19999=$BK62)*([2]JOE_DATA!$B$2:$B$19999="Teams"),0.3,0)))</f>
        <v>1</v>
      </c>
      <c r="GU62" s="3">
        <f t="array" ref="GU62">IF(LEN($BL62)=0,0.4,SUM(IF(([2]JOE_DATA!$C$2:$C$19999=$BL62)*([2]JOE_DATA!$B$2:$B$19999="Lead Matter Partner"),0.4,0)))
+
IF(LEN($BM62)=0,0.3,SUM(IF(([2]JOE_DATA!$C$2:$C$19999=$BM62)*([2]JOE_DATA!$B$2:$B$19999="Lead Matter Partner"),0.3,0)))
+
IF(LEN($BN62)=0,0.3,SUM(IF(([2]JOE_DATA!$C$2:$C$19999=$BN62)*([2]JOE_DATA!$B$2:$B$19999="Lead Matter Partner"),0.3,0)))</f>
        <v>1</v>
      </c>
      <c r="GV62" s="3">
        <f t="array" ref="GV62">IF(LEN($BP62)=0,0.4,SUM(IF(([2]JOE_DATA!$C$2:$C$19999=$BP62)*([2]JOE_DATA!$B$2:$B$19999="Source of credential"),0.4,0)))
+
IF(LEN($BQ62)=0,0.3,SUM(IF(([2]JOE_DATA!$C$2:$C$19999=$BQ62)*([2]JOE_DATA!$B$2:$B$19999="Source of credential"),0.3,0)))
+
IF(LEN($BR62)=0,0.3,SUM(IF(([2]JOE_DATA!$C$2:$C$19999=$BR62)*([2]JOE_DATA!$B$2:$B$19999="Source of credential"),0.3,0)))</f>
        <v>1</v>
      </c>
      <c r="GW62" s="3">
        <f t="array" ref="GW62">IF(LEN($BX62)=0,0.4,SUM(IF(([2]JOE_DATA!$C$2:$C$19999=$BX62)*([2]JOE_DATA!$B$2:$B$19999="CMS firms involved"),0.4,0)))
+
IF(LEN($BY62)=0,0.6,SUM(IF(([2]JOE_DATA!$C$2:$C$19999=$BY62)*([2]JOE_DATA!$B$2:$B$19999="CMS firms involved"),0.6,0)))</f>
        <v>1</v>
      </c>
      <c r="GX62" s="3">
        <f t="array" ref="GX62">IF(ISBLANK($BZ62),1,SUM(IF(([2]JOE_DATA!$C$2:$C$19999=$BZ62)*([2]JOE_DATA!$B$2:$B$19999="Lead CMS firm"),1,0)))</f>
        <v>1</v>
      </c>
      <c r="GY62" s="3">
        <f t="array" ref="GY62">IF(LEN($CA62)=0,0.4,SUM(IF(([2]JOE_DATA!$C$2:$C$19999=$CA62)*([2]JOE_DATA!$B$2:$B$19999="Countries of other CMS firms"),0.4,0)))
+
IF(LEN($CB62)=0,0.3,SUM(IF(([2]JOE_DATA!$C$2:$C$19999=$CB62)*([2]JOE_DATA!$B$2:$B$19999="Countries of other CMS firms"),0.3,0)))
+
IF(LEN($CC62)=0,0.3,SUM(IF(([2]JOE_DATA!$C$2:$C$19999=$CC62)*([2]JOE_DATA!$B$2:$B$19999="Countries of other CMS firms"),0.3,0)))</f>
        <v>1</v>
      </c>
      <c r="GZ62" s="3">
        <f t="array" ref="GZ62">IF(ISBLANK($CD62),1,SUM(IF(([2]JOE_DATA!$C$2:$C$19999=$CD62)*([2]JOE_DATA!$B$2:$B$19999="Credential status"),1,0)))</f>
        <v>1</v>
      </c>
      <c r="HA62" s="3">
        <f t="array" ref="HA62">IF(ISBLANK($CE62),1,SUM(IF(([2]JOE_DATA!$C$2:$C$19999=$CE62)*([2]JOE_DATA!$B$2:$B$19999="Credential version"),1,0)))</f>
        <v>1</v>
      </c>
      <c r="HB62" s="3">
        <f t="array" ref="HB62">IF(ISBLANK($CG62),1,SUM(IF(([2]JOE_DATA!$C$2:$C$19999=$CG62)*([2]JOE_DATA!$B$2:$B$19999="Credential type "),1,0)))</f>
        <v>1</v>
      </c>
      <c r="HC62" s="3">
        <f t="array" ref="HC62">IF(ISBLANK($CH62),1,SUM(IF(([2]JOE_DATA!$C$2:$C$19999=$CH62)*([2]JOE_DATA!$B$2:$B$19999="Other uses"),1,0)))</f>
        <v>1</v>
      </c>
      <c r="HD62" s="3">
        <f t="array" ref="HD62">IF(ISBLANK($CK62),1,SUM(IF(([2]JOE_DATA!$C$2:$C$19999=$CK62)*([2]JOE_DATA!$B$2:$B$19999="Priority"),1,0)))</f>
        <v>1</v>
      </c>
      <c r="HE62" s="3">
        <f t="array" ref="HE62">IF(LEN($CM62)=0,0.4,SUM(IF(([2]JOE_DATA!$C$2:$C$19999=$CM62)*([2]JOE_DATA!$B$2:$B$19999="Know how"),0.4,0)))
+
IF(LEN($CN62)=0,0.3,SUM(IF(([2]JOE_DATA!$C$2:$C$19999=$CN62)*([2]JOE_DATA!$B$2:$B$19999="Know how"),0.3,0)))
+
IF(LEN($CO62)=0,0.3,SUM(IF(([2]JOE_DATA!$C$2:$C$19999=$CO62)*([2]JOE_DATA!$B$2:$B$19999="Know how"),0.3,0)))</f>
        <v>1</v>
      </c>
      <c r="HF62" s="3">
        <f t="array" ref="HF62">IF(LEN($CS62)=0,0.4,SUM(IF(([2]JOE_DATA!$C$2:$C$19999=$CS62)*([2]JOE_DATA!$B$2:$B$19999="Work type")*([2]JOE_DATA!$A$2:$A$19999="BAIF"),0.4,0)))
+
IF(LEN($CT62)=0,0.3,SUM(IF(([2]JOE_DATA!$C$2:$C$19999=$CT62)*([2]JOE_DATA!$B$2:$B$19999="Work type")*([2]JOE_DATA!$A$2:$A$19999="BAIF"),0.3,0)))
+
IF(LEN($CU62)=0,0.3,SUM(IF(([2]JOE_DATA!$C$2:$C$19999=$CU62)*([2]JOE_DATA!$B$2:$B$19999="Work type")*([2]JOE_DATA!$A$2:$A$19999="BAIF"),0.3,0)))</f>
        <v>1</v>
      </c>
      <c r="HG62" s="3">
        <f t="array" ref="HG62">IF(LEN($CQ62)=0,1,SUM(IF(([2]JOE_DATA!$C$2:$C$19999=$CQ62)*([2]JOE_DATA!$B$2:$B$19999="Client type")*([2]JOE_DATA!$A$2:$A$19999="BAIF"),1,0)))</f>
        <v>1</v>
      </c>
      <c r="HH62" s="3">
        <f t="array" ref="HH62">IF(LEN($CW62)=0,0.4,SUM(IF(([2]JOE_DATA!$C$2:$C$19999=$CW62)*([2]JOE_DATA!$B$2:$B$19999="Work type")*([2]JOE_DATA!$A$2:$A$19999="CRD"),0.4,0)))
+
IF(LEN($CX62)=0,0.3,SUM(IF(([2]JOE_DATA!$C$2:$C$19999=$CX62)*([2]JOE_DATA!$B$2:$B$19999="Work type")*([2]JOE_DATA!$A$2:$A$19999="CRD"),0.3,0)))
+
IF(LEN($CY62)=0,0.3,SUM(IF(([2]JOE_DATA!$C$2:$C$19999=$CY62)*([2]JOE_DATA!$B$2:$B$19999="Work type")*([2]JOE_DATA!$A$2:$A$19999="CRD"),0.3,0)))</f>
        <v>1</v>
      </c>
      <c r="HI62" s="3">
        <f t="array" ref="HI62">IF(LEN($CZ62)=0,0.4,SUM(IF(([2]JOE_DATA!$C$2:$C$19999=$CZ62)*([2]JOE_DATA!$B$2:$B$19999="Sub-work type")*([2]JOE_DATA!$A$2:$A$19999="CRD"),0.4,0)))
+
IF(LEN($DA62)=0,0.3,SUM(IF(([2]JOE_DATA!$C$2:$C$19999=$DA62)*([2]JOE_DATA!$B$2:$B$19999="Sub-work type")*([2]JOE_DATA!$A$2:$A$19999="CRD"),0.3,0)))
+
IF(LEN($DB62)=0,0.3,SUM(IF(([2]JOE_DATA!$C$2:$C$19999=$DB62)*([2]JOE_DATA!$B$2:$B$19999="Sub-work type")*([2]JOE_DATA!$A$2:$A$19999="CRD"),0.3,0)))</f>
        <v>1</v>
      </c>
      <c r="HJ62" s="3">
        <f t="array" ref="HJ62">IF(LEN($CV62)=0,1,SUM(IF(([2]JOE_DATA!$C$2:$C$19999=$CV62)*([2]JOE_DATA!$B$2:$B$19999="Client type")*([2]JOE_DATA!$A$2:$A$19999="CRD"),1,0)))</f>
        <v>1</v>
      </c>
      <c r="HK62" s="3">
        <f t="array" ref="HK62">IF(LEN($DC62)=0,0.4,SUM(IF(([2]JOE_DATA!$C$2:$C$19999=$DC62)*([2]JOE_DATA!$B$2:$B$19999="Work type")*([2]JOE_DATA!$A$2:$A$19999="Corporate"),0.4,0)))
+
IF(LEN($DD62)=0,0.3,SUM(IF(([2]JOE_DATA!$C$2:$C$19999=$DD62)*([2]JOE_DATA!$B$2:$B$19999="Work type")*([2]JOE_DATA!$A$2:$A$19999="Corporate"),0.3,0)))
+
IF(LEN($DE62)=0,0.3,SUM(IF(([2]JOE_DATA!$C$2:$C$19999=$DE62)*([2]JOE_DATA!$B$2:$B$19999="Work type")*([2]JOE_DATA!$A$2:$A$19999="Corporate"),0.3,0)))</f>
        <v>1</v>
      </c>
      <c r="HL62" s="3">
        <f t="array" ref="HL62">IF(LEN($DF62)=0,0.4,SUM(IF(([2]JOE_DATA!$C$2:$C$19999=$DF62)*([2]JOE_DATA!$B$2:$B$19999="Sub-work type")*([2]JOE_DATA!$A$2:$A$19999="Corporate"),0.4,0)))
+
IF(LEN($DG62)=0,0.3,SUM(IF(([2]JOE_DATA!$C$2:$C$19999=$DG62)*([2]JOE_DATA!$B$2:$B$19999="Sub-work type")*([2]JOE_DATA!$A$2:$A$19999="Corporate"),0.3,0)))
+
IF(LEN($DH62)=0,0.3,SUM(IF(([2]JOE_DATA!$C$2:$C$19999=$DH62)*([2]JOE_DATA!$B$2:$B$19999="Sub-work type")*([2]JOE_DATA!$A$2:$A$19999="Corporate"),0.3,0)))</f>
        <v>1</v>
      </c>
      <c r="HM62" s="3">
        <f t="array" ref="HM62">IF(LEN($DI62)=0,0.4,SUM(IF(([2]JOE_DATA!$C$2:$C$19999=$DI62)*([2]JOE_DATA!$B$2:$B$19999="Acting for")*([2]JOE_DATA!$A$2:$A$19999="Corporate"),0.4,0)))
+
IF(LEN($DJ62)=0,0.3,SUM(IF(([2]JOE_DATA!$C$2:$C$19999=$DJ62)*([2]JOE_DATA!$B$2:$B$19999="Acting for")*([2]JOE_DATA!$A$2:$A$19999="Corporate"),0.3,0)))
+
IF(LEN($DK62)=0,0.3,SUM(IF(([2]JOE_DATA!$C$2:$C$19999=$DK62)*([2]JOE_DATA!$B$2:$B$19999="Acting for")*([2]JOE_DATA!$A$2:$A$19999="Corporate"),0.3,0)))</f>
        <v>1</v>
      </c>
      <c r="HN62" s="3">
        <f t="array" ref="HN62">IF(LEN($DM62)=0,0.4,SUM(IF(([2]JOE_DATA!$C$2:$C$19999=$DM62)*([2]JOE_DATA!$B$2:$B$19999="Country of buyer")*([2]JOE_DATA!$A$2:$A$19999="Corporate"),0.4,0)))
+
IF(LEN($DN62)=0,0.3,SUM(IF(([2]JOE_DATA!$C$2:$C$19999=$DN62)*([2]JOE_DATA!$B$2:$B$19999="Country of buyer")*([2]JOE_DATA!$A$2:$A$19999="Corporate"),0.3,0)))
+
IF(LEN($DL62)=0,0.3,SUM(IF(([2]JOE_DATA!$C$2:$C$19999=$DL62)*([2]JOE_DATA!$B$2:$B$19999="Country of buyer")*([2]JOE_DATA!$A$2:$A$19999="Corporate"),0.3,0)))</f>
        <v>1</v>
      </c>
      <c r="HO62" s="3">
        <f t="array" ref="HO62">IF(LEN($DO62)=0,0.4,SUM(IF(([2]JOE_DATA!$C$2:$C$19999=$DO62)*([2]JOE_DATA!$B$2:$B$19999="Country of seller")*([2]JOE_DATA!$A$2:$A$19999="Corporate"),0.4,0)))
+
IF(LEN($DP62)=0,0.3,SUM(IF(([2]JOE_DATA!$C$2:$C$19999=$DP62)*([2]JOE_DATA!$B$2:$B$19999="Country of seller")*([2]JOE_DATA!$A$2:$A$19999="Corporate"),0.3,0)))
+
IF(LEN($DQ62)=0,0.3,SUM(IF(([2]JOE_DATA!$C$2:$C$19999=$DQ62)*([2]JOE_DATA!$B$2:$B$19999="Country of seller")*([2]JOE_DATA!$A$2:$A$19999="Corporate"),0.3,0)))</f>
        <v>1</v>
      </c>
      <c r="HP62" s="3">
        <f t="array" ref="HP62">IF(LEN($DR62)=0,0.4,SUM(IF(([2]JOE_DATA!$C$2:$C$19999=$DR62)*([2]JOE_DATA!$B$2:$B$19999="Country of target")*([2]JOE_DATA!$A$2:$A$19999="Corporate"),0.4,0)))
+
IF(LEN($DS62)=0,0.3,SUM(IF(([2]JOE_DATA!$C$2:$C$19999=$DS62)*([2]JOE_DATA!$B$2:$B$19999="Country of target")*([2]JOE_DATA!$A$2:$A$19999="Corporate"),0.3,0)))
+
IF(LEN($DT62)=0,0.3,SUM(IF(([2]JOE_DATA!$C$2:$C$19999=$DT62)*([2]JOE_DATA!$B$2:$B$19999="Country of target")*([2]JOE_DATA!$A$2:$A$19999="Corporate"),0.3,0)))</f>
        <v>1</v>
      </c>
      <c r="HQ62" s="3">
        <f t="array" ref="HQ62">IF(LEN($DU62)=0,1,SUM(IF(([2]JOE_DATA!$C$2:$C$19999=$DU62)*([2]JOE_DATA!$B$2:$B$19999="Value over US $5m")*([2]JOE_DATA!$A$2:$A$19999="Corporate"),1,0)))</f>
        <v>1</v>
      </c>
      <c r="HR62" s="3">
        <f t="array" ref="HR62">IF(LEN($DV62)=0,1,SUM(IF(([2]JOE_DATA!$C$2:$C$19999=$DV62)*([2]JOE_DATA!$B$2:$B$19999="Value over £500,000")*([2]JOE_DATA!$A$2:$A$19999="Corporate"),1,0)))</f>
        <v>1</v>
      </c>
      <c r="HS62" s="3">
        <f t="array" ref="HS62">IF(LEN($DW62)=0,1,SUM(IF(([2]JOE_DATA!$C$2:$C$19999=$DW62)*([2]JOE_DATA!$B$2:$B$19999="Value over Euro 5m")*([2]JOE_DATA!$A$2:$A$19999="Corporate"),1,0)))</f>
        <v>1</v>
      </c>
      <c r="HT62" s="3">
        <f t="array" ref="HT62">IF(LEN($DX62)=0,1,SUM(IF(([2]JOE_DATA!$C$2:$C$19999=$DX62)*([2]JOE_DATA!$B$2:$B$19999="Value range in euros")*([2]JOE_DATA!$A$2:$A$19999="Corporate"),1,0)))</f>
        <v>1</v>
      </c>
      <c r="HU62" s="3">
        <f t="array" ref="HU62">IF(LEN($DY62)=0,1,SUM(IF(([2]JOE_DATA!$C$2:$C$19999=$DY62)*([2]JOE_DATA!$B$2:$B$19999="Is the deal relevant for M&amp;A study")*([2]JOE_DATA!$A$2:$A$19999="Corporate"),1,0)))</f>
        <v>1</v>
      </c>
      <c r="HV62" s="3">
        <f t="array" ref="HV62">IF(LEN($DZ62)=0,1,SUM(IF(([2]JOE_DATA!$C$2:$C$19999=$DZ62)*([2]JOE_DATA!$B$2:$B$19999="Does the deal involve PE clients")*([2]JOE_DATA!$A$2:$A$19999="Corporate"),1,0)))</f>
        <v>1</v>
      </c>
      <c r="HW62" s="3">
        <f t="array" ref="HW62">IF(LEN($EA62)=0,1,SUM(IF(([2]JOE_DATA!$C$2:$C$19999=$EA62)*([2]JOE_DATA!$B$2:$B$19999="Quarter deal announced/signed")*([2]JOE_DATA!$A$2:$A$19999="Corporate"),1,0)))</f>
        <v>1</v>
      </c>
      <c r="HX62" s="3">
        <f t="array" ref="HX62">IF(LEN($EB62)=0,1,SUM(IF(([2]JOE_DATA!$C$2:$C$19999=$EB62)*([2]JOE_DATA!$B$2:$B$19999="Quarter deal completed")*([2]JOE_DATA!$A$2:$A$19999="Corporate"),1,0)))</f>
        <v>1</v>
      </c>
      <c r="HY62" s="3">
        <f t="array" ref="HY62">IF(LEN($EC62)=0,1,SUM(IF(([2]JOE_DATA!$C$2:$C$19999=$EC62)*([2]JOE_DATA!$B$2:$B$19999="Year deal announced/signed")*([2]JOE_DATA!$A$2:$A$19999="Corporate"),1,0)))</f>
        <v>1</v>
      </c>
      <c r="HZ62" s="3">
        <f t="array" ref="HZ62">IF(LEN($ED62)=0,1,SUM(IF(([2]JOE_DATA!$C$2:$C$19999=$ED62)*([2]JOE_DATA!$B$2:$B$19999="Year deal completed")*([2]JOE_DATA!$A$2:$A$19999="Corporate"),1,0)))</f>
        <v>1</v>
      </c>
      <c r="IA62" s="3">
        <v>2</v>
      </c>
      <c r="IB62" s="3">
        <f t="array" ref="IB62">IF(LEN($EF62)=0,1,SUM(IF(([2]JOE_DATA!$C$2:$C$19999=$EF62)*([2]JOE_DATA!$B$2:$B$19999="Work type")*([2]JOE_DATA!$A$2:$A$19999="Corporate Tax"),1,0)))</f>
        <v>1</v>
      </c>
      <c r="IC62" s="3">
        <f t="array" ref="IC62">IF(LEN($EG62)=0,0.4,SUM(IF(([2]JOE_DATA!$C$2:$C$19999=$EG62)*([2]JOE_DATA!$B$2:$B$19999="Work type")*([2]JOE_DATA!$A$2:$A$19999="EPC Construction"),0.4,0)))
+
IF(LEN($EH62)=0,0.3,SUM(IF(([2]JOE_DATA!$C$2:$C$19999=$EH62)*([2]JOE_DATA!$B$2:$B$19999="Work type")*([2]JOE_DATA!$A$2:$A$19999="EPC Construction"),0.3,0)))
+
IF(LEN($EI62)=0,0.3,SUM(IF(([2]JOE_DATA!$C$2:$C$19999=$EI62)*([2]JOE_DATA!$B$2:$B$19999="Work type")*([2]JOE_DATA!$A$2:$A$19999="EPC Construction"),0.3,0)))</f>
        <v>1</v>
      </c>
      <c r="ID62" s="3">
        <f t="array" ref="ID62">IF(LEN($EJ62)=0,0.4,SUM(IF(([2]JOE_DATA!$C$2:$C$19999=$EJ62)*([2]JOE_DATA!$B$2:$B$19999="Contract type")*([2]JOE_DATA!$A$2:$A$19999="EPC Construction"),0.4,0)))
+
IF(LEN($EK62)=0,0.3,SUM(IF(([2]JOE_DATA!$C$2:$C$19999=$EK62)*([2]JOE_DATA!$B$2:$B$19999="Contract type")*([2]JOE_DATA!$A$2:$A$19999="EPC Construction"),0.3,0)))
+
IF(LEN($EL62)=0,0.3,SUM(IF(([2]JOE_DATA!$C$2:$C$19999=$EL62)*([2]JOE_DATA!$B$2:$B$19999="Contract type")*([2]JOE_DATA!$A$2:$A$19999="EPC Construction"),0.3,0)))</f>
        <v>1</v>
      </c>
      <c r="IE62" s="3">
        <f t="array" ref="IE62">IF(LEN($EP62)=0,1,SUM(IF(([2]JOE_DATA!$C$2:$C$19999=$EP62)*([2]JOE_DATA!$B$2:$B$19999="Client type")*([2]JOE_DATA!$A$2:$A$19999="EPC Construction"),1,0)))</f>
        <v>1</v>
      </c>
      <c r="IF62" s="3">
        <f t="array" ref="IF62">IF(LEN($EN62)=0,1,SUM(IF(([2]JOE_DATA!$C$2:$C$19999=$EN62)*([2]JOE_DATA!$B$2:$B$19999="Subject matter")*([2]JOE_DATA!$A$2:$A$19999="EPC Construction"),1,0)))</f>
        <v>1</v>
      </c>
      <c r="IG62" s="3">
        <f t="array" ref="IG62">IF(LEN($ER62)=0,1,SUM(IF(([2]JOE_DATA!$C$2:$C$19999=$ER62)*([2]JOE_DATA!$B$2:$B$19999="Client scope")*([2]JOE_DATA!$A$2:$A$19999="EPC Construction"),1,0)))</f>
        <v>1</v>
      </c>
      <c r="IH62" s="3">
        <f t="array" ref="IH62">IF(LEN($ES62)=0,0.4,SUM(IF(([2]JOE_DATA!$C$2:$C$19999=$ES62)*([2]JOE_DATA!$B$2:$B$19999="Work type")*([2]JOE_DATA!$A$2:$A$19999="EPC Energy"),0.4,0)))
+
IF(LEN($ET62)=0,0.3,SUM(IF(([2]JOE_DATA!$C$2:$C$19999=$ET62)*([2]JOE_DATA!$B$2:$B$19999="Work type")*([2]JOE_DATA!$A$2:$A$19999="EPC Energy"),0.3,0)))
+
IF(LEN($EU62)=0,0.3,SUM(IF(([2]JOE_DATA!$C$2:$C$19999=$EU62)*([2]JOE_DATA!$B$2:$B$19999="Work type")*([2]JOE_DATA!$A$2:$A$19999="EPC Energy"),0.3,0)))</f>
        <v>1</v>
      </c>
      <c r="II62" s="3">
        <f t="array" ref="II62">IF(LEN($EV62)=0,1,SUM(IF(([2]JOE_DATA!$C$2:$C$19999=$EV62)*([2]JOE_DATA!$B$2:$B$19999="Work type")*([2]JOE_DATA!$A$2:$A$19999="EPC Energy"),1,0)))</f>
        <v>1</v>
      </c>
      <c r="IJ62" s="3">
        <f t="array" ref="IJ62">IF(LEN($EW62)=0,1,SUM(IF(([2]JOE_DATA!$C$2:$C$19999=$EW62)*([2]JOE_DATA!$B$2:$B$19999="Client type")*([2]JOE_DATA!$A$2:$A$19999="EPC Projects"),1,0)))</f>
        <v>1</v>
      </c>
      <c r="IK62" s="3">
        <f t="array" ref="IK62">IF(LEN($FE62)=0,0.4,SUM(IF(([2]JOE_DATA!$C$2:$C$19999=$FE62)*([2]JOE_DATA!$B$2:$B$19999="Client type")*([2]JOE_DATA!$A$2:$A$19999="Real Estate"),0.4,0)))
+
IF(LEN($FF62)=0,0.3,SUM(IF(([2]JOE_DATA!$C$2:$C$19999=$FF62)*([2]JOE_DATA!$B$2:$B$19999="Client type")*([2]JOE_DATA!$A$2:$A$19999="Real Estate"),0.3,0)))
+
IF(LEN($FG62)=0,0.3,SUM(IF(([2]JOE_DATA!$C$2:$C$19999=$FG62)*([2]JOE_DATA!$B$2:$B$19999="Client type")*([2]JOE_DATA!$A$2:$A$19999="Real Estate"),0.3,0)))</f>
        <v>1</v>
      </c>
      <c r="IL62" s="3">
        <f t="array" ref="IL62">IF(LEN($FH62)=0,0.4,SUM(IF(([2]JOE_DATA!$C$2:$C$19999=$FH62)*([2]JOE_DATA!$B$2:$B$19999="Work type")*([2]JOE_DATA!$A$2:$A$19999="Real Estate"),0.4,0)))
+
IF(LEN($FI62)=0,0.3,SUM(IF(([2]JOE_DATA!$C$2:$C$19999=$FI62)*([2]JOE_DATA!$B$2:$B$19999="Work type")*([2]JOE_DATA!$A$2:$A$19999="Real Estate"),0.3,0)))
+
IF(LEN($FJ62)=0,0.3,SUM(IF(([2]JOE_DATA!$C$2:$C$19999=$FJ62)*([2]JOE_DATA!$B$2:$B$19999="Work type")*([2]JOE_DATA!$A$2:$A$19999="Real Estate"),0.3,0)))</f>
        <v>1</v>
      </c>
      <c r="IM62" s="3">
        <f t="array" ref="IM62">IF(LEN($EX62)=0,0.4,SUM(IF(([2]JOE_DATA!$C$2:$C$19999=$EX62)*([2]JOE_DATA!$B$2:$B$19999="Work type")*([2]JOE_DATA!$A$2:$A$19999="Human Capital"),0.4,0)))
+
IF(LEN($EY62)=0,0.3,SUM(IF(([2]JOE_DATA!$C$2:$C$19999=$EY62)*([2]JOE_DATA!$B$2:$B$19999="Work type")*([2]JOE_DATA!$A$2:$A$19999="Human Capital"),0.3,0)))
+
IF(LEN($EZ62)=0,0.3,SUM(IF(([2]JOE_DATA!$C$2:$C$19999=$EZ62)*([2]JOE_DATA!$B$2:$B$19999="Work type")*([2]JOE_DATA!$A$2:$A$19999="Human Capital"),0.3,0)))</f>
        <v>1</v>
      </c>
      <c r="IN62" s="3">
        <f t="array" ref="IN62">IF(LEN($FA62)=0,0.4,SUM(IF(([2]JOE_DATA!$C$2:$C$19999=$FA62)*([2]JOE_DATA!$B$2:$B$19999="Sub-work types")*([2]JOE_DATA!$A$2:$A$19999="Human Capital"),0.4,0)))
+
IF(LEN($FB62)=0,0.3,SUM(IF(([2]JOE_DATA!$C$2:$C$19999=$FB62)*([2]JOE_DATA!$B$2:$B$19999="Sub-work types")*([2]JOE_DATA!$A$2:$A$19999="Human Capital"),0.3,0)))
+
IF(LEN($FC62)=0,0.3,SUM(IF(([2]JOE_DATA!$C$2:$C$19999=$FC62)*([2]JOE_DATA!$B$2:$B$19999="Sub-work types")*([2]JOE_DATA!$A$2:$A$19999="Human Capital"),0.3,0)))</f>
        <v>1</v>
      </c>
      <c r="IO62" s="15">
        <f t="array" ref="IO62">IF(LEN($FD62)=0,1,SUM(IF(([2]JOE_DATA!$C$2:$C$19999=$FD62)*([2]JOE_DATA!$B$2:$B$19999="Pension scheme")*([2]JOE_DATA!$A$2:$A$19999="Human Capital"),1,0)))</f>
        <v>1</v>
      </c>
      <c r="IP62" s="3">
        <f t="array" ref="IP62">IF(LEN($BT62)=0,0.4,SUM(IF(([2]JOE_DATA!$C$2:$C$19999=$BT62)*([2]JOE_DATA!$B$2:$B$19999="Other Matter Executive"),0.4,0)))
+
IF(LEN($BU62)=0,0.3,SUM(IF(([2]JOE_DATA!$C$2:$C$19999=$BU62)*([2]JOE_DATA!$B$2:$B$19999="Other Matter Executive"),0.3,0)))
+
IF(LEN($BV62)=0,0.3,SUM(IF(([2]JOE_DATA!$C$2:$C$19999=$BV62)*([2]JOE_DATA!$B$2:$B$19999="Other Matter Executive"),0.3,0)))</f>
        <v>1</v>
      </c>
    </row>
    <row r="63" spans="1:250" ht="51">
      <c r="B63" s="46" t="s">
        <v>360</v>
      </c>
      <c r="C63" s="41" t="s">
        <v>343</v>
      </c>
      <c r="D63" s="46" t="s">
        <v>361</v>
      </c>
      <c r="E63" s="41"/>
      <c r="F63" s="41" t="s">
        <v>362</v>
      </c>
      <c r="G63" s="41"/>
      <c r="H63" s="41"/>
      <c r="I63" s="41"/>
      <c r="J63" s="41"/>
      <c r="K63" s="41"/>
      <c r="L63" s="41"/>
      <c r="M63" s="41"/>
      <c r="N63" s="41"/>
      <c r="O63" s="36" t="s">
        <v>106</v>
      </c>
      <c r="P63" s="41"/>
      <c r="Q63" s="41"/>
      <c r="R63" s="41"/>
      <c r="S63" s="41"/>
      <c r="T63" s="48">
        <v>40908</v>
      </c>
      <c r="U63" s="36" t="s">
        <v>248</v>
      </c>
      <c r="V63" s="41"/>
      <c r="W63" s="41"/>
      <c r="X63" s="41"/>
      <c r="Y63" s="41"/>
      <c r="Z63" s="41"/>
      <c r="AA63" s="46" t="s">
        <v>363</v>
      </c>
      <c r="AB63" s="41"/>
      <c r="AC63" s="41"/>
      <c r="AD63" s="41"/>
      <c r="AE63" s="41"/>
      <c r="AF63" s="41"/>
      <c r="AG63" s="41"/>
      <c r="AH63" s="45"/>
      <c r="AI63" s="41"/>
      <c r="AJ63" s="41"/>
      <c r="AK63" s="41"/>
      <c r="AL63" s="36" t="s">
        <v>250</v>
      </c>
      <c r="AM63" s="41"/>
      <c r="AN63" s="41"/>
      <c r="AO63" s="36" t="s">
        <v>251</v>
      </c>
      <c r="AP63" s="41"/>
      <c r="AQ63" s="41"/>
      <c r="AR63" s="41"/>
      <c r="AS63" s="41"/>
      <c r="AT63" s="41"/>
      <c r="AU63" s="41"/>
      <c r="AV63" s="41"/>
      <c r="AW63" s="41"/>
      <c r="AX63" s="41"/>
      <c r="AY63" s="41"/>
      <c r="AZ63" s="41"/>
      <c r="BA63" s="45"/>
      <c r="BB63" s="41"/>
      <c r="BC63" s="41"/>
      <c r="BD63" s="41"/>
      <c r="BE63" s="46"/>
      <c r="BF63" s="41"/>
      <c r="BG63" s="41"/>
      <c r="BH63" s="41"/>
      <c r="BI63" s="41"/>
      <c r="BJ63" s="41"/>
      <c r="BK63" s="41"/>
      <c r="BL63" s="41" t="s">
        <v>395</v>
      </c>
      <c r="BM63" s="41"/>
      <c r="BN63" s="41"/>
      <c r="BO63" s="41"/>
      <c r="BP63" s="41"/>
      <c r="BQ63" s="41"/>
      <c r="BR63" s="41"/>
      <c r="BS63" s="41"/>
      <c r="BT63" s="41"/>
      <c r="BU63" s="41"/>
      <c r="BV63" s="41"/>
      <c r="BW63" s="41"/>
      <c r="BX63" s="41"/>
      <c r="BY63" s="41"/>
      <c r="BZ63" s="36" t="s">
        <v>253</v>
      </c>
      <c r="CA63" s="41"/>
      <c r="CB63" s="41"/>
      <c r="CC63" s="41"/>
      <c r="CD63" s="36"/>
      <c r="CE63" s="36"/>
      <c r="CF63" s="41"/>
      <c r="CG63" s="41" t="s">
        <v>254</v>
      </c>
      <c r="CH63" s="41"/>
      <c r="CI63" s="41"/>
      <c r="CJ63" s="41"/>
      <c r="CK63" s="41"/>
      <c r="CL63" s="41"/>
      <c r="CM63" s="41"/>
      <c r="CN63" s="41"/>
      <c r="CO63" s="41"/>
      <c r="CP63" s="41"/>
      <c r="CQ63" s="41"/>
      <c r="CR63" s="41"/>
      <c r="CS63" s="45"/>
      <c r="CT63" s="49"/>
      <c r="CU63" s="49"/>
      <c r="CV63" s="50"/>
      <c r="CW63" s="50"/>
      <c r="CX63" s="50"/>
      <c r="CY63" s="50"/>
      <c r="CZ63" s="49"/>
      <c r="DA63" s="49"/>
      <c r="DB63" s="49"/>
      <c r="DC63" s="49"/>
      <c r="DD63" s="49"/>
      <c r="DE63" s="49"/>
      <c r="DF63" s="50"/>
      <c r="DG63" s="50"/>
      <c r="DH63" s="50"/>
      <c r="DI63" s="50"/>
      <c r="DJ63" s="50"/>
      <c r="DK63" s="50"/>
      <c r="DL63" s="50"/>
      <c r="DM63" s="50"/>
      <c r="DN63" s="50"/>
      <c r="DO63" s="50"/>
      <c r="DP63" s="50"/>
      <c r="DQ63" s="50"/>
      <c r="DR63" s="50"/>
      <c r="DS63" s="50"/>
      <c r="DT63" s="50"/>
      <c r="DU63" s="50"/>
      <c r="DV63" s="50"/>
      <c r="DW63" s="50"/>
      <c r="DX63" s="50"/>
      <c r="DY63" s="50"/>
      <c r="DZ63" s="50"/>
      <c r="EA63" s="50"/>
      <c r="EB63" s="50"/>
      <c r="EC63" s="50"/>
      <c r="ED63" s="50"/>
      <c r="EE63" s="50"/>
      <c r="EF63" s="50"/>
      <c r="EG63" s="50"/>
      <c r="EH63" s="50"/>
      <c r="EI63" s="50"/>
      <c r="EJ63" s="49"/>
      <c r="EK63" s="49"/>
      <c r="EL63" s="49"/>
      <c r="EM63" s="50"/>
      <c r="EN63" s="50"/>
      <c r="EO63" s="50"/>
      <c r="EP63" s="50"/>
      <c r="EQ63" s="50"/>
      <c r="ER63" s="50"/>
      <c r="ES63" s="50"/>
      <c r="ET63" s="50"/>
      <c r="EU63" s="50"/>
      <c r="EV63" s="50"/>
      <c r="EW63" s="50"/>
      <c r="EX63" s="50"/>
      <c r="EY63" s="50"/>
      <c r="EZ63" s="50"/>
      <c r="FA63" s="50"/>
      <c r="FB63" s="50"/>
      <c r="FC63" s="50"/>
      <c r="FD63" s="50"/>
      <c r="FE63" s="50"/>
      <c r="FF63" s="50"/>
      <c r="FG63" s="50"/>
      <c r="FH63" s="50" t="s">
        <v>364</v>
      </c>
      <c r="FI63" s="50"/>
      <c r="FJ63" s="50"/>
      <c r="FK63" s="50"/>
      <c r="FL63" s="50"/>
      <c r="FM63" s="50"/>
      <c r="FO63" s="3"/>
      <c r="FP63" s="3"/>
      <c r="FQ63" s="3" t="str">
        <f t="array" ref="FQ63">IF(SUM($FU63:$IP63)=74,"PASS","FAIL")</f>
        <v>FAIL</v>
      </c>
      <c r="FR63" s="3">
        <f t="shared" si="5"/>
        <v>2</v>
      </c>
      <c r="FS63" s="3">
        <f t="shared" si="6"/>
        <v>1</v>
      </c>
      <c r="FT63" s="3"/>
      <c r="FU63" s="3">
        <f t="array" ref="FU63">SUM(IF(([2]JOE_DATA!$C$2:$C$19999=$C63)*([2]JOE_DATA!$B$2:$B$19999="Client Name Confidential"),1,0))</f>
        <v>1</v>
      </c>
      <c r="FV63" s="3">
        <f t="array" ref="FV63">IF(ISBLANK($E63),1,SUM(IF(([2]JOE_DATA!$C$2:$C$19999=$E63)*([2]JOE_DATA!$B$2:$B$19999="Client name confidential on completion"),1,0)))</f>
        <v>1</v>
      </c>
      <c r="FW63" s="3">
        <f t="array" ref="FW63">IF(LEN($F63)=0,0.5,SUM(IF(([2]JOE_DATA!$C$2:$C$19999=$F63)*([2]JOE_DATA!$B$2:$B$19999="Client sector group"),0.5,0)))
+
IF(LEN($G63)=0,0.25,SUM(IF(([2]JOE_DATA!$C$2:$C$19999=$G63)*([2]JOE_DATA!$B$2:$B$19999="Client sector group"),0.25,0)))
+
IF(LEN($H63)=0,0.25,SUM(IF(([2]JOE_DATA!$C$2:$C$19999=$H63)*([2]JOE_DATA!$B$2:$B$19999="Client sector group"),0.25,0)))</f>
        <v>1</v>
      </c>
      <c r="FX63" s="3">
        <f t="array" ref="FX63">IF(ISBLANK($I63),0.5,SUM(IF(([2]JOE_DATA!$C$2:$C$19999=$I63)*([2]JOE_DATA!$B$2:$B$19999="Client sub-sector group"),0.5,0)))
+
IF(ISBLANK($J63),0.25,SUM(IF(([2]JOE_DATA!$C$2:$C$19999=$J63)*([2]JOE_DATA!$B$2:$B$19999="Client sub-sector group"),0.25,0)))
+
IF(ISBLANK($K63),0.25,SUM(IF(([2]JOE_DATA!$C$2:$C$19999=$K63)*([2]JOE_DATA!$B$2:$B$19999="Client sub-sector group"),0.25,0)))</f>
        <v>1</v>
      </c>
      <c r="FY63" s="3">
        <f t="array" ref="FY63">IF(LEN($L63)=0,0.4,SUM(IF(([2]JOE_DATA!$C$2:$C$19999=$L63)*([2]JOE_DATA!$B$2:$B$19999="Predominant Country of Client"),0.4,0)))
+
IF(LEN($M63)=0,0.3,SUM(IF(([2]JOE_DATA!$C$2:$C$19999=$M63)*([2]JOE_DATA!$B$2:$B$19999="Predominant Country of Client"),0.3,0)))
+
IF(LEN($N63)=0,0.3,SUM(IF(([2]JOE_DATA!$C$2:$C$19999=$N63)*([2]JOE_DATA!$B$2:$B$19999="Predominant Country of Client"),0.3,0)))</f>
        <v>1</v>
      </c>
      <c r="FZ63" s="3">
        <f t="array" ref="FZ63">IF(LEN($O63)=0,0.4,SUM(IF(([2]JOE_DATA!$C$2:$C$19999=$O63)*([2]JOE_DATA!$B$2:$B$19999="Main practice group"),0.4,0)))
+
IF(LEN($P63)=0,0.3,SUM(IF(([2]JOE_DATA!$C$2:$C$19999=$P63)*([2]JOE_DATA!$B$2:$B$19999="Main practice group"),0.3,0)))
+
IF(LEN($Q63)=0,0.3,SUM(IF(([2]JOE_DATA!$C$2:$C$19999=$Q63)*([2]JOE_DATA!$B$2:$B$19999="Main practice group"),0.3,0)))</f>
        <v>1</v>
      </c>
      <c r="GA63" s="3">
        <f t="shared" si="7"/>
        <v>1</v>
      </c>
      <c r="GB63" s="3">
        <f t="shared" si="8"/>
        <v>1</v>
      </c>
      <c r="GC63" s="3">
        <f t="array" ref="GC63">IF(LEN($U63)=0,0.4,SUM(IF(([2]JOE_DATA!$C$2:$C$19999=$U63)*([2]JOE_DATA!$B$2:$B$19999="Matter sector group"),0.4,0)))
+
IF(LEN($V63)=0,0.3,SUM(IF(([2]JOE_DATA!$C$2:$C$19999=$V63)*([2]JOE_DATA!$B$2:$B$19999="Matter sector group"),0.3,0)))
+
IF(LEN($W63)=0,0.3,SUM(IF(([2]JOE_DATA!$C$2:$C$19999=$W63)*([2]JOE_DATA!$B$2:$B$19999="Matter sector group"),0.3,0)))</f>
        <v>1</v>
      </c>
      <c r="GD63" s="3">
        <f t="array" ref="GD63">IF(LEN($X63)=0,0.4,SUM(IF(([2]JOE_DATA!$C$2:$C$19999=$X63)*([2]JOE_DATA!$B$2:$B$19999="Matter sub-sector group"),0.4,0)))
+
IF(LEN($Y63)=0,0.3,SUM(IF(([2]JOE_DATA!$C$2:$C$19999=$Y63)*([2]JOE_DATA!$B$2:$B$19999="Matter sub-sector group"),0.3,0)))
+
IF(LEN($Z63)=0,0.3,SUM(IF(([2]JOE_DATA!$C$2:$C$19999=$Z63)*([2]JOE_DATA!$B$2:$B$19999="Matter sub-sector group"),0.3,0)))</f>
        <v>1</v>
      </c>
      <c r="GE63" s="3">
        <f t="array" ref="GE63">IF(ISBLANK($AD63),1,SUM(IF(([2]JOE_DATA!$C$2:$C$19999=$AD63)*([2]JOE_DATA!$B$2:$B$19999="Matter confidential"),1,0)))</f>
        <v>1</v>
      </c>
      <c r="GF63" s="3">
        <f t="array" ref="GF63">IF(ISBLANK($AE63),1,SUM(IF(([2]JOE_DATA!$C$2:$C$19999=$AE63)*([2]JOE_DATA!$B$2:$B$19999="Matter confidential on completion"),1,0)))</f>
        <v>1</v>
      </c>
      <c r="GG63" s="3">
        <f t="array" ref="GG63">IF(ISBLANK($AG63),1,SUM(IF(([2]JOE_DATA!$C$2:$C$19999=$AG63)*([2]JOE_DATA!$B$2:$B$19999="Applicable law"),1,0)))</f>
        <v>1</v>
      </c>
      <c r="GH63" s="3">
        <f t="array" ref="GH63">IF(ISBLANK($AO63),1,SUM(IF(([2]JOE_DATA!$C$2:$C$19999=$AO63)*([2]JOE_DATA!$B$2:$B$19999="Contentious"),1,0)))</f>
        <v>1</v>
      </c>
      <c r="GI63" s="3">
        <f t="array" ref="GI63">IF(ISBLANK($AP63),1,SUM(IF(([2]JOE_DATA!$C$2:$C$19999=$AP63)*([2]JOE_DATA!$B$2:$B$19999="Dispute resolution"),1,0)))</f>
        <v>1</v>
      </c>
      <c r="GJ63" s="3">
        <f t="array" ref="GJ63">IF(ISBLANK($AQ63),1,SUM(IF(([2]JOE_DATA!$C$2:$C$19999=$AQ63)*([2]JOE_DATA!$B$2:$B$19999="Language of dispute"),1,0)))</f>
        <v>1</v>
      </c>
      <c r="GK63" s="3">
        <f t="array" ref="GK63">IF(LEN($AW63)=0,0.4,SUM(IF(([2]JOE_DATA!$C$2:$C$19999=$AW63)*([2]JOE_DATA!$B$2:$B$19999="Country Of Arbitration"),0.4,0)))
+
IF(LEN($AX63)=0,0.3,SUM(IF(([2]JOE_DATA!$C$2:$C$19999=$AX63)*([2]JOE_DATA!$B$2:$B$19999="Country Of Arbitration"),0.3,0)))
+
IF(LEN($AY63)=0,0.3,SUM(IF(([2]JOE_DATA!$C$2:$C$19999=$AY63)*([2]JOE_DATA!$B$2:$B$19999="Country Of Arbitration"),0.3,0)))</f>
        <v>1</v>
      </c>
      <c r="GL63" s="3">
        <f t="array" ref="GL63">IF(LEN($AT63)=0,0.4,SUM(IF(([2]JOE_DATA!$C$2:$C$19999=$AT63)*([2]JOE_DATA!$B$2:$B$19999="Jurisdiction of dispute"),0.4,0)))
+
IF(LEN($AU63)=0,0.3,SUM(IF(([2]JOE_DATA!$C$2:$C$19999=$AU63)*([2]JOE_DATA!$B$2:$B$19999="Jurisdiction of dispute"),0.3,0)))
+
IF(LEN($AV63)=0,0.3,SUM(IF(([2]JOE_DATA!$C$2:$C$19999=$AV63)*([2]JOE_DATA!$B$2:$B$19999="Jurisdiction of dispute"),0.3,0)))</f>
        <v>1</v>
      </c>
      <c r="GM63" s="3">
        <f t="array" ref="GM63">IF(LEN($AZ63)=0,0.6,SUM(IF(([2]JOE_DATA!$C$2:$C$19999=$AZ63)*([2]JOE_DATA!$B$2:$B$19999="Seat of arbitration"),0.6,0)))
+
IF(LEN($BA63)=0,0.4,SUM(IF(([2]JOE_DATA!$C$2:$C$19999=$BA63)*([2]JOE_DATA!$B$2:$B$19999="Seat of arbitration"),0.4,0)))</f>
        <v>1</v>
      </c>
      <c r="GN63" s="3">
        <f t="array" ref="GN63">IF(ISBLANK($BB63),1,SUM(IF(([2]JOE_DATA!$C$2:$C$19999=$BB63)*([2]JOE_DATA!$B$2:$B$19999="Arbitral rules"),1,0)))</f>
        <v>1</v>
      </c>
      <c r="GO63" s="3">
        <f t="array" ref="GO63">IF(ISBLANK($BC63),1,SUM(IF(([2]JOE_DATA!$C$2:$C$19999=$BC63)*([2]JOE_DATA!$B$2:$B$19999="Investment treaty"),1,0)))</f>
        <v>1</v>
      </c>
      <c r="GP63" s="3">
        <f t="array" ref="GP63">IF(ISBLANK($BD63),1,SUM(IF(([2]JOE_DATA!$C$2:$C$19999=$BD63)*([2]JOE_DATA!$B$2:$B$19999="Investigation type"),1,0)))</f>
        <v>1</v>
      </c>
      <c r="GQ63" s="3">
        <f t="array" ref="GQ63">IF(ISBLANK($BF63),1,SUM(IF(([2]JOE_DATA!$C$2:$C$19999=$BF63)*([2]JOE_DATA!$B$2:$B$19999="Currency of deal"),1,0)))</f>
        <v>1</v>
      </c>
      <c r="GR63" s="3">
        <f t="array" ref="GR63">IF(ISBLANK($BG63),1,SUM(IF(([2]JOE_DATA!$C$2:$C$19999=$BG63)*([2]JOE_DATA!$B$2:$B$19999="Value confidential"),1,0)))</f>
        <v>1</v>
      </c>
      <c r="GS63" s="3">
        <f t="array" ref="GS63">IF(ISBLANK($BH63),1,SUM(IF(([2]JOE_DATA!$C$2:$C$19999=$BH63)*([2]JOE_DATA!$B$2:$B$19999="Value confidential on completion"),1,0)))</f>
        <v>1</v>
      </c>
      <c r="GT63" s="3">
        <f t="array" ref="GT63">IF(LEN($BI63)=0,0.4,SUM(IF(([2]JOE_DATA!$C$2:$C$19999=$BI63)*([2]JOE_DATA!$B$2:$B$19999="Teams"),0.4,0)))
+
IF(LEN($BJ63)=0,0.3,SUM(IF(([2]JOE_DATA!$C$2:$C$19999=$BJ63)*([2]JOE_DATA!$B$2:$B$19999="Teams"),0.3,0)))
+
IF(LEN($BK63)=0,0.3,SUM(IF(([2]JOE_DATA!$C$2:$C$19999=$BK63)*([2]JOE_DATA!$B$2:$B$19999="Teams"),0.3,0)))</f>
        <v>1</v>
      </c>
      <c r="GU63" s="3">
        <f t="array" ref="GU63">IF(LEN($BL63)=0,0.4,SUM(IF(([2]JOE_DATA!$C$2:$C$19999=$BL63)*([2]JOE_DATA!$B$2:$B$19999="Lead Matter Partner"),0.4,0)))
+
IF(LEN($BM63)=0,0.3,SUM(IF(([2]JOE_DATA!$C$2:$C$19999=$BM63)*([2]JOE_DATA!$B$2:$B$19999="Lead Matter Partner"),0.3,0)))
+
IF(LEN($BN63)=0,0.3,SUM(IF(([2]JOE_DATA!$C$2:$C$19999=$BN63)*([2]JOE_DATA!$B$2:$B$19999="Lead Matter Partner"),0.3,0)))</f>
        <v>1</v>
      </c>
      <c r="GV63" s="3">
        <f t="array" ref="GV63">IF(LEN($BP63)=0,0.4,SUM(IF(([2]JOE_DATA!$C$2:$C$19999=$BP63)*([2]JOE_DATA!$B$2:$B$19999="Source of credential"),0.4,0)))
+
IF(LEN($BQ63)=0,0.3,SUM(IF(([2]JOE_DATA!$C$2:$C$19999=$BQ63)*([2]JOE_DATA!$B$2:$B$19999="Source of credential"),0.3,0)))
+
IF(LEN($BR63)=0,0.3,SUM(IF(([2]JOE_DATA!$C$2:$C$19999=$BR63)*([2]JOE_DATA!$B$2:$B$19999="Source of credential"),0.3,0)))</f>
        <v>1</v>
      </c>
      <c r="GW63" s="3">
        <f t="array" ref="GW63">IF(LEN($BX63)=0,0.4,SUM(IF(([2]JOE_DATA!$C$2:$C$19999=$BX63)*([2]JOE_DATA!$B$2:$B$19999="CMS firms involved"),0.4,0)))
+
IF(LEN($BY63)=0,0.6,SUM(IF(([2]JOE_DATA!$C$2:$C$19999=$BY63)*([2]JOE_DATA!$B$2:$B$19999="CMS firms involved"),0.6,0)))</f>
        <v>1</v>
      </c>
      <c r="GX63" s="3">
        <f t="array" ref="GX63">IF(ISBLANK($BZ63),1,SUM(IF(([2]JOE_DATA!$C$2:$C$19999=$BZ63)*([2]JOE_DATA!$B$2:$B$19999="Lead CMS firm"),1,0)))</f>
        <v>1</v>
      </c>
      <c r="GY63" s="3">
        <f t="array" ref="GY63">IF(LEN($CA63)=0,0.4,SUM(IF(([2]JOE_DATA!$C$2:$C$19999=$CA63)*([2]JOE_DATA!$B$2:$B$19999="Countries of other CMS firms"),0.4,0)))
+
IF(LEN($CB63)=0,0.3,SUM(IF(([2]JOE_DATA!$C$2:$C$19999=$CB63)*([2]JOE_DATA!$B$2:$B$19999="Countries of other CMS firms"),0.3,0)))
+
IF(LEN($CC63)=0,0.3,SUM(IF(([2]JOE_DATA!$C$2:$C$19999=$CC63)*([2]JOE_DATA!$B$2:$B$19999="Countries of other CMS firms"),0.3,0)))</f>
        <v>1</v>
      </c>
      <c r="GZ63" s="3">
        <f t="array" ref="GZ63">IF(ISBLANK($CD63),1,SUM(IF(([2]JOE_DATA!$C$2:$C$19999=$CD63)*([2]JOE_DATA!$B$2:$B$19999="Credential status"),1,0)))</f>
        <v>1</v>
      </c>
      <c r="HA63" s="3">
        <f t="array" ref="HA63">IF(ISBLANK($CE63),1,SUM(IF(([2]JOE_DATA!$C$2:$C$19999=$CE63)*([2]JOE_DATA!$B$2:$B$19999="Credential version"),1,0)))</f>
        <v>1</v>
      </c>
      <c r="HB63" s="3">
        <f t="array" ref="HB63">IF(ISBLANK($CG63),1,SUM(IF(([2]JOE_DATA!$C$2:$C$19999=$CG63)*([2]JOE_DATA!$B$2:$B$19999="Credential type "),1,0)))</f>
        <v>1</v>
      </c>
      <c r="HC63" s="3">
        <f t="array" ref="HC63">IF(ISBLANK($CH63),1,SUM(IF(([2]JOE_DATA!$C$2:$C$19999=$CH63)*([2]JOE_DATA!$B$2:$B$19999="Other uses"),1,0)))</f>
        <v>1</v>
      </c>
      <c r="HD63" s="3">
        <f t="array" ref="HD63">IF(ISBLANK($CK63),1,SUM(IF(([2]JOE_DATA!$C$2:$C$19999=$CK63)*([2]JOE_DATA!$B$2:$B$19999="Priority"),1,0)))</f>
        <v>1</v>
      </c>
      <c r="HE63" s="3">
        <f t="array" ref="HE63">IF(LEN($CM63)=0,0.4,SUM(IF(([2]JOE_DATA!$C$2:$C$19999=$CM63)*([2]JOE_DATA!$B$2:$B$19999="Know how"),0.4,0)))
+
IF(LEN($CN63)=0,0.3,SUM(IF(([2]JOE_DATA!$C$2:$C$19999=$CN63)*([2]JOE_DATA!$B$2:$B$19999="Know how"),0.3,0)))
+
IF(LEN($CO63)=0,0.3,SUM(IF(([2]JOE_DATA!$C$2:$C$19999=$CO63)*([2]JOE_DATA!$B$2:$B$19999="Know how"),0.3,0)))</f>
        <v>1</v>
      </c>
      <c r="HF63" s="3">
        <f t="array" ref="HF63">IF(LEN($CS63)=0,0.4,SUM(IF(([2]JOE_DATA!$C$2:$C$19999=$CS63)*([2]JOE_DATA!$B$2:$B$19999="Work type")*([2]JOE_DATA!$A$2:$A$19999="BAIF"),0.4,0)))
+
IF(LEN($CT63)=0,0.3,SUM(IF(([2]JOE_DATA!$C$2:$C$19999=$CT63)*([2]JOE_DATA!$B$2:$B$19999="Work type")*([2]JOE_DATA!$A$2:$A$19999="BAIF"),0.3,0)))
+
IF(LEN($CU63)=0,0.3,SUM(IF(([2]JOE_DATA!$C$2:$C$19999=$CU63)*([2]JOE_DATA!$B$2:$B$19999="Work type")*([2]JOE_DATA!$A$2:$A$19999="BAIF"),0.3,0)))</f>
        <v>1</v>
      </c>
      <c r="HG63" s="3">
        <f t="array" ref="HG63">IF(LEN($CQ63)=0,1,SUM(IF(([2]JOE_DATA!$C$2:$C$19999=$CQ63)*([2]JOE_DATA!$B$2:$B$19999="Client type")*([2]JOE_DATA!$A$2:$A$19999="BAIF"),1,0)))</f>
        <v>1</v>
      </c>
      <c r="HH63" s="3">
        <f t="array" ref="HH63">IF(LEN($CW63)=0,0.4,SUM(IF(([2]JOE_DATA!$C$2:$C$19999=$CW63)*([2]JOE_DATA!$B$2:$B$19999="Work type")*([2]JOE_DATA!$A$2:$A$19999="CRD"),0.4,0)))
+
IF(LEN($CX63)=0,0.3,SUM(IF(([2]JOE_DATA!$C$2:$C$19999=$CX63)*([2]JOE_DATA!$B$2:$B$19999="Work type")*([2]JOE_DATA!$A$2:$A$19999="CRD"),0.3,0)))
+
IF(LEN($CY63)=0,0.3,SUM(IF(([2]JOE_DATA!$C$2:$C$19999=$CY63)*([2]JOE_DATA!$B$2:$B$19999="Work type")*([2]JOE_DATA!$A$2:$A$19999="CRD"),0.3,0)))</f>
        <v>1</v>
      </c>
      <c r="HI63" s="3">
        <f t="array" ref="HI63">IF(LEN($CZ63)=0,0.4,SUM(IF(([2]JOE_DATA!$C$2:$C$19999=$CZ63)*([2]JOE_DATA!$B$2:$B$19999="Sub-work type")*([2]JOE_DATA!$A$2:$A$19999="CRD"),0.4,0)))
+
IF(LEN($DA63)=0,0.3,SUM(IF(([2]JOE_DATA!$C$2:$C$19999=$DA63)*([2]JOE_DATA!$B$2:$B$19999="Sub-work type")*([2]JOE_DATA!$A$2:$A$19999="CRD"),0.3,0)))
+
IF(LEN($DB63)=0,0.3,SUM(IF(([2]JOE_DATA!$C$2:$C$19999=$DB63)*([2]JOE_DATA!$B$2:$B$19999="Sub-work type")*([2]JOE_DATA!$A$2:$A$19999="CRD"),0.3,0)))</f>
        <v>1</v>
      </c>
      <c r="HJ63" s="3">
        <f t="array" ref="HJ63">IF(LEN($CV63)=0,1,SUM(IF(([2]JOE_DATA!$C$2:$C$19999=$CV63)*([2]JOE_DATA!$B$2:$B$19999="Client type")*([2]JOE_DATA!$A$2:$A$19999="CRD"),1,0)))</f>
        <v>1</v>
      </c>
      <c r="HK63" s="3">
        <f t="array" ref="HK63">IF(LEN($DC63)=0,0.4,SUM(IF(([2]JOE_DATA!$C$2:$C$19999=$DC63)*([2]JOE_DATA!$B$2:$B$19999="Work type")*([2]JOE_DATA!$A$2:$A$19999="Corporate"),0.4,0)))
+
IF(LEN($DD63)=0,0.3,SUM(IF(([2]JOE_DATA!$C$2:$C$19999=$DD63)*([2]JOE_DATA!$B$2:$B$19999="Work type")*([2]JOE_DATA!$A$2:$A$19999="Corporate"),0.3,0)))
+
IF(LEN($DE63)=0,0.3,SUM(IF(([2]JOE_DATA!$C$2:$C$19999=$DE63)*([2]JOE_DATA!$B$2:$B$19999="Work type")*([2]JOE_DATA!$A$2:$A$19999="Corporate"),0.3,0)))</f>
        <v>1</v>
      </c>
      <c r="HL63" s="3">
        <f t="array" ref="HL63">IF(LEN($DF63)=0,0.4,SUM(IF(([2]JOE_DATA!$C$2:$C$19999=$DF63)*([2]JOE_DATA!$B$2:$B$19999="Sub-work type")*([2]JOE_DATA!$A$2:$A$19999="Corporate"),0.4,0)))
+
IF(LEN($DG63)=0,0.3,SUM(IF(([2]JOE_DATA!$C$2:$C$19999=$DG63)*([2]JOE_DATA!$B$2:$B$19999="Sub-work type")*([2]JOE_DATA!$A$2:$A$19999="Corporate"),0.3,0)))
+
IF(LEN($DH63)=0,0.3,SUM(IF(([2]JOE_DATA!$C$2:$C$19999=$DH63)*([2]JOE_DATA!$B$2:$B$19999="Sub-work type")*([2]JOE_DATA!$A$2:$A$19999="Corporate"),0.3,0)))</f>
        <v>1</v>
      </c>
      <c r="HM63" s="3">
        <f t="array" ref="HM63">IF(LEN($DI63)=0,0.4,SUM(IF(([2]JOE_DATA!$C$2:$C$19999=$DI63)*([2]JOE_DATA!$B$2:$B$19999="Acting for")*([2]JOE_DATA!$A$2:$A$19999="Corporate"),0.4,0)))
+
IF(LEN($DJ63)=0,0.3,SUM(IF(([2]JOE_DATA!$C$2:$C$19999=$DJ63)*([2]JOE_DATA!$B$2:$B$19999="Acting for")*([2]JOE_DATA!$A$2:$A$19999="Corporate"),0.3,0)))
+
IF(LEN($DK63)=0,0.3,SUM(IF(([2]JOE_DATA!$C$2:$C$19999=$DK63)*([2]JOE_DATA!$B$2:$B$19999="Acting for")*([2]JOE_DATA!$A$2:$A$19999="Corporate"),0.3,0)))</f>
        <v>1</v>
      </c>
      <c r="HN63" s="3">
        <f t="array" ref="HN63">IF(LEN($DM63)=0,0.4,SUM(IF(([2]JOE_DATA!$C$2:$C$19999=$DM63)*([2]JOE_DATA!$B$2:$B$19999="Country of buyer")*([2]JOE_DATA!$A$2:$A$19999="Corporate"),0.4,0)))
+
IF(LEN($DN63)=0,0.3,SUM(IF(([2]JOE_DATA!$C$2:$C$19999=$DN63)*([2]JOE_DATA!$B$2:$B$19999="Country of buyer")*([2]JOE_DATA!$A$2:$A$19999="Corporate"),0.3,0)))
+
IF(LEN($DL63)=0,0.3,SUM(IF(([2]JOE_DATA!$C$2:$C$19999=$DL63)*([2]JOE_DATA!$B$2:$B$19999="Country of buyer")*([2]JOE_DATA!$A$2:$A$19999="Corporate"),0.3,0)))</f>
        <v>1</v>
      </c>
      <c r="HO63" s="3">
        <f t="array" ref="HO63">IF(LEN($DO63)=0,0.4,SUM(IF(([2]JOE_DATA!$C$2:$C$19999=$DO63)*([2]JOE_DATA!$B$2:$B$19999="Country of seller")*([2]JOE_DATA!$A$2:$A$19999="Corporate"),0.4,0)))
+
IF(LEN($DP63)=0,0.3,SUM(IF(([2]JOE_DATA!$C$2:$C$19999=$DP63)*([2]JOE_DATA!$B$2:$B$19999="Country of seller")*([2]JOE_DATA!$A$2:$A$19999="Corporate"),0.3,0)))
+
IF(LEN($DQ63)=0,0.3,SUM(IF(([2]JOE_DATA!$C$2:$C$19999=$DQ63)*([2]JOE_DATA!$B$2:$B$19999="Country of seller")*([2]JOE_DATA!$A$2:$A$19999="Corporate"),0.3,0)))</f>
        <v>1</v>
      </c>
      <c r="HP63" s="3">
        <f t="array" ref="HP63">IF(LEN($DR63)=0,0.4,SUM(IF(([2]JOE_DATA!$C$2:$C$19999=$DR63)*([2]JOE_DATA!$B$2:$B$19999="Country of target")*([2]JOE_DATA!$A$2:$A$19999="Corporate"),0.4,0)))
+
IF(LEN($DS63)=0,0.3,SUM(IF(([2]JOE_DATA!$C$2:$C$19999=$DS63)*([2]JOE_DATA!$B$2:$B$19999="Country of target")*([2]JOE_DATA!$A$2:$A$19999="Corporate"),0.3,0)))
+
IF(LEN($DT63)=0,0.3,SUM(IF(([2]JOE_DATA!$C$2:$C$19999=$DT63)*([2]JOE_DATA!$B$2:$B$19999="Country of target")*([2]JOE_DATA!$A$2:$A$19999="Corporate"),0.3,0)))</f>
        <v>1</v>
      </c>
      <c r="HQ63" s="3">
        <f t="array" ref="HQ63">IF(LEN($DU63)=0,1,SUM(IF(([2]JOE_DATA!$C$2:$C$19999=$DU63)*([2]JOE_DATA!$B$2:$B$19999="Value over US $5m")*([2]JOE_DATA!$A$2:$A$19999="Corporate"),1,0)))</f>
        <v>1</v>
      </c>
      <c r="HR63" s="3">
        <f t="array" ref="HR63">IF(LEN($DV63)=0,1,SUM(IF(([2]JOE_DATA!$C$2:$C$19999=$DV63)*([2]JOE_DATA!$B$2:$B$19999="Value over £500,000")*([2]JOE_DATA!$A$2:$A$19999="Corporate"),1,0)))</f>
        <v>1</v>
      </c>
      <c r="HS63" s="3">
        <f t="array" ref="HS63">IF(LEN($DW63)=0,1,SUM(IF(([2]JOE_DATA!$C$2:$C$19999=$DW63)*([2]JOE_DATA!$B$2:$B$19999="Value over Euro 5m")*([2]JOE_DATA!$A$2:$A$19999="Corporate"),1,0)))</f>
        <v>1</v>
      </c>
      <c r="HT63" s="3">
        <f t="array" ref="HT63">IF(LEN($DX63)=0,1,SUM(IF(([2]JOE_DATA!$C$2:$C$19999=$DX63)*([2]JOE_DATA!$B$2:$B$19999="Value range in euros")*([2]JOE_DATA!$A$2:$A$19999="Corporate"),1,0)))</f>
        <v>1</v>
      </c>
      <c r="HU63" s="3">
        <f t="array" ref="HU63">IF(LEN($DY63)=0,1,SUM(IF(([2]JOE_DATA!$C$2:$C$19999=$DY63)*([2]JOE_DATA!$B$2:$B$19999="Is the deal relevant for M&amp;A study")*([2]JOE_DATA!$A$2:$A$19999="Corporate"),1,0)))</f>
        <v>1</v>
      </c>
      <c r="HV63" s="3">
        <f t="array" ref="HV63">IF(LEN($DZ63)=0,1,SUM(IF(([2]JOE_DATA!$C$2:$C$19999=$DZ63)*([2]JOE_DATA!$B$2:$B$19999="Does the deal involve PE clients")*([2]JOE_DATA!$A$2:$A$19999="Corporate"),1,0)))</f>
        <v>1</v>
      </c>
      <c r="HW63" s="3">
        <f t="array" ref="HW63">IF(LEN($EA63)=0,1,SUM(IF(([2]JOE_DATA!$C$2:$C$19999=$EA63)*([2]JOE_DATA!$B$2:$B$19999="Quarter deal announced/signed")*([2]JOE_DATA!$A$2:$A$19999="Corporate"),1,0)))</f>
        <v>1</v>
      </c>
      <c r="HX63" s="3">
        <f t="array" ref="HX63">IF(LEN($EB63)=0,1,SUM(IF(([2]JOE_DATA!$C$2:$C$19999=$EB63)*([2]JOE_DATA!$B$2:$B$19999="Quarter deal completed")*([2]JOE_DATA!$A$2:$A$19999="Corporate"),1,0)))</f>
        <v>1</v>
      </c>
      <c r="HY63" s="3">
        <f t="array" ref="HY63">IF(LEN($EC63)=0,1,SUM(IF(([2]JOE_DATA!$C$2:$C$19999=$EC63)*([2]JOE_DATA!$B$2:$B$19999="Year deal announced/signed")*([2]JOE_DATA!$A$2:$A$19999="Corporate"),1,0)))</f>
        <v>1</v>
      </c>
      <c r="HZ63" s="3">
        <f t="array" ref="HZ63">IF(LEN($ED63)=0,1,SUM(IF(([2]JOE_DATA!$C$2:$C$19999=$ED63)*([2]JOE_DATA!$B$2:$B$19999="Year deal completed")*([2]JOE_DATA!$A$2:$A$19999="Corporate"),1,0)))</f>
        <v>1</v>
      </c>
      <c r="IA63" s="3">
        <v>3</v>
      </c>
      <c r="IB63" s="3">
        <f t="array" ref="IB63">IF(LEN($EF63)=0,1,SUM(IF(([2]JOE_DATA!$C$2:$C$19999=$EF63)*([2]JOE_DATA!$B$2:$B$19999="Work type")*([2]JOE_DATA!$A$2:$A$19999="Corporate Tax"),1,0)))</f>
        <v>1</v>
      </c>
      <c r="IC63" s="3">
        <f t="array" ref="IC63">IF(LEN($EG63)=0,0.4,SUM(IF(([2]JOE_DATA!$C$2:$C$19999=$EG63)*([2]JOE_DATA!$B$2:$B$19999="Work type")*([2]JOE_DATA!$A$2:$A$19999="EPC Construction"),0.4,0)))
+
IF(LEN($EH63)=0,0.3,SUM(IF(([2]JOE_DATA!$C$2:$C$19999=$EH63)*([2]JOE_DATA!$B$2:$B$19999="Work type")*([2]JOE_DATA!$A$2:$A$19999="EPC Construction"),0.3,0)))
+
IF(LEN($EI63)=0,0.3,SUM(IF(([2]JOE_DATA!$C$2:$C$19999=$EI63)*([2]JOE_DATA!$B$2:$B$19999="Work type")*([2]JOE_DATA!$A$2:$A$19999="EPC Construction"),0.3,0)))</f>
        <v>1</v>
      </c>
      <c r="ID63" s="3">
        <f t="array" ref="ID63">IF(LEN($EJ63)=0,0.4,SUM(IF(([2]JOE_DATA!$C$2:$C$19999=$EJ63)*([2]JOE_DATA!$B$2:$B$19999="Contract type")*([2]JOE_DATA!$A$2:$A$19999="EPC Construction"),0.4,0)))
+
IF(LEN($EK63)=0,0.3,SUM(IF(([2]JOE_DATA!$C$2:$C$19999=$EK63)*([2]JOE_DATA!$B$2:$B$19999="Contract type")*([2]JOE_DATA!$A$2:$A$19999="EPC Construction"),0.3,0)))
+
IF(LEN($EL63)=0,0.3,SUM(IF(([2]JOE_DATA!$C$2:$C$19999=$EL63)*([2]JOE_DATA!$B$2:$B$19999="Contract type")*([2]JOE_DATA!$A$2:$A$19999="EPC Construction"),0.3,0)))</f>
        <v>1</v>
      </c>
      <c r="IE63" s="3">
        <f t="array" ref="IE63">IF(LEN($EP63)=0,1,SUM(IF(([2]JOE_DATA!$C$2:$C$19999=$EP63)*([2]JOE_DATA!$B$2:$B$19999="Client type")*([2]JOE_DATA!$A$2:$A$19999="EPC Construction"),1,0)))</f>
        <v>1</v>
      </c>
      <c r="IF63" s="3">
        <f t="array" ref="IF63">IF(LEN($EN63)=0,1,SUM(IF(([2]JOE_DATA!$C$2:$C$19999=$EN63)*([2]JOE_DATA!$B$2:$B$19999="Subject matter")*([2]JOE_DATA!$A$2:$A$19999="EPC Construction"),1,0)))</f>
        <v>1</v>
      </c>
      <c r="IG63" s="3">
        <f t="array" ref="IG63">IF(LEN($ER63)=0,1,SUM(IF(([2]JOE_DATA!$C$2:$C$19999=$ER63)*([2]JOE_DATA!$B$2:$B$19999="Client scope")*([2]JOE_DATA!$A$2:$A$19999="EPC Construction"),1,0)))</f>
        <v>1</v>
      </c>
      <c r="IH63" s="3">
        <f t="array" ref="IH63">IF(LEN($ES63)=0,0.4,SUM(IF(([2]JOE_DATA!$C$2:$C$19999=$ES63)*([2]JOE_DATA!$B$2:$B$19999="Work type")*([2]JOE_DATA!$A$2:$A$19999="EPC Energy"),0.4,0)))
+
IF(LEN($ET63)=0,0.3,SUM(IF(([2]JOE_DATA!$C$2:$C$19999=$ET63)*([2]JOE_DATA!$B$2:$B$19999="Work type")*([2]JOE_DATA!$A$2:$A$19999="EPC Energy"),0.3,0)))
+
IF(LEN($EU63)=0,0.3,SUM(IF(([2]JOE_DATA!$C$2:$C$19999=$EU63)*([2]JOE_DATA!$B$2:$B$19999="Work type")*([2]JOE_DATA!$A$2:$A$19999="EPC Energy"),0.3,0)))</f>
        <v>1</v>
      </c>
      <c r="II63" s="3">
        <f t="array" ref="II63">IF(LEN($EV63)=0,1,SUM(IF(([2]JOE_DATA!$C$2:$C$19999=$EV63)*([2]JOE_DATA!$B$2:$B$19999="Work type")*([2]JOE_DATA!$A$2:$A$19999="EPC Energy"),1,0)))</f>
        <v>1</v>
      </c>
      <c r="IJ63" s="3">
        <f t="array" ref="IJ63">IF(LEN($EW63)=0,1,SUM(IF(([2]JOE_DATA!$C$2:$C$19999=$EW63)*([2]JOE_DATA!$B$2:$B$19999="Client type")*([2]JOE_DATA!$A$2:$A$19999="EPC Projects"),1,0)))</f>
        <v>1</v>
      </c>
      <c r="IK63" s="3">
        <f t="array" ref="IK63">IF(LEN($FE63)=0,0.4,SUM(IF(([2]JOE_DATA!$C$2:$C$19999=$FE63)*([2]JOE_DATA!$B$2:$B$19999="Client type")*([2]JOE_DATA!$A$2:$A$19999="Real Estate"),0.4,0)))
+
IF(LEN($FF63)=0,0.3,SUM(IF(([2]JOE_DATA!$C$2:$C$19999=$FF63)*([2]JOE_DATA!$B$2:$B$19999="Client type")*([2]JOE_DATA!$A$2:$A$19999="Real Estate"),0.3,0)))
+
IF(LEN($FG63)=0,0.3,SUM(IF(([2]JOE_DATA!$C$2:$C$19999=$FG63)*([2]JOE_DATA!$B$2:$B$19999="Client type")*([2]JOE_DATA!$A$2:$A$19999="Real Estate"),0.3,0)))</f>
        <v>1</v>
      </c>
      <c r="IL63" s="3">
        <f t="array" ref="IL63">IF(LEN($FH63)=0,0.4,SUM(IF(([2]JOE_DATA!$C$2:$C$19999=$FH63)*([2]JOE_DATA!$B$2:$B$19999="Work type")*([2]JOE_DATA!$A$2:$A$19999="Real Estate"),0.4,0)))
+
IF(LEN($FI63)=0,0.3,SUM(IF(([2]JOE_DATA!$C$2:$C$19999=$FI63)*([2]JOE_DATA!$B$2:$B$19999="Work type")*([2]JOE_DATA!$A$2:$A$19999="Real Estate"),0.3,0)))
+
IF(LEN($FJ63)=0,0.3,SUM(IF(([2]JOE_DATA!$C$2:$C$19999=$FJ63)*([2]JOE_DATA!$B$2:$B$19999="Work type")*([2]JOE_DATA!$A$2:$A$19999="Real Estate"),0.3,0)))</f>
        <v>0.6</v>
      </c>
      <c r="IM63" s="3">
        <f t="array" ref="IM63">IF(LEN($EX63)=0,0.4,SUM(IF(([2]JOE_DATA!$C$2:$C$19999=$EX63)*([2]JOE_DATA!$B$2:$B$19999="Work type")*([2]JOE_DATA!$A$2:$A$19999="Human Capital"),0.4,0)))
+
IF(LEN($EY63)=0,0.3,SUM(IF(([2]JOE_DATA!$C$2:$C$19999=$EY63)*([2]JOE_DATA!$B$2:$B$19999="Work type")*([2]JOE_DATA!$A$2:$A$19999="Human Capital"),0.3,0)))
+
IF(LEN($EZ63)=0,0.3,SUM(IF(([2]JOE_DATA!$C$2:$C$19999=$EZ63)*([2]JOE_DATA!$B$2:$B$19999="Work type")*([2]JOE_DATA!$A$2:$A$19999="Human Capital"),0.3,0)))</f>
        <v>1</v>
      </c>
      <c r="IN63" s="3">
        <f t="array" ref="IN63">IF(LEN($FA63)=0,0.4,SUM(IF(([2]JOE_DATA!$C$2:$C$19999=$FA63)*([2]JOE_DATA!$B$2:$B$19999="Sub-work types")*([2]JOE_DATA!$A$2:$A$19999="Human Capital"),0.4,0)))
+
IF(LEN($FB63)=0,0.3,SUM(IF(([2]JOE_DATA!$C$2:$C$19999=$FB63)*([2]JOE_DATA!$B$2:$B$19999="Sub-work types")*([2]JOE_DATA!$A$2:$A$19999="Human Capital"),0.3,0)))
+
IF(LEN($FC63)=0,0.3,SUM(IF(([2]JOE_DATA!$C$2:$C$19999=$FC63)*([2]JOE_DATA!$B$2:$B$19999="Sub-work types")*([2]JOE_DATA!$A$2:$A$19999="Human Capital"),0.3,0)))</f>
        <v>1</v>
      </c>
      <c r="IO63" s="15">
        <f t="array" ref="IO63">IF(LEN($FD63)=0,1,SUM(IF(([2]JOE_DATA!$C$2:$C$19999=$FD63)*([2]JOE_DATA!$B$2:$B$19999="Pension scheme")*([2]JOE_DATA!$A$2:$A$19999="Human Capital"),1,0)))</f>
        <v>1</v>
      </c>
      <c r="IP63" s="3">
        <f t="array" ref="IP63">IF(LEN($BT63)=0,0.4,SUM(IF(([2]JOE_DATA!$C$2:$C$19999=$BT63)*([2]JOE_DATA!$B$2:$B$19999="Other Matter Executive"),0.4,0)))
+
IF(LEN($BU63)=0,0.3,SUM(IF(([2]JOE_DATA!$C$2:$C$19999=$BU63)*([2]JOE_DATA!$B$2:$B$19999="Other Matter Executive"),0.3,0)))
+
IF(LEN($BV63)=0,0.3,SUM(IF(([2]JOE_DATA!$C$2:$C$19999=$BV63)*([2]JOE_DATA!$B$2:$B$19999="Other Matter Executive"),0.3,0)))</f>
        <v>1</v>
      </c>
    </row>
    <row r="64" spans="1:250" ht="51">
      <c r="B64" s="46" t="s">
        <v>360</v>
      </c>
      <c r="C64" s="41" t="s">
        <v>343</v>
      </c>
      <c r="D64" s="46" t="s">
        <v>361</v>
      </c>
      <c r="E64" s="41"/>
      <c r="F64" s="41" t="s">
        <v>362</v>
      </c>
      <c r="G64" s="41"/>
      <c r="H64" s="41"/>
      <c r="I64" s="41"/>
      <c r="J64" s="41"/>
      <c r="K64" s="41"/>
      <c r="L64" s="41"/>
      <c r="M64" s="41"/>
      <c r="N64" s="41"/>
      <c r="O64" s="36" t="s">
        <v>106</v>
      </c>
      <c r="P64" s="41"/>
      <c r="Q64" s="41"/>
      <c r="R64" s="41"/>
      <c r="S64" s="41"/>
      <c r="T64" s="53">
        <v>39813</v>
      </c>
      <c r="U64" s="36" t="s">
        <v>248</v>
      </c>
      <c r="V64" s="41"/>
      <c r="W64" s="41"/>
      <c r="X64" s="41"/>
      <c r="Y64" s="41"/>
      <c r="Z64" s="41"/>
      <c r="AA64" s="46" t="s">
        <v>365</v>
      </c>
      <c r="AB64" s="41"/>
      <c r="AC64" s="41"/>
      <c r="AD64" s="41"/>
      <c r="AE64" s="41"/>
      <c r="AF64" s="41"/>
      <c r="AG64" s="41"/>
      <c r="AH64" s="45"/>
      <c r="AI64" s="41"/>
      <c r="AJ64" s="41"/>
      <c r="AK64" s="41"/>
      <c r="AL64" s="36" t="s">
        <v>250</v>
      </c>
      <c r="AM64" s="41"/>
      <c r="AN64" s="41"/>
      <c r="AO64" s="36" t="s">
        <v>251</v>
      </c>
      <c r="AP64" s="41"/>
      <c r="AQ64" s="41"/>
      <c r="AR64" s="41"/>
      <c r="AS64" s="41"/>
      <c r="AT64" s="41"/>
      <c r="AU64" s="41"/>
      <c r="AV64" s="41"/>
      <c r="AW64" s="41"/>
      <c r="AX64" s="41"/>
      <c r="AY64" s="41"/>
      <c r="AZ64" s="41"/>
      <c r="BA64" s="45"/>
      <c r="BB64" s="41"/>
      <c r="BC64" s="41"/>
      <c r="BD64" s="41"/>
      <c r="BE64" s="46"/>
      <c r="BF64" s="41"/>
      <c r="BG64" s="41"/>
      <c r="BH64" s="41"/>
      <c r="BI64" s="41"/>
      <c r="BJ64" s="41"/>
      <c r="BK64" s="41"/>
      <c r="BL64" s="41" t="s">
        <v>395</v>
      </c>
      <c r="BM64" s="41"/>
      <c r="BN64" s="41"/>
      <c r="BO64" s="41"/>
      <c r="BP64" s="41"/>
      <c r="BQ64" s="41"/>
      <c r="BR64" s="41"/>
      <c r="BS64" s="41"/>
      <c r="BT64" s="41"/>
      <c r="BU64" s="41"/>
      <c r="BV64" s="41"/>
      <c r="BW64" s="41"/>
      <c r="BX64" s="41"/>
      <c r="BY64" s="41"/>
      <c r="BZ64" s="36" t="s">
        <v>253</v>
      </c>
      <c r="CA64" s="41"/>
      <c r="CB64" s="41"/>
      <c r="CC64" s="41"/>
      <c r="CD64" s="36"/>
      <c r="CE64" s="36"/>
      <c r="CF64" s="41"/>
      <c r="CG64" s="41" t="s">
        <v>254</v>
      </c>
      <c r="CH64" s="41"/>
      <c r="CI64" s="41"/>
      <c r="CJ64" s="41"/>
      <c r="CK64" s="41"/>
      <c r="CL64" s="41"/>
      <c r="CM64" s="41"/>
      <c r="CN64" s="41"/>
      <c r="CO64" s="41"/>
      <c r="CP64" s="41"/>
      <c r="CQ64" s="41"/>
      <c r="CR64" s="41"/>
      <c r="CS64" s="45"/>
      <c r="CT64" s="49"/>
      <c r="CU64" s="49"/>
      <c r="CV64" s="50"/>
      <c r="CW64" s="50"/>
      <c r="CX64" s="50"/>
      <c r="CY64" s="50"/>
      <c r="CZ64" s="49"/>
      <c r="DA64" s="49"/>
      <c r="DB64" s="49"/>
      <c r="DC64" s="49"/>
      <c r="DD64" s="49"/>
      <c r="DE64" s="49"/>
      <c r="DF64" s="50"/>
      <c r="DG64" s="50"/>
      <c r="DH64" s="50"/>
      <c r="DI64" s="50"/>
      <c r="DJ64" s="50"/>
      <c r="DK64" s="50"/>
      <c r="DL64" s="50"/>
      <c r="DM64" s="50"/>
      <c r="DN64" s="50"/>
      <c r="DO64" s="50"/>
      <c r="DP64" s="50"/>
      <c r="DQ64" s="50"/>
      <c r="DR64" s="50"/>
      <c r="DS64" s="50"/>
      <c r="DT64" s="50"/>
      <c r="DU64" s="50"/>
      <c r="DV64" s="50"/>
      <c r="DW64" s="50"/>
      <c r="DX64" s="50"/>
      <c r="DY64" s="50"/>
      <c r="DZ64" s="50"/>
      <c r="EA64" s="50"/>
      <c r="EB64" s="50"/>
      <c r="EC64" s="50"/>
      <c r="ED64" s="50"/>
      <c r="EE64" s="50"/>
      <c r="EF64" s="50"/>
      <c r="EG64" s="50"/>
      <c r="EH64" s="50"/>
      <c r="EI64" s="50"/>
      <c r="EJ64" s="49"/>
      <c r="EK64" s="49"/>
      <c r="EL64" s="49"/>
      <c r="EM64" s="50"/>
      <c r="EN64" s="50"/>
      <c r="EO64" s="50"/>
      <c r="EP64" s="50"/>
      <c r="EQ64" s="50"/>
      <c r="ER64" s="50"/>
      <c r="ES64" s="50"/>
      <c r="ET64" s="50"/>
      <c r="EU64" s="50"/>
      <c r="EV64" s="50"/>
      <c r="EW64" s="50"/>
      <c r="EX64" s="50"/>
      <c r="EY64" s="50"/>
      <c r="EZ64" s="50"/>
      <c r="FA64" s="50"/>
      <c r="FB64" s="50"/>
      <c r="FC64" s="50"/>
      <c r="FD64" s="50"/>
      <c r="FE64" s="50"/>
      <c r="FF64" s="50"/>
      <c r="FG64" s="50"/>
      <c r="FH64" s="50" t="s">
        <v>364</v>
      </c>
      <c r="FI64" s="50"/>
      <c r="FJ64" s="50"/>
      <c r="FK64" s="50"/>
      <c r="FL64" s="50"/>
      <c r="FM64" s="50"/>
      <c r="FO64" s="3"/>
      <c r="FP64" s="3"/>
      <c r="FQ64" s="3" t="str">
        <f t="array" ref="FQ64">IF(SUM($FU64:$IP64)=74,"PASS","FAIL")</f>
        <v>FAIL</v>
      </c>
      <c r="FR64" s="3">
        <f t="shared" si="5"/>
        <v>2</v>
      </c>
      <c r="FS64" s="3">
        <f t="shared" si="6"/>
        <v>1</v>
      </c>
      <c r="FT64" s="3"/>
      <c r="FU64" s="3">
        <f t="array" ref="FU64">SUM(IF(([2]JOE_DATA!$C$2:$C$19999=$C64)*([2]JOE_DATA!$B$2:$B$19999="Client Name Confidential"),1,0))</f>
        <v>1</v>
      </c>
      <c r="FV64" s="3">
        <f t="array" ref="FV64">IF(ISBLANK($E64),1,SUM(IF(([2]JOE_DATA!$C$2:$C$19999=$E64)*([2]JOE_DATA!$B$2:$B$19999="Client name confidential on completion"),1,0)))</f>
        <v>1</v>
      </c>
      <c r="FW64" s="3">
        <f t="array" ref="FW64">IF(LEN($F64)=0,0.5,SUM(IF(([2]JOE_DATA!$C$2:$C$19999=$F64)*([2]JOE_DATA!$B$2:$B$19999="Client sector group"),0.5,0)))
+
IF(LEN($G64)=0,0.25,SUM(IF(([2]JOE_DATA!$C$2:$C$19999=$G64)*([2]JOE_DATA!$B$2:$B$19999="Client sector group"),0.25,0)))
+
IF(LEN($H64)=0,0.25,SUM(IF(([2]JOE_DATA!$C$2:$C$19999=$H64)*([2]JOE_DATA!$B$2:$B$19999="Client sector group"),0.25,0)))</f>
        <v>1</v>
      </c>
      <c r="FX64" s="3">
        <f t="array" ref="FX64">IF(ISBLANK($I64),0.5,SUM(IF(([2]JOE_DATA!$C$2:$C$19999=$I64)*([2]JOE_DATA!$B$2:$B$19999="Client sub-sector group"),0.5,0)))
+
IF(ISBLANK($J64),0.25,SUM(IF(([2]JOE_DATA!$C$2:$C$19999=$J64)*([2]JOE_DATA!$B$2:$B$19999="Client sub-sector group"),0.25,0)))
+
IF(ISBLANK($K64),0.25,SUM(IF(([2]JOE_DATA!$C$2:$C$19999=$K64)*([2]JOE_DATA!$B$2:$B$19999="Client sub-sector group"),0.25,0)))</f>
        <v>1</v>
      </c>
      <c r="FY64" s="3">
        <f t="array" ref="FY64">IF(LEN($L64)=0,0.4,SUM(IF(([2]JOE_DATA!$C$2:$C$19999=$L64)*([2]JOE_DATA!$B$2:$B$19999="Predominant Country of Client"),0.4,0)))
+
IF(LEN($M64)=0,0.3,SUM(IF(([2]JOE_DATA!$C$2:$C$19999=$M64)*([2]JOE_DATA!$B$2:$B$19999="Predominant Country of Client"),0.3,0)))
+
IF(LEN($N64)=0,0.3,SUM(IF(([2]JOE_DATA!$C$2:$C$19999=$N64)*([2]JOE_DATA!$B$2:$B$19999="Predominant Country of Client"),0.3,0)))</f>
        <v>1</v>
      </c>
      <c r="FZ64" s="3">
        <f t="array" ref="FZ64">IF(LEN($O64)=0,0.4,SUM(IF(([2]JOE_DATA!$C$2:$C$19999=$O64)*([2]JOE_DATA!$B$2:$B$19999="Main practice group"),0.4,0)))
+
IF(LEN($P64)=0,0.3,SUM(IF(([2]JOE_DATA!$C$2:$C$19999=$P64)*([2]JOE_DATA!$B$2:$B$19999="Main practice group"),0.3,0)))
+
IF(LEN($Q64)=0,0.3,SUM(IF(([2]JOE_DATA!$C$2:$C$19999=$Q64)*([2]JOE_DATA!$B$2:$B$19999="Main practice group"),0.3,0)))</f>
        <v>1</v>
      </c>
      <c r="GA64" s="3">
        <f t="shared" si="7"/>
        <v>1</v>
      </c>
      <c r="GB64" s="3">
        <f t="shared" si="8"/>
        <v>1</v>
      </c>
      <c r="GC64" s="3">
        <f t="array" ref="GC64">IF(LEN($U64)=0,0.4,SUM(IF(([2]JOE_DATA!$C$2:$C$19999=$U64)*([2]JOE_DATA!$B$2:$B$19999="Matter sector group"),0.4,0)))
+
IF(LEN($V64)=0,0.3,SUM(IF(([2]JOE_DATA!$C$2:$C$19999=$V64)*([2]JOE_DATA!$B$2:$B$19999="Matter sector group"),0.3,0)))
+
IF(LEN($W64)=0,0.3,SUM(IF(([2]JOE_DATA!$C$2:$C$19999=$W64)*([2]JOE_DATA!$B$2:$B$19999="Matter sector group"),0.3,0)))</f>
        <v>1</v>
      </c>
      <c r="GD64" s="3">
        <f t="array" ref="GD64">IF(LEN($X64)=0,0.4,SUM(IF(([2]JOE_DATA!$C$2:$C$19999=$X64)*([2]JOE_DATA!$B$2:$B$19999="Matter sub-sector group"),0.4,0)))
+
IF(LEN($Y64)=0,0.3,SUM(IF(([2]JOE_DATA!$C$2:$C$19999=$Y64)*([2]JOE_DATA!$B$2:$B$19999="Matter sub-sector group"),0.3,0)))
+
IF(LEN($Z64)=0,0.3,SUM(IF(([2]JOE_DATA!$C$2:$C$19999=$Z64)*([2]JOE_DATA!$B$2:$B$19999="Matter sub-sector group"),0.3,0)))</f>
        <v>1</v>
      </c>
      <c r="GE64" s="3">
        <f t="array" ref="GE64">IF(ISBLANK($AD64),1,SUM(IF(([2]JOE_DATA!$C$2:$C$19999=$AD64)*([2]JOE_DATA!$B$2:$B$19999="Matter confidential"),1,0)))</f>
        <v>1</v>
      </c>
      <c r="GF64" s="3">
        <f t="array" ref="GF64">IF(ISBLANK($AE64),1,SUM(IF(([2]JOE_DATA!$C$2:$C$19999=$AE64)*([2]JOE_DATA!$B$2:$B$19999="Matter confidential on completion"),1,0)))</f>
        <v>1</v>
      </c>
      <c r="GG64" s="3">
        <f t="array" ref="GG64">IF(ISBLANK($AG64),1,SUM(IF(([2]JOE_DATA!$C$2:$C$19999=$AG64)*([2]JOE_DATA!$B$2:$B$19999="Applicable law"),1,0)))</f>
        <v>1</v>
      </c>
      <c r="GH64" s="3">
        <f t="array" ref="GH64">IF(ISBLANK($AO64),1,SUM(IF(([2]JOE_DATA!$C$2:$C$19999=$AO64)*([2]JOE_DATA!$B$2:$B$19999="Contentious"),1,0)))</f>
        <v>1</v>
      </c>
      <c r="GI64" s="3">
        <f t="array" ref="GI64">IF(ISBLANK($AP64),1,SUM(IF(([2]JOE_DATA!$C$2:$C$19999=$AP64)*([2]JOE_DATA!$B$2:$B$19999="Dispute resolution"),1,0)))</f>
        <v>1</v>
      </c>
      <c r="GJ64" s="3">
        <f t="array" ref="GJ64">IF(ISBLANK($AQ64),1,SUM(IF(([2]JOE_DATA!$C$2:$C$19999=$AQ64)*([2]JOE_DATA!$B$2:$B$19999="Language of dispute"),1,0)))</f>
        <v>1</v>
      </c>
      <c r="GK64" s="3">
        <f t="array" ref="GK64">IF(LEN($AW64)=0,0.4,SUM(IF(([2]JOE_DATA!$C$2:$C$19999=$AW64)*([2]JOE_DATA!$B$2:$B$19999="Country Of Arbitration"),0.4,0)))
+
IF(LEN($AX64)=0,0.3,SUM(IF(([2]JOE_DATA!$C$2:$C$19999=$AX64)*([2]JOE_DATA!$B$2:$B$19999="Country Of Arbitration"),0.3,0)))
+
IF(LEN($AY64)=0,0.3,SUM(IF(([2]JOE_DATA!$C$2:$C$19999=$AY64)*([2]JOE_DATA!$B$2:$B$19999="Country Of Arbitration"),0.3,0)))</f>
        <v>1</v>
      </c>
      <c r="GL64" s="3">
        <f t="array" ref="GL64">IF(LEN($AT64)=0,0.4,SUM(IF(([2]JOE_DATA!$C$2:$C$19999=$AT64)*([2]JOE_DATA!$B$2:$B$19999="Jurisdiction of dispute"),0.4,0)))
+
IF(LEN($AU64)=0,0.3,SUM(IF(([2]JOE_DATA!$C$2:$C$19999=$AU64)*([2]JOE_DATA!$B$2:$B$19999="Jurisdiction of dispute"),0.3,0)))
+
IF(LEN($AV64)=0,0.3,SUM(IF(([2]JOE_DATA!$C$2:$C$19999=$AV64)*([2]JOE_DATA!$B$2:$B$19999="Jurisdiction of dispute"),0.3,0)))</f>
        <v>1</v>
      </c>
      <c r="GM64" s="3">
        <f t="array" ref="GM64">IF(LEN($AZ64)=0,0.6,SUM(IF(([2]JOE_DATA!$C$2:$C$19999=$AZ64)*([2]JOE_DATA!$B$2:$B$19999="Seat of arbitration"),0.6,0)))
+
IF(LEN($BA64)=0,0.4,SUM(IF(([2]JOE_DATA!$C$2:$C$19999=$BA64)*([2]JOE_DATA!$B$2:$B$19999="Seat of arbitration"),0.4,0)))</f>
        <v>1</v>
      </c>
      <c r="GN64" s="3">
        <f t="array" ref="GN64">IF(ISBLANK($BB64),1,SUM(IF(([2]JOE_DATA!$C$2:$C$19999=$BB64)*([2]JOE_DATA!$B$2:$B$19999="Arbitral rules"),1,0)))</f>
        <v>1</v>
      </c>
      <c r="GO64" s="3">
        <f t="array" ref="GO64">IF(ISBLANK($BC64),1,SUM(IF(([2]JOE_DATA!$C$2:$C$19999=$BC64)*([2]JOE_DATA!$B$2:$B$19999="Investment treaty"),1,0)))</f>
        <v>1</v>
      </c>
      <c r="GP64" s="3">
        <f t="array" ref="GP64">IF(ISBLANK($BD64),1,SUM(IF(([2]JOE_DATA!$C$2:$C$19999=$BD64)*([2]JOE_DATA!$B$2:$B$19999="Investigation type"),1,0)))</f>
        <v>1</v>
      </c>
      <c r="GQ64" s="3">
        <f t="array" ref="GQ64">IF(ISBLANK($BF64),1,SUM(IF(([2]JOE_DATA!$C$2:$C$19999=$BF64)*([2]JOE_DATA!$B$2:$B$19999="Currency of deal"),1,0)))</f>
        <v>1</v>
      </c>
      <c r="GR64" s="3">
        <f t="array" ref="GR64">IF(ISBLANK($BG64),1,SUM(IF(([2]JOE_DATA!$C$2:$C$19999=$BG64)*([2]JOE_DATA!$B$2:$B$19999="Value confidential"),1,0)))</f>
        <v>1</v>
      </c>
      <c r="GS64" s="3">
        <f t="array" ref="GS64">IF(ISBLANK($BH64),1,SUM(IF(([2]JOE_DATA!$C$2:$C$19999=$BH64)*([2]JOE_DATA!$B$2:$B$19999="Value confidential on completion"),1,0)))</f>
        <v>1</v>
      </c>
      <c r="GT64" s="3">
        <f t="array" ref="GT64">IF(LEN($BI64)=0,0.4,SUM(IF(([2]JOE_DATA!$C$2:$C$19999=$BI64)*([2]JOE_DATA!$B$2:$B$19999="Teams"),0.4,0)))
+
IF(LEN($BJ64)=0,0.3,SUM(IF(([2]JOE_DATA!$C$2:$C$19999=$BJ64)*([2]JOE_DATA!$B$2:$B$19999="Teams"),0.3,0)))
+
IF(LEN($BK64)=0,0.3,SUM(IF(([2]JOE_DATA!$C$2:$C$19999=$BK64)*([2]JOE_DATA!$B$2:$B$19999="Teams"),0.3,0)))</f>
        <v>1</v>
      </c>
      <c r="GU64" s="3">
        <f t="array" ref="GU64">IF(LEN($BL64)=0,0.4,SUM(IF(([2]JOE_DATA!$C$2:$C$19999=$BL64)*([2]JOE_DATA!$B$2:$B$19999="Lead Matter Partner"),0.4,0)))
+
IF(LEN($BM64)=0,0.3,SUM(IF(([2]JOE_DATA!$C$2:$C$19999=$BM64)*([2]JOE_DATA!$B$2:$B$19999="Lead Matter Partner"),0.3,0)))
+
IF(LEN($BN64)=0,0.3,SUM(IF(([2]JOE_DATA!$C$2:$C$19999=$BN64)*([2]JOE_DATA!$B$2:$B$19999="Lead Matter Partner"),0.3,0)))</f>
        <v>1</v>
      </c>
      <c r="GV64" s="3">
        <f t="array" ref="GV64">IF(LEN($BP64)=0,0.4,SUM(IF(([2]JOE_DATA!$C$2:$C$19999=$BP64)*([2]JOE_DATA!$B$2:$B$19999="Source of credential"),0.4,0)))
+
IF(LEN($BQ64)=0,0.3,SUM(IF(([2]JOE_DATA!$C$2:$C$19999=$BQ64)*([2]JOE_DATA!$B$2:$B$19999="Source of credential"),0.3,0)))
+
IF(LEN($BR64)=0,0.3,SUM(IF(([2]JOE_DATA!$C$2:$C$19999=$BR64)*([2]JOE_DATA!$B$2:$B$19999="Source of credential"),0.3,0)))</f>
        <v>1</v>
      </c>
      <c r="GW64" s="3">
        <f t="array" ref="GW64">IF(LEN($BX64)=0,0.4,SUM(IF(([2]JOE_DATA!$C$2:$C$19999=$BX64)*([2]JOE_DATA!$B$2:$B$19999="CMS firms involved"),0.4,0)))
+
IF(LEN($BY64)=0,0.6,SUM(IF(([2]JOE_DATA!$C$2:$C$19999=$BY64)*([2]JOE_DATA!$B$2:$B$19999="CMS firms involved"),0.6,0)))</f>
        <v>1</v>
      </c>
      <c r="GX64" s="3">
        <f t="array" ref="GX64">IF(ISBLANK($BZ64),1,SUM(IF(([2]JOE_DATA!$C$2:$C$19999=$BZ64)*([2]JOE_DATA!$B$2:$B$19999="Lead CMS firm"),1,0)))</f>
        <v>1</v>
      </c>
      <c r="GY64" s="3">
        <f t="array" ref="GY64">IF(LEN($CA64)=0,0.4,SUM(IF(([2]JOE_DATA!$C$2:$C$19999=$CA64)*([2]JOE_DATA!$B$2:$B$19999="Countries of other CMS firms"),0.4,0)))
+
IF(LEN($CB64)=0,0.3,SUM(IF(([2]JOE_DATA!$C$2:$C$19999=$CB64)*([2]JOE_DATA!$B$2:$B$19999="Countries of other CMS firms"),0.3,0)))
+
IF(LEN($CC64)=0,0.3,SUM(IF(([2]JOE_DATA!$C$2:$C$19999=$CC64)*([2]JOE_DATA!$B$2:$B$19999="Countries of other CMS firms"),0.3,0)))</f>
        <v>1</v>
      </c>
      <c r="GZ64" s="3">
        <f t="array" ref="GZ64">IF(ISBLANK($CD64),1,SUM(IF(([2]JOE_DATA!$C$2:$C$19999=$CD64)*([2]JOE_DATA!$B$2:$B$19999="Credential status"),1,0)))</f>
        <v>1</v>
      </c>
      <c r="HA64" s="3">
        <f t="array" ref="HA64">IF(ISBLANK($CE64),1,SUM(IF(([2]JOE_DATA!$C$2:$C$19999=$CE64)*([2]JOE_DATA!$B$2:$B$19999="Credential version"),1,0)))</f>
        <v>1</v>
      </c>
      <c r="HB64" s="3">
        <f t="array" ref="HB64">IF(ISBLANK($CG64),1,SUM(IF(([2]JOE_DATA!$C$2:$C$19999=$CG64)*([2]JOE_DATA!$B$2:$B$19999="Credential type "),1,0)))</f>
        <v>1</v>
      </c>
      <c r="HC64" s="3">
        <f t="array" ref="HC64">IF(ISBLANK($CH64),1,SUM(IF(([2]JOE_DATA!$C$2:$C$19999=$CH64)*([2]JOE_DATA!$B$2:$B$19999="Other uses"),1,0)))</f>
        <v>1</v>
      </c>
      <c r="HD64" s="3">
        <f t="array" ref="HD64">IF(ISBLANK($CK64),1,SUM(IF(([2]JOE_DATA!$C$2:$C$19999=$CK64)*([2]JOE_DATA!$B$2:$B$19999="Priority"),1,0)))</f>
        <v>1</v>
      </c>
      <c r="HE64" s="3">
        <f t="array" ref="HE64">IF(LEN($CM64)=0,0.4,SUM(IF(([2]JOE_DATA!$C$2:$C$19999=$CM64)*([2]JOE_DATA!$B$2:$B$19999="Know how"),0.4,0)))
+
IF(LEN($CN64)=0,0.3,SUM(IF(([2]JOE_DATA!$C$2:$C$19999=$CN64)*([2]JOE_DATA!$B$2:$B$19999="Know how"),0.3,0)))
+
IF(LEN($CO64)=0,0.3,SUM(IF(([2]JOE_DATA!$C$2:$C$19999=$CO64)*([2]JOE_DATA!$B$2:$B$19999="Know how"),0.3,0)))</f>
        <v>1</v>
      </c>
      <c r="HF64" s="3">
        <f t="array" ref="HF64">IF(LEN($CS64)=0,0.4,SUM(IF(([2]JOE_DATA!$C$2:$C$19999=$CS64)*([2]JOE_DATA!$B$2:$B$19999="Work type")*([2]JOE_DATA!$A$2:$A$19999="BAIF"),0.4,0)))
+
IF(LEN($CT64)=0,0.3,SUM(IF(([2]JOE_DATA!$C$2:$C$19999=$CT64)*([2]JOE_DATA!$B$2:$B$19999="Work type")*([2]JOE_DATA!$A$2:$A$19999="BAIF"),0.3,0)))
+
IF(LEN($CU64)=0,0.3,SUM(IF(([2]JOE_DATA!$C$2:$C$19999=$CU64)*([2]JOE_DATA!$B$2:$B$19999="Work type")*([2]JOE_DATA!$A$2:$A$19999="BAIF"),0.3,0)))</f>
        <v>1</v>
      </c>
      <c r="HG64" s="3">
        <f t="array" ref="HG64">IF(LEN($CQ64)=0,1,SUM(IF(([2]JOE_DATA!$C$2:$C$19999=$CQ64)*([2]JOE_DATA!$B$2:$B$19999="Client type")*([2]JOE_DATA!$A$2:$A$19999="BAIF"),1,0)))</f>
        <v>1</v>
      </c>
      <c r="HH64" s="3">
        <f t="array" ref="HH64">IF(LEN($CW64)=0,0.4,SUM(IF(([2]JOE_DATA!$C$2:$C$19999=$CW64)*([2]JOE_DATA!$B$2:$B$19999="Work type")*([2]JOE_DATA!$A$2:$A$19999="CRD"),0.4,0)))
+
IF(LEN($CX64)=0,0.3,SUM(IF(([2]JOE_DATA!$C$2:$C$19999=$CX64)*([2]JOE_DATA!$B$2:$B$19999="Work type")*([2]JOE_DATA!$A$2:$A$19999="CRD"),0.3,0)))
+
IF(LEN($CY64)=0,0.3,SUM(IF(([2]JOE_DATA!$C$2:$C$19999=$CY64)*([2]JOE_DATA!$B$2:$B$19999="Work type")*([2]JOE_DATA!$A$2:$A$19999="CRD"),0.3,0)))</f>
        <v>1</v>
      </c>
      <c r="HI64" s="3">
        <f t="array" ref="HI64">IF(LEN($CZ64)=0,0.4,SUM(IF(([2]JOE_DATA!$C$2:$C$19999=$CZ64)*([2]JOE_DATA!$B$2:$B$19999="Sub-work type")*([2]JOE_DATA!$A$2:$A$19999="CRD"),0.4,0)))
+
IF(LEN($DA64)=0,0.3,SUM(IF(([2]JOE_DATA!$C$2:$C$19999=$DA64)*([2]JOE_DATA!$B$2:$B$19999="Sub-work type")*([2]JOE_DATA!$A$2:$A$19999="CRD"),0.3,0)))
+
IF(LEN($DB64)=0,0.3,SUM(IF(([2]JOE_DATA!$C$2:$C$19999=$DB64)*([2]JOE_DATA!$B$2:$B$19999="Sub-work type")*([2]JOE_DATA!$A$2:$A$19999="CRD"),0.3,0)))</f>
        <v>1</v>
      </c>
      <c r="HJ64" s="3">
        <f t="array" ref="HJ64">IF(LEN($CV64)=0,1,SUM(IF(([2]JOE_DATA!$C$2:$C$19999=$CV64)*([2]JOE_DATA!$B$2:$B$19999="Client type")*([2]JOE_DATA!$A$2:$A$19999="CRD"),1,0)))</f>
        <v>1</v>
      </c>
      <c r="HK64" s="3">
        <f t="array" ref="HK64">IF(LEN($DC64)=0,0.4,SUM(IF(([2]JOE_DATA!$C$2:$C$19999=$DC64)*([2]JOE_DATA!$B$2:$B$19999="Work type")*([2]JOE_DATA!$A$2:$A$19999="Corporate"),0.4,0)))
+
IF(LEN($DD64)=0,0.3,SUM(IF(([2]JOE_DATA!$C$2:$C$19999=$DD64)*([2]JOE_DATA!$B$2:$B$19999="Work type")*([2]JOE_DATA!$A$2:$A$19999="Corporate"),0.3,0)))
+
IF(LEN($DE64)=0,0.3,SUM(IF(([2]JOE_DATA!$C$2:$C$19999=$DE64)*([2]JOE_DATA!$B$2:$B$19999="Work type")*([2]JOE_DATA!$A$2:$A$19999="Corporate"),0.3,0)))</f>
        <v>1</v>
      </c>
      <c r="HL64" s="3">
        <f t="array" ref="HL64">IF(LEN($DF64)=0,0.4,SUM(IF(([2]JOE_DATA!$C$2:$C$19999=$DF64)*([2]JOE_DATA!$B$2:$B$19999="Sub-work type")*([2]JOE_DATA!$A$2:$A$19999="Corporate"),0.4,0)))
+
IF(LEN($DG64)=0,0.3,SUM(IF(([2]JOE_DATA!$C$2:$C$19999=$DG64)*([2]JOE_DATA!$B$2:$B$19999="Sub-work type")*([2]JOE_DATA!$A$2:$A$19999="Corporate"),0.3,0)))
+
IF(LEN($DH64)=0,0.3,SUM(IF(([2]JOE_DATA!$C$2:$C$19999=$DH64)*([2]JOE_DATA!$B$2:$B$19999="Sub-work type")*([2]JOE_DATA!$A$2:$A$19999="Corporate"),0.3,0)))</f>
        <v>1</v>
      </c>
      <c r="HM64" s="3">
        <f t="array" ref="HM64">IF(LEN($DI64)=0,0.4,SUM(IF(([2]JOE_DATA!$C$2:$C$19999=$DI64)*([2]JOE_DATA!$B$2:$B$19999="Acting for")*([2]JOE_DATA!$A$2:$A$19999="Corporate"),0.4,0)))
+
IF(LEN($DJ64)=0,0.3,SUM(IF(([2]JOE_DATA!$C$2:$C$19999=$DJ64)*([2]JOE_DATA!$B$2:$B$19999="Acting for")*([2]JOE_DATA!$A$2:$A$19999="Corporate"),0.3,0)))
+
IF(LEN($DK64)=0,0.3,SUM(IF(([2]JOE_DATA!$C$2:$C$19999=$DK64)*([2]JOE_DATA!$B$2:$B$19999="Acting for")*([2]JOE_DATA!$A$2:$A$19999="Corporate"),0.3,0)))</f>
        <v>1</v>
      </c>
      <c r="HN64" s="3">
        <f t="array" ref="HN64">IF(LEN($DM64)=0,0.4,SUM(IF(([2]JOE_DATA!$C$2:$C$19999=$DM64)*([2]JOE_DATA!$B$2:$B$19999="Country of buyer")*([2]JOE_DATA!$A$2:$A$19999="Corporate"),0.4,0)))
+
IF(LEN($DN64)=0,0.3,SUM(IF(([2]JOE_DATA!$C$2:$C$19999=$DN64)*([2]JOE_DATA!$B$2:$B$19999="Country of buyer")*([2]JOE_DATA!$A$2:$A$19999="Corporate"),0.3,0)))
+
IF(LEN($DL64)=0,0.3,SUM(IF(([2]JOE_DATA!$C$2:$C$19999=$DL64)*([2]JOE_DATA!$B$2:$B$19999="Country of buyer")*([2]JOE_DATA!$A$2:$A$19999="Corporate"),0.3,0)))</f>
        <v>1</v>
      </c>
      <c r="HO64" s="3">
        <f t="array" ref="HO64">IF(LEN($DO64)=0,0.4,SUM(IF(([2]JOE_DATA!$C$2:$C$19999=$DO64)*([2]JOE_DATA!$B$2:$B$19999="Country of seller")*([2]JOE_DATA!$A$2:$A$19999="Corporate"),0.4,0)))
+
IF(LEN($DP64)=0,0.3,SUM(IF(([2]JOE_DATA!$C$2:$C$19999=$DP64)*([2]JOE_DATA!$B$2:$B$19999="Country of seller")*([2]JOE_DATA!$A$2:$A$19999="Corporate"),0.3,0)))
+
IF(LEN($DQ64)=0,0.3,SUM(IF(([2]JOE_DATA!$C$2:$C$19999=$DQ64)*([2]JOE_DATA!$B$2:$B$19999="Country of seller")*([2]JOE_DATA!$A$2:$A$19999="Corporate"),0.3,0)))</f>
        <v>1</v>
      </c>
      <c r="HP64" s="3">
        <f t="array" ref="HP64">IF(LEN($DR64)=0,0.4,SUM(IF(([2]JOE_DATA!$C$2:$C$19999=$DR64)*([2]JOE_DATA!$B$2:$B$19999="Country of target")*([2]JOE_DATA!$A$2:$A$19999="Corporate"),0.4,0)))
+
IF(LEN($DS64)=0,0.3,SUM(IF(([2]JOE_DATA!$C$2:$C$19999=$DS64)*([2]JOE_DATA!$B$2:$B$19999="Country of target")*([2]JOE_DATA!$A$2:$A$19999="Corporate"),0.3,0)))
+
IF(LEN($DT64)=0,0.3,SUM(IF(([2]JOE_DATA!$C$2:$C$19999=$DT64)*([2]JOE_DATA!$B$2:$B$19999="Country of target")*([2]JOE_DATA!$A$2:$A$19999="Corporate"),0.3,0)))</f>
        <v>1</v>
      </c>
      <c r="HQ64" s="3">
        <f t="array" ref="HQ64">IF(LEN($DU64)=0,1,SUM(IF(([2]JOE_DATA!$C$2:$C$19999=$DU64)*([2]JOE_DATA!$B$2:$B$19999="Value over US $5m")*([2]JOE_DATA!$A$2:$A$19999="Corporate"),1,0)))</f>
        <v>1</v>
      </c>
      <c r="HR64" s="3">
        <f t="array" ref="HR64">IF(LEN($DV64)=0,1,SUM(IF(([2]JOE_DATA!$C$2:$C$19999=$DV64)*([2]JOE_DATA!$B$2:$B$19999="Value over £500,000")*([2]JOE_DATA!$A$2:$A$19999="Corporate"),1,0)))</f>
        <v>1</v>
      </c>
      <c r="HS64" s="3">
        <f t="array" ref="HS64">IF(LEN($DW64)=0,1,SUM(IF(([2]JOE_DATA!$C$2:$C$19999=$DW64)*([2]JOE_DATA!$B$2:$B$19999="Value over Euro 5m")*([2]JOE_DATA!$A$2:$A$19999="Corporate"),1,0)))</f>
        <v>1</v>
      </c>
      <c r="HT64" s="3">
        <f t="array" ref="HT64">IF(LEN($DX64)=0,1,SUM(IF(([2]JOE_DATA!$C$2:$C$19999=$DX64)*([2]JOE_DATA!$B$2:$B$19999="Value range in euros")*([2]JOE_DATA!$A$2:$A$19999="Corporate"),1,0)))</f>
        <v>1</v>
      </c>
      <c r="HU64" s="3">
        <f t="array" ref="HU64">IF(LEN($DY64)=0,1,SUM(IF(([2]JOE_DATA!$C$2:$C$19999=$DY64)*([2]JOE_DATA!$B$2:$B$19999="Is the deal relevant for M&amp;A study")*([2]JOE_DATA!$A$2:$A$19999="Corporate"),1,0)))</f>
        <v>1</v>
      </c>
      <c r="HV64" s="3">
        <f t="array" ref="HV64">IF(LEN($DZ64)=0,1,SUM(IF(([2]JOE_DATA!$C$2:$C$19999=$DZ64)*([2]JOE_DATA!$B$2:$B$19999="Does the deal involve PE clients")*([2]JOE_DATA!$A$2:$A$19999="Corporate"),1,0)))</f>
        <v>1</v>
      </c>
      <c r="HW64" s="3">
        <f t="array" ref="HW64">IF(LEN($EA64)=0,1,SUM(IF(([2]JOE_DATA!$C$2:$C$19999=$EA64)*([2]JOE_DATA!$B$2:$B$19999="Quarter deal announced/signed")*([2]JOE_DATA!$A$2:$A$19999="Corporate"),1,0)))</f>
        <v>1</v>
      </c>
      <c r="HX64" s="3">
        <f t="array" ref="HX64">IF(LEN($EB64)=0,1,SUM(IF(([2]JOE_DATA!$C$2:$C$19999=$EB64)*([2]JOE_DATA!$B$2:$B$19999="Quarter deal completed")*([2]JOE_DATA!$A$2:$A$19999="Corporate"),1,0)))</f>
        <v>1</v>
      </c>
      <c r="HY64" s="3">
        <f t="array" ref="HY64">IF(LEN($EC64)=0,1,SUM(IF(([2]JOE_DATA!$C$2:$C$19999=$EC64)*([2]JOE_DATA!$B$2:$B$19999="Year deal announced/signed")*([2]JOE_DATA!$A$2:$A$19999="Corporate"),1,0)))</f>
        <v>1</v>
      </c>
      <c r="HZ64" s="3">
        <f t="array" ref="HZ64">IF(LEN($ED64)=0,1,SUM(IF(([2]JOE_DATA!$C$2:$C$19999=$ED64)*([2]JOE_DATA!$B$2:$B$19999="Year deal completed")*([2]JOE_DATA!$A$2:$A$19999="Corporate"),1,0)))</f>
        <v>1</v>
      </c>
      <c r="IA64" s="3">
        <v>4</v>
      </c>
      <c r="IB64" s="3">
        <f t="array" ref="IB64">IF(LEN($EF64)=0,1,SUM(IF(([2]JOE_DATA!$C$2:$C$19999=$EF64)*([2]JOE_DATA!$B$2:$B$19999="Work type")*([2]JOE_DATA!$A$2:$A$19999="Corporate Tax"),1,0)))</f>
        <v>1</v>
      </c>
      <c r="IC64" s="3">
        <f t="array" ref="IC64">IF(LEN($EG64)=0,0.4,SUM(IF(([2]JOE_DATA!$C$2:$C$19999=$EG64)*([2]JOE_DATA!$B$2:$B$19999="Work type")*([2]JOE_DATA!$A$2:$A$19999="EPC Construction"),0.4,0)))
+
IF(LEN($EH64)=0,0.3,SUM(IF(([2]JOE_DATA!$C$2:$C$19999=$EH64)*([2]JOE_DATA!$B$2:$B$19999="Work type")*([2]JOE_DATA!$A$2:$A$19999="EPC Construction"),0.3,0)))
+
IF(LEN($EI64)=0,0.3,SUM(IF(([2]JOE_DATA!$C$2:$C$19999=$EI64)*([2]JOE_DATA!$B$2:$B$19999="Work type")*([2]JOE_DATA!$A$2:$A$19999="EPC Construction"),0.3,0)))</f>
        <v>1</v>
      </c>
      <c r="ID64" s="3">
        <f t="array" ref="ID64">IF(LEN($EJ64)=0,0.4,SUM(IF(([2]JOE_DATA!$C$2:$C$19999=$EJ64)*([2]JOE_DATA!$B$2:$B$19999="Contract type")*([2]JOE_DATA!$A$2:$A$19999="EPC Construction"),0.4,0)))
+
IF(LEN($EK64)=0,0.3,SUM(IF(([2]JOE_DATA!$C$2:$C$19999=$EK64)*([2]JOE_DATA!$B$2:$B$19999="Contract type")*([2]JOE_DATA!$A$2:$A$19999="EPC Construction"),0.3,0)))
+
IF(LEN($EL64)=0,0.3,SUM(IF(([2]JOE_DATA!$C$2:$C$19999=$EL64)*([2]JOE_DATA!$B$2:$B$19999="Contract type")*([2]JOE_DATA!$A$2:$A$19999="EPC Construction"),0.3,0)))</f>
        <v>1</v>
      </c>
      <c r="IE64" s="3">
        <f t="array" ref="IE64">IF(LEN($EP64)=0,1,SUM(IF(([2]JOE_DATA!$C$2:$C$19999=$EP64)*([2]JOE_DATA!$B$2:$B$19999="Client type")*([2]JOE_DATA!$A$2:$A$19999="EPC Construction"),1,0)))</f>
        <v>1</v>
      </c>
      <c r="IF64" s="3">
        <f t="array" ref="IF64">IF(LEN($EN64)=0,1,SUM(IF(([2]JOE_DATA!$C$2:$C$19999=$EN64)*([2]JOE_DATA!$B$2:$B$19999="Subject matter")*([2]JOE_DATA!$A$2:$A$19999="EPC Construction"),1,0)))</f>
        <v>1</v>
      </c>
      <c r="IG64" s="3">
        <f t="array" ref="IG64">IF(LEN($ER64)=0,1,SUM(IF(([2]JOE_DATA!$C$2:$C$19999=$ER64)*([2]JOE_DATA!$B$2:$B$19999="Client scope")*([2]JOE_DATA!$A$2:$A$19999="EPC Construction"),1,0)))</f>
        <v>1</v>
      </c>
      <c r="IH64" s="3">
        <f t="array" ref="IH64">IF(LEN($ES64)=0,0.4,SUM(IF(([2]JOE_DATA!$C$2:$C$19999=$ES64)*([2]JOE_DATA!$B$2:$B$19999="Work type")*([2]JOE_DATA!$A$2:$A$19999="EPC Energy"),0.4,0)))
+
IF(LEN($ET64)=0,0.3,SUM(IF(([2]JOE_DATA!$C$2:$C$19999=$ET64)*([2]JOE_DATA!$B$2:$B$19999="Work type")*([2]JOE_DATA!$A$2:$A$19999="EPC Energy"),0.3,0)))
+
IF(LEN($EU64)=0,0.3,SUM(IF(([2]JOE_DATA!$C$2:$C$19999=$EU64)*([2]JOE_DATA!$B$2:$B$19999="Work type")*([2]JOE_DATA!$A$2:$A$19999="EPC Energy"),0.3,0)))</f>
        <v>1</v>
      </c>
      <c r="II64" s="3">
        <f t="array" ref="II64">IF(LEN($EV64)=0,1,SUM(IF(([2]JOE_DATA!$C$2:$C$19999=$EV64)*([2]JOE_DATA!$B$2:$B$19999="Work type")*([2]JOE_DATA!$A$2:$A$19999="EPC Energy"),1,0)))</f>
        <v>1</v>
      </c>
      <c r="IJ64" s="3">
        <f t="array" ref="IJ64">IF(LEN($EW64)=0,1,SUM(IF(([2]JOE_DATA!$C$2:$C$19999=$EW64)*([2]JOE_DATA!$B$2:$B$19999="Client type")*([2]JOE_DATA!$A$2:$A$19999="EPC Projects"),1,0)))</f>
        <v>1</v>
      </c>
      <c r="IK64" s="3">
        <f t="array" ref="IK64">IF(LEN($FE64)=0,0.4,SUM(IF(([2]JOE_DATA!$C$2:$C$19999=$FE64)*([2]JOE_DATA!$B$2:$B$19999="Client type")*([2]JOE_DATA!$A$2:$A$19999="Real Estate"),0.4,0)))
+
IF(LEN($FF64)=0,0.3,SUM(IF(([2]JOE_DATA!$C$2:$C$19999=$FF64)*([2]JOE_DATA!$B$2:$B$19999="Client type")*([2]JOE_DATA!$A$2:$A$19999="Real Estate"),0.3,0)))
+
IF(LEN($FG64)=0,0.3,SUM(IF(([2]JOE_DATA!$C$2:$C$19999=$FG64)*([2]JOE_DATA!$B$2:$B$19999="Client type")*([2]JOE_DATA!$A$2:$A$19999="Real Estate"),0.3,0)))</f>
        <v>1</v>
      </c>
      <c r="IL64" s="3">
        <f t="array" ref="IL64">IF(LEN($FH64)=0,0.4,SUM(IF(([2]JOE_DATA!$C$2:$C$19999=$FH64)*([2]JOE_DATA!$B$2:$B$19999="Work type")*([2]JOE_DATA!$A$2:$A$19999="Real Estate"),0.4,0)))
+
IF(LEN($FI64)=0,0.3,SUM(IF(([2]JOE_DATA!$C$2:$C$19999=$FI64)*([2]JOE_DATA!$B$2:$B$19999="Work type")*([2]JOE_DATA!$A$2:$A$19999="Real Estate"),0.3,0)))
+
IF(LEN($FJ64)=0,0.3,SUM(IF(([2]JOE_DATA!$C$2:$C$19999=$FJ64)*([2]JOE_DATA!$B$2:$B$19999="Work type")*([2]JOE_DATA!$A$2:$A$19999="Real Estate"),0.3,0)))</f>
        <v>0.6</v>
      </c>
      <c r="IM64" s="3">
        <f t="array" ref="IM64">IF(LEN($EX64)=0,0.4,SUM(IF(([2]JOE_DATA!$C$2:$C$19999=$EX64)*([2]JOE_DATA!$B$2:$B$19999="Work type")*([2]JOE_DATA!$A$2:$A$19999="Human Capital"),0.4,0)))
+
IF(LEN($EY64)=0,0.3,SUM(IF(([2]JOE_DATA!$C$2:$C$19999=$EY64)*([2]JOE_DATA!$B$2:$B$19999="Work type")*([2]JOE_DATA!$A$2:$A$19999="Human Capital"),0.3,0)))
+
IF(LEN($EZ64)=0,0.3,SUM(IF(([2]JOE_DATA!$C$2:$C$19999=$EZ64)*([2]JOE_DATA!$B$2:$B$19999="Work type")*([2]JOE_DATA!$A$2:$A$19999="Human Capital"),0.3,0)))</f>
        <v>1</v>
      </c>
      <c r="IN64" s="3">
        <f t="array" ref="IN64">IF(LEN($FA64)=0,0.4,SUM(IF(([2]JOE_DATA!$C$2:$C$19999=$FA64)*([2]JOE_DATA!$B$2:$B$19999="Sub-work types")*([2]JOE_DATA!$A$2:$A$19999="Human Capital"),0.4,0)))
+
IF(LEN($FB64)=0,0.3,SUM(IF(([2]JOE_DATA!$C$2:$C$19999=$FB64)*([2]JOE_DATA!$B$2:$B$19999="Sub-work types")*([2]JOE_DATA!$A$2:$A$19999="Human Capital"),0.3,0)))
+
IF(LEN($FC64)=0,0.3,SUM(IF(([2]JOE_DATA!$C$2:$C$19999=$FC64)*([2]JOE_DATA!$B$2:$B$19999="Sub-work types")*([2]JOE_DATA!$A$2:$A$19999="Human Capital"),0.3,0)))</f>
        <v>1</v>
      </c>
      <c r="IO64" s="15">
        <f t="array" ref="IO64">IF(LEN($FD64)=0,1,SUM(IF(([2]JOE_DATA!$C$2:$C$19999=$FD64)*([2]JOE_DATA!$B$2:$B$19999="Pension scheme")*([2]JOE_DATA!$A$2:$A$19999="Human Capital"),1,0)))</f>
        <v>1</v>
      </c>
      <c r="IP64" s="3">
        <f t="array" ref="IP64">IF(LEN($BT64)=0,0.4,SUM(IF(([2]JOE_DATA!$C$2:$C$19999=$BT64)*([2]JOE_DATA!$B$2:$B$19999="Other Matter Executive"),0.4,0)))
+
IF(LEN($BU64)=0,0.3,SUM(IF(([2]JOE_DATA!$C$2:$C$19999=$BU64)*([2]JOE_DATA!$B$2:$B$19999="Other Matter Executive"),0.3,0)))
+
IF(LEN($BV64)=0,0.3,SUM(IF(([2]JOE_DATA!$C$2:$C$19999=$BV64)*([2]JOE_DATA!$B$2:$B$19999="Other Matter Executive"),0.3,0)))</f>
        <v>1</v>
      </c>
    </row>
    <row r="65" spans="2:250" ht="51">
      <c r="B65" s="46" t="s">
        <v>366</v>
      </c>
      <c r="C65" s="41" t="s">
        <v>247</v>
      </c>
      <c r="D65" s="41"/>
      <c r="E65" s="41"/>
      <c r="F65" s="41" t="s">
        <v>367</v>
      </c>
      <c r="G65" s="41"/>
      <c r="H65" s="41"/>
      <c r="I65" s="41"/>
      <c r="J65" s="41"/>
      <c r="K65" s="41"/>
      <c r="L65" s="41"/>
      <c r="M65" s="41"/>
      <c r="N65" s="41"/>
      <c r="O65" s="36" t="s">
        <v>106</v>
      </c>
      <c r="P65" s="41"/>
      <c r="Q65" s="41"/>
      <c r="R65" s="41"/>
      <c r="S65" s="41"/>
      <c r="T65" s="48">
        <v>40543</v>
      </c>
      <c r="U65" s="36" t="s">
        <v>248</v>
      </c>
      <c r="V65" s="41"/>
      <c r="W65" s="41"/>
      <c r="X65" s="41"/>
      <c r="Y65" s="41"/>
      <c r="Z65" s="41"/>
      <c r="AA65" s="46" t="s">
        <v>368</v>
      </c>
      <c r="AB65" s="41"/>
      <c r="AC65" s="41"/>
      <c r="AD65" s="41"/>
      <c r="AE65" s="41"/>
      <c r="AF65" s="41"/>
      <c r="AG65" s="41"/>
      <c r="AH65" s="45"/>
      <c r="AI65" s="41"/>
      <c r="AJ65" s="41"/>
      <c r="AK65" s="41"/>
      <c r="AL65" s="36" t="s">
        <v>250</v>
      </c>
      <c r="AM65" s="41"/>
      <c r="AN65" s="41"/>
      <c r="AO65" s="36" t="s">
        <v>251</v>
      </c>
      <c r="AP65" s="41"/>
      <c r="AQ65" s="41"/>
      <c r="AR65" s="41"/>
      <c r="AS65" s="41"/>
      <c r="AT65" s="41"/>
      <c r="AU65" s="41"/>
      <c r="AV65" s="41"/>
      <c r="AW65" s="41"/>
      <c r="AX65" s="41"/>
      <c r="AY65" s="41"/>
      <c r="AZ65" s="41"/>
      <c r="BA65" s="45"/>
      <c r="BB65" s="41"/>
      <c r="BC65" s="41"/>
      <c r="BD65" s="41"/>
      <c r="BE65" s="46"/>
      <c r="BF65" s="41"/>
      <c r="BG65" s="41"/>
      <c r="BH65" s="41"/>
      <c r="BI65" s="41"/>
      <c r="BJ65" s="41"/>
      <c r="BK65" s="41"/>
      <c r="BL65" s="41"/>
      <c r="BM65" s="41"/>
      <c r="BN65" s="41"/>
      <c r="BO65" s="41"/>
      <c r="BP65" s="41"/>
      <c r="BQ65" s="41"/>
      <c r="BR65" s="41"/>
      <c r="BS65" s="41"/>
      <c r="BT65" s="41"/>
      <c r="BU65" s="41"/>
      <c r="BV65" s="41"/>
      <c r="BW65" s="41"/>
      <c r="BX65" s="41"/>
      <c r="BY65" s="41"/>
      <c r="BZ65" s="36" t="s">
        <v>253</v>
      </c>
      <c r="CA65" s="41"/>
      <c r="CB65" s="41"/>
      <c r="CC65" s="41"/>
      <c r="CD65" s="36"/>
      <c r="CE65" s="36"/>
      <c r="CF65" s="41"/>
      <c r="CG65" s="41" t="s">
        <v>254</v>
      </c>
      <c r="CH65" s="41"/>
      <c r="CI65" s="41"/>
      <c r="CJ65" s="41"/>
      <c r="CK65" s="41"/>
      <c r="CL65" s="41"/>
      <c r="CM65" s="41"/>
      <c r="CN65" s="41"/>
      <c r="CO65" s="41"/>
      <c r="CP65" s="41"/>
      <c r="CQ65" s="41"/>
      <c r="CR65" s="41"/>
      <c r="CS65" s="45"/>
      <c r="CT65" s="49"/>
      <c r="CU65" s="49"/>
      <c r="CV65" s="50"/>
      <c r="CW65" s="50"/>
      <c r="CX65" s="50"/>
      <c r="CY65" s="50"/>
      <c r="CZ65" s="49"/>
      <c r="DA65" s="49"/>
      <c r="DB65" s="49"/>
      <c r="DC65" s="49"/>
      <c r="DD65" s="49"/>
      <c r="DE65" s="49"/>
      <c r="DF65" s="50"/>
      <c r="DG65" s="50"/>
      <c r="DH65" s="50"/>
      <c r="DI65" s="50"/>
      <c r="DJ65" s="50"/>
      <c r="DK65" s="50"/>
      <c r="DL65" s="50"/>
      <c r="DM65" s="50"/>
      <c r="DN65" s="50"/>
      <c r="DO65" s="50"/>
      <c r="DP65" s="50"/>
      <c r="DQ65" s="50"/>
      <c r="DR65" s="50"/>
      <c r="DS65" s="50"/>
      <c r="DT65" s="50"/>
      <c r="DU65" s="50"/>
      <c r="DV65" s="50"/>
      <c r="DW65" s="50"/>
      <c r="DX65" s="50"/>
      <c r="DY65" s="50"/>
      <c r="DZ65" s="50"/>
      <c r="EA65" s="50"/>
      <c r="EB65" s="50"/>
      <c r="EC65" s="50"/>
      <c r="ED65" s="50"/>
      <c r="EE65" s="50"/>
      <c r="EF65" s="50"/>
      <c r="EG65" s="50"/>
      <c r="EH65" s="50"/>
      <c r="EI65" s="50"/>
      <c r="EJ65" s="49"/>
      <c r="EK65" s="49"/>
      <c r="EL65" s="49"/>
      <c r="EM65" s="50"/>
      <c r="EN65" s="50"/>
      <c r="EO65" s="50"/>
      <c r="EP65" s="50"/>
      <c r="EQ65" s="50"/>
      <c r="ER65" s="50"/>
      <c r="ES65" s="50"/>
      <c r="ET65" s="50"/>
      <c r="EU65" s="50"/>
      <c r="EV65" s="50"/>
      <c r="EW65" s="50"/>
      <c r="EX65" s="50"/>
      <c r="EY65" s="50"/>
      <c r="EZ65" s="50"/>
      <c r="FA65" s="50"/>
      <c r="FB65" s="50"/>
      <c r="FC65" s="50"/>
      <c r="FD65" s="50"/>
      <c r="FE65" s="50"/>
      <c r="FF65" s="50"/>
      <c r="FG65" s="50"/>
      <c r="FH65" s="50" t="s">
        <v>364</v>
      </c>
      <c r="FI65" s="50"/>
      <c r="FJ65" s="50"/>
      <c r="FK65" s="50"/>
      <c r="FL65" s="50"/>
      <c r="FM65" s="50"/>
      <c r="FO65" s="3"/>
      <c r="FP65" s="3"/>
      <c r="FQ65" s="3" t="str">
        <f t="array" ref="FQ65">IF(SUM($FU65:$IP65)=74,"PASS","FAIL")</f>
        <v>FAIL</v>
      </c>
      <c r="FR65" s="3">
        <f t="shared" si="5"/>
        <v>2</v>
      </c>
      <c r="FS65" s="3">
        <f t="shared" si="6"/>
        <v>1</v>
      </c>
      <c r="FT65" s="3"/>
      <c r="FU65" s="3">
        <f t="array" ref="FU65">SUM(IF(([2]JOE_DATA!$C$2:$C$19999=$C65)*([2]JOE_DATA!$B$2:$B$19999="Client Name Confidential"),1,0))</f>
        <v>1</v>
      </c>
      <c r="FV65" s="3">
        <f t="array" ref="FV65">IF(ISBLANK($E65),1,SUM(IF(([2]JOE_DATA!$C$2:$C$19999=$E65)*([2]JOE_DATA!$B$2:$B$19999="Client name confidential on completion"),1,0)))</f>
        <v>1</v>
      </c>
      <c r="FW65" s="3">
        <f t="array" ref="FW65">IF(LEN($F65)=0,0.5,SUM(IF(([2]JOE_DATA!$C$2:$C$19999=$F65)*([2]JOE_DATA!$B$2:$B$19999="Client sector group"),0.5,0)))
+
IF(LEN($G65)=0,0.25,SUM(IF(([2]JOE_DATA!$C$2:$C$19999=$G65)*([2]JOE_DATA!$B$2:$B$19999="Client sector group"),0.25,0)))
+
IF(LEN($H65)=0,0.25,SUM(IF(([2]JOE_DATA!$C$2:$C$19999=$H65)*([2]JOE_DATA!$B$2:$B$19999="Client sector group"),0.25,0)))</f>
        <v>1</v>
      </c>
      <c r="FX65" s="3">
        <f t="array" ref="FX65">IF(ISBLANK($I65),0.5,SUM(IF(([2]JOE_DATA!$C$2:$C$19999=$I65)*([2]JOE_DATA!$B$2:$B$19999="Client sub-sector group"),0.5,0)))
+
IF(ISBLANK($J65),0.25,SUM(IF(([2]JOE_DATA!$C$2:$C$19999=$J65)*([2]JOE_DATA!$B$2:$B$19999="Client sub-sector group"),0.25,0)))
+
IF(ISBLANK($K65),0.25,SUM(IF(([2]JOE_DATA!$C$2:$C$19999=$K65)*([2]JOE_DATA!$B$2:$B$19999="Client sub-sector group"),0.25,0)))</f>
        <v>1</v>
      </c>
      <c r="FY65" s="3">
        <f t="array" ref="FY65">IF(LEN($L65)=0,0.4,SUM(IF(([2]JOE_DATA!$C$2:$C$19999=$L65)*([2]JOE_DATA!$B$2:$B$19999="Predominant Country of Client"),0.4,0)))
+
IF(LEN($M65)=0,0.3,SUM(IF(([2]JOE_DATA!$C$2:$C$19999=$M65)*([2]JOE_DATA!$B$2:$B$19999="Predominant Country of Client"),0.3,0)))
+
IF(LEN($N65)=0,0.3,SUM(IF(([2]JOE_DATA!$C$2:$C$19999=$N65)*([2]JOE_DATA!$B$2:$B$19999="Predominant Country of Client"),0.3,0)))</f>
        <v>1</v>
      </c>
      <c r="FZ65" s="3">
        <f t="array" ref="FZ65">IF(LEN($O65)=0,0.4,SUM(IF(([2]JOE_DATA!$C$2:$C$19999=$O65)*([2]JOE_DATA!$B$2:$B$19999="Main practice group"),0.4,0)))
+
IF(LEN($P65)=0,0.3,SUM(IF(([2]JOE_DATA!$C$2:$C$19999=$P65)*([2]JOE_DATA!$B$2:$B$19999="Main practice group"),0.3,0)))
+
IF(LEN($Q65)=0,0.3,SUM(IF(([2]JOE_DATA!$C$2:$C$19999=$Q65)*([2]JOE_DATA!$B$2:$B$19999="Main practice group"),0.3,0)))</f>
        <v>1</v>
      </c>
      <c r="GA65" s="3">
        <f t="shared" si="7"/>
        <v>1</v>
      </c>
      <c r="GB65" s="3">
        <f t="shared" si="8"/>
        <v>1</v>
      </c>
      <c r="GC65" s="3">
        <f t="array" ref="GC65">IF(LEN($U65)=0,0.4,SUM(IF(([2]JOE_DATA!$C$2:$C$19999=$U65)*([2]JOE_DATA!$B$2:$B$19999="Matter sector group"),0.4,0)))
+
IF(LEN($V65)=0,0.3,SUM(IF(([2]JOE_DATA!$C$2:$C$19999=$V65)*([2]JOE_DATA!$B$2:$B$19999="Matter sector group"),0.3,0)))
+
IF(LEN($W65)=0,0.3,SUM(IF(([2]JOE_DATA!$C$2:$C$19999=$W65)*([2]JOE_DATA!$B$2:$B$19999="Matter sector group"),0.3,0)))</f>
        <v>1</v>
      </c>
      <c r="GD65" s="3">
        <f t="array" ref="GD65">IF(LEN($X65)=0,0.4,SUM(IF(([2]JOE_DATA!$C$2:$C$19999=$X65)*([2]JOE_DATA!$B$2:$B$19999="Matter sub-sector group"),0.4,0)))
+
IF(LEN($Y65)=0,0.3,SUM(IF(([2]JOE_DATA!$C$2:$C$19999=$Y65)*([2]JOE_DATA!$B$2:$B$19999="Matter sub-sector group"),0.3,0)))
+
IF(LEN($Z65)=0,0.3,SUM(IF(([2]JOE_DATA!$C$2:$C$19999=$Z65)*([2]JOE_DATA!$B$2:$B$19999="Matter sub-sector group"),0.3,0)))</f>
        <v>1</v>
      </c>
      <c r="GE65" s="3">
        <f t="array" ref="GE65">IF(ISBLANK($AD65),1,SUM(IF(([2]JOE_DATA!$C$2:$C$19999=$AD65)*([2]JOE_DATA!$B$2:$B$19999="Matter confidential"),1,0)))</f>
        <v>1</v>
      </c>
      <c r="GF65" s="3">
        <f t="array" ref="GF65">IF(ISBLANK($AE65),1,SUM(IF(([2]JOE_DATA!$C$2:$C$19999=$AE65)*([2]JOE_DATA!$B$2:$B$19999="Matter confidential on completion"),1,0)))</f>
        <v>1</v>
      </c>
      <c r="GG65" s="3">
        <f t="array" ref="GG65">IF(ISBLANK($AG65),1,SUM(IF(([2]JOE_DATA!$C$2:$C$19999=$AG65)*([2]JOE_DATA!$B$2:$B$19999="Applicable law"),1,0)))</f>
        <v>1</v>
      </c>
      <c r="GH65" s="3">
        <f t="array" ref="GH65">IF(ISBLANK($AO65),1,SUM(IF(([2]JOE_DATA!$C$2:$C$19999=$AO65)*([2]JOE_DATA!$B$2:$B$19999="Contentious"),1,0)))</f>
        <v>1</v>
      </c>
      <c r="GI65" s="3">
        <f t="array" ref="GI65">IF(ISBLANK($AP65),1,SUM(IF(([2]JOE_DATA!$C$2:$C$19999=$AP65)*([2]JOE_DATA!$B$2:$B$19999="Dispute resolution"),1,0)))</f>
        <v>1</v>
      </c>
      <c r="GJ65" s="3">
        <f t="array" ref="GJ65">IF(ISBLANK($AQ65),1,SUM(IF(([2]JOE_DATA!$C$2:$C$19999=$AQ65)*([2]JOE_DATA!$B$2:$B$19999="Language of dispute"),1,0)))</f>
        <v>1</v>
      </c>
      <c r="GK65" s="3">
        <f t="array" ref="GK65">IF(LEN($AW65)=0,0.4,SUM(IF(([2]JOE_DATA!$C$2:$C$19999=$AW65)*([2]JOE_DATA!$B$2:$B$19999="Country Of Arbitration"),0.4,0)))
+
IF(LEN($AX65)=0,0.3,SUM(IF(([2]JOE_DATA!$C$2:$C$19999=$AX65)*([2]JOE_DATA!$B$2:$B$19999="Country Of Arbitration"),0.3,0)))
+
IF(LEN($AY65)=0,0.3,SUM(IF(([2]JOE_DATA!$C$2:$C$19999=$AY65)*([2]JOE_DATA!$B$2:$B$19999="Country Of Arbitration"),0.3,0)))</f>
        <v>1</v>
      </c>
      <c r="GL65" s="3">
        <f t="array" ref="GL65">IF(LEN($AT65)=0,0.4,SUM(IF(([2]JOE_DATA!$C$2:$C$19999=$AT65)*([2]JOE_DATA!$B$2:$B$19999="Jurisdiction of dispute"),0.4,0)))
+
IF(LEN($AU65)=0,0.3,SUM(IF(([2]JOE_DATA!$C$2:$C$19999=$AU65)*([2]JOE_DATA!$B$2:$B$19999="Jurisdiction of dispute"),0.3,0)))
+
IF(LEN($AV65)=0,0.3,SUM(IF(([2]JOE_DATA!$C$2:$C$19999=$AV65)*([2]JOE_DATA!$B$2:$B$19999="Jurisdiction of dispute"),0.3,0)))</f>
        <v>1</v>
      </c>
      <c r="GM65" s="3">
        <f t="array" ref="GM65">IF(LEN($AZ65)=0,0.6,SUM(IF(([2]JOE_DATA!$C$2:$C$19999=$AZ65)*([2]JOE_DATA!$B$2:$B$19999="Seat of arbitration"),0.6,0)))
+
IF(LEN($BA65)=0,0.4,SUM(IF(([2]JOE_DATA!$C$2:$C$19999=$BA65)*([2]JOE_DATA!$B$2:$B$19999="Seat of arbitration"),0.4,0)))</f>
        <v>1</v>
      </c>
      <c r="GN65" s="3">
        <f t="array" ref="GN65">IF(ISBLANK($BB65),1,SUM(IF(([2]JOE_DATA!$C$2:$C$19999=$BB65)*([2]JOE_DATA!$B$2:$B$19999="Arbitral rules"),1,0)))</f>
        <v>1</v>
      </c>
      <c r="GO65" s="3">
        <f t="array" ref="GO65">IF(ISBLANK($BC65),1,SUM(IF(([2]JOE_DATA!$C$2:$C$19999=$BC65)*([2]JOE_DATA!$B$2:$B$19999="Investment treaty"),1,0)))</f>
        <v>1</v>
      </c>
      <c r="GP65" s="3">
        <f t="array" ref="GP65">IF(ISBLANK($BD65),1,SUM(IF(([2]JOE_DATA!$C$2:$C$19999=$BD65)*([2]JOE_DATA!$B$2:$B$19999="Investigation type"),1,0)))</f>
        <v>1</v>
      </c>
      <c r="GQ65" s="3">
        <f t="array" ref="GQ65">IF(ISBLANK($BF65),1,SUM(IF(([2]JOE_DATA!$C$2:$C$19999=$BF65)*([2]JOE_DATA!$B$2:$B$19999="Currency of deal"),1,0)))</f>
        <v>1</v>
      </c>
      <c r="GR65" s="3">
        <f t="array" ref="GR65">IF(ISBLANK($BG65),1,SUM(IF(([2]JOE_DATA!$C$2:$C$19999=$BG65)*([2]JOE_DATA!$B$2:$B$19999="Value confidential"),1,0)))</f>
        <v>1</v>
      </c>
      <c r="GS65" s="3">
        <f t="array" ref="GS65">IF(ISBLANK($BH65),1,SUM(IF(([2]JOE_DATA!$C$2:$C$19999=$BH65)*([2]JOE_DATA!$B$2:$B$19999="Value confidential on completion"),1,0)))</f>
        <v>1</v>
      </c>
      <c r="GT65" s="3">
        <f t="array" ref="GT65">IF(LEN($BI65)=0,0.4,SUM(IF(([2]JOE_DATA!$C$2:$C$19999=$BI65)*([2]JOE_DATA!$B$2:$B$19999="Teams"),0.4,0)))
+
IF(LEN($BJ65)=0,0.3,SUM(IF(([2]JOE_DATA!$C$2:$C$19999=$BJ65)*([2]JOE_DATA!$B$2:$B$19999="Teams"),0.3,0)))
+
IF(LEN($BK65)=0,0.3,SUM(IF(([2]JOE_DATA!$C$2:$C$19999=$BK65)*([2]JOE_DATA!$B$2:$B$19999="Teams"),0.3,0)))</f>
        <v>1</v>
      </c>
      <c r="GU65" s="3">
        <f t="array" ref="GU65">IF(LEN($BL65)=0,0.4,SUM(IF(([2]JOE_DATA!$C$2:$C$19999=$BL65)*([2]JOE_DATA!$B$2:$B$19999="Lead Matter Partner"),0.4,0)))
+
IF(LEN($BM65)=0,0.3,SUM(IF(([2]JOE_DATA!$C$2:$C$19999=$BM65)*([2]JOE_DATA!$B$2:$B$19999="Lead Matter Partner"),0.3,0)))
+
IF(LEN($BN65)=0,0.3,SUM(IF(([2]JOE_DATA!$C$2:$C$19999=$BN65)*([2]JOE_DATA!$B$2:$B$19999="Lead Matter Partner"),0.3,0)))</f>
        <v>1</v>
      </c>
      <c r="GV65" s="3">
        <f t="array" ref="GV65">IF(LEN($BP65)=0,0.4,SUM(IF(([2]JOE_DATA!$C$2:$C$19999=$BP65)*([2]JOE_DATA!$B$2:$B$19999="Source of credential"),0.4,0)))
+
IF(LEN($BQ65)=0,0.3,SUM(IF(([2]JOE_DATA!$C$2:$C$19999=$BQ65)*([2]JOE_DATA!$B$2:$B$19999="Source of credential"),0.3,0)))
+
IF(LEN($BR65)=0,0.3,SUM(IF(([2]JOE_DATA!$C$2:$C$19999=$BR65)*([2]JOE_DATA!$B$2:$B$19999="Source of credential"),0.3,0)))</f>
        <v>1</v>
      </c>
      <c r="GW65" s="3">
        <f t="array" ref="GW65">IF(LEN($BX65)=0,0.4,SUM(IF(([2]JOE_DATA!$C$2:$C$19999=$BX65)*([2]JOE_DATA!$B$2:$B$19999="CMS firms involved"),0.4,0)))
+
IF(LEN($BY65)=0,0.6,SUM(IF(([2]JOE_DATA!$C$2:$C$19999=$BY65)*([2]JOE_DATA!$B$2:$B$19999="CMS firms involved"),0.6,0)))</f>
        <v>1</v>
      </c>
      <c r="GX65" s="3">
        <f t="array" ref="GX65">IF(ISBLANK($BZ65),1,SUM(IF(([2]JOE_DATA!$C$2:$C$19999=$BZ65)*([2]JOE_DATA!$B$2:$B$19999="Lead CMS firm"),1,0)))</f>
        <v>1</v>
      </c>
      <c r="GY65" s="3">
        <f t="array" ref="GY65">IF(LEN($CA65)=0,0.4,SUM(IF(([2]JOE_DATA!$C$2:$C$19999=$CA65)*([2]JOE_DATA!$B$2:$B$19999="Countries of other CMS firms"),0.4,0)))
+
IF(LEN($CB65)=0,0.3,SUM(IF(([2]JOE_DATA!$C$2:$C$19999=$CB65)*([2]JOE_DATA!$B$2:$B$19999="Countries of other CMS firms"),0.3,0)))
+
IF(LEN($CC65)=0,0.3,SUM(IF(([2]JOE_DATA!$C$2:$C$19999=$CC65)*([2]JOE_DATA!$B$2:$B$19999="Countries of other CMS firms"),0.3,0)))</f>
        <v>1</v>
      </c>
      <c r="GZ65" s="3">
        <f t="array" ref="GZ65">IF(ISBLANK($CD65),1,SUM(IF(([2]JOE_DATA!$C$2:$C$19999=$CD65)*([2]JOE_DATA!$B$2:$B$19999="Credential status"),1,0)))</f>
        <v>1</v>
      </c>
      <c r="HA65" s="3">
        <f t="array" ref="HA65">IF(ISBLANK($CE65),1,SUM(IF(([2]JOE_DATA!$C$2:$C$19999=$CE65)*([2]JOE_DATA!$B$2:$B$19999="Credential version"),1,0)))</f>
        <v>1</v>
      </c>
      <c r="HB65" s="3">
        <f t="array" ref="HB65">IF(ISBLANK($CG65),1,SUM(IF(([2]JOE_DATA!$C$2:$C$19999=$CG65)*([2]JOE_DATA!$B$2:$B$19999="Credential type "),1,0)))</f>
        <v>1</v>
      </c>
      <c r="HC65" s="3">
        <f t="array" ref="HC65">IF(ISBLANK($CH65),1,SUM(IF(([2]JOE_DATA!$C$2:$C$19999=$CH65)*([2]JOE_DATA!$B$2:$B$19999="Other uses"),1,0)))</f>
        <v>1</v>
      </c>
      <c r="HD65" s="3">
        <f t="array" ref="HD65">IF(ISBLANK($CK65),1,SUM(IF(([2]JOE_DATA!$C$2:$C$19999=$CK65)*([2]JOE_DATA!$B$2:$B$19999="Priority"),1,0)))</f>
        <v>1</v>
      </c>
      <c r="HE65" s="3">
        <f t="array" ref="HE65">IF(LEN($CM65)=0,0.4,SUM(IF(([2]JOE_DATA!$C$2:$C$19999=$CM65)*([2]JOE_DATA!$B$2:$B$19999="Know how"),0.4,0)))
+
IF(LEN($CN65)=0,0.3,SUM(IF(([2]JOE_DATA!$C$2:$C$19999=$CN65)*([2]JOE_DATA!$B$2:$B$19999="Know how"),0.3,0)))
+
IF(LEN($CO65)=0,0.3,SUM(IF(([2]JOE_DATA!$C$2:$C$19999=$CO65)*([2]JOE_DATA!$B$2:$B$19999="Know how"),0.3,0)))</f>
        <v>1</v>
      </c>
      <c r="HF65" s="3">
        <f t="array" ref="HF65">IF(LEN($CS65)=0,0.4,SUM(IF(([2]JOE_DATA!$C$2:$C$19999=$CS65)*([2]JOE_DATA!$B$2:$B$19999="Work type")*([2]JOE_DATA!$A$2:$A$19999="BAIF"),0.4,0)))
+
IF(LEN($CT65)=0,0.3,SUM(IF(([2]JOE_DATA!$C$2:$C$19999=$CT65)*([2]JOE_DATA!$B$2:$B$19999="Work type")*([2]JOE_DATA!$A$2:$A$19999="BAIF"),0.3,0)))
+
IF(LEN($CU65)=0,0.3,SUM(IF(([2]JOE_DATA!$C$2:$C$19999=$CU65)*([2]JOE_DATA!$B$2:$B$19999="Work type")*([2]JOE_DATA!$A$2:$A$19999="BAIF"),0.3,0)))</f>
        <v>1</v>
      </c>
      <c r="HG65" s="3">
        <f t="array" ref="HG65">IF(LEN($CQ65)=0,1,SUM(IF(([2]JOE_DATA!$C$2:$C$19999=$CQ65)*([2]JOE_DATA!$B$2:$B$19999="Client type")*([2]JOE_DATA!$A$2:$A$19999="BAIF"),1,0)))</f>
        <v>1</v>
      </c>
      <c r="HH65" s="3">
        <f t="array" ref="HH65">IF(LEN($CW65)=0,0.4,SUM(IF(([2]JOE_DATA!$C$2:$C$19999=$CW65)*([2]JOE_DATA!$B$2:$B$19999="Work type")*([2]JOE_DATA!$A$2:$A$19999="CRD"),0.4,0)))
+
IF(LEN($CX65)=0,0.3,SUM(IF(([2]JOE_DATA!$C$2:$C$19999=$CX65)*([2]JOE_DATA!$B$2:$B$19999="Work type")*([2]JOE_DATA!$A$2:$A$19999="CRD"),0.3,0)))
+
IF(LEN($CY65)=0,0.3,SUM(IF(([2]JOE_DATA!$C$2:$C$19999=$CY65)*([2]JOE_DATA!$B$2:$B$19999="Work type")*([2]JOE_DATA!$A$2:$A$19999="CRD"),0.3,0)))</f>
        <v>1</v>
      </c>
      <c r="HI65" s="3">
        <f t="array" ref="HI65">IF(LEN($CZ65)=0,0.4,SUM(IF(([2]JOE_DATA!$C$2:$C$19999=$CZ65)*([2]JOE_DATA!$B$2:$B$19999="Sub-work type")*([2]JOE_DATA!$A$2:$A$19999="CRD"),0.4,0)))
+
IF(LEN($DA65)=0,0.3,SUM(IF(([2]JOE_DATA!$C$2:$C$19999=$DA65)*([2]JOE_DATA!$B$2:$B$19999="Sub-work type")*([2]JOE_DATA!$A$2:$A$19999="CRD"),0.3,0)))
+
IF(LEN($DB65)=0,0.3,SUM(IF(([2]JOE_DATA!$C$2:$C$19999=$DB65)*([2]JOE_DATA!$B$2:$B$19999="Sub-work type")*([2]JOE_DATA!$A$2:$A$19999="CRD"),0.3,0)))</f>
        <v>1</v>
      </c>
      <c r="HJ65" s="3">
        <f t="array" ref="HJ65">IF(LEN($CV65)=0,1,SUM(IF(([2]JOE_DATA!$C$2:$C$19999=$CV65)*([2]JOE_DATA!$B$2:$B$19999="Client type")*([2]JOE_DATA!$A$2:$A$19999="CRD"),1,0)))</f>
        <v>1</v>
      </c>
      <c r="HK65" s="3">
        <f t="array" ref="HK65">IF(LEN($DC65)=0,0.4,SUM(IF(([2]JOE_DATA!$C$2:$C$19999=$DC65)*([2]JOE_DATA!$B$2:$B$19999="Work type")*([2]JOE_DATA!$A$2:$A$19999="Corporate"),0.4,0)))
+
IF(LEN($DD65)=0,0.3,SUM(IF(([2]JOE_DATA!$C$2:$C$19999=$DD65)*([2]JOE_DATA!$B$2:$B$19999="Work type")*([2]JOE_DATA!$A$2:$A$19999="Corporate"),0.3,0)))
+
IF(LEN($DE65)=0,0.3,SUM(IF(([2]JOE_DATA!$C$2:$C$19999=$DE65)*([2]JOE_DATA!$B$2:$B$19999="Work type")*([2]JOE_DATA!$A$2:$A$19999="Corporate"),0.3,0)))</f>
        <v>1</v>
      </c>
      <c r="HL65" s="3">
        <f t="array" ref="HL65">IF(LEN($DF65)=0,0.4,SUM(IF(([2]JOE_DATA!$C$2:$C$19999=$DF65)*([2]JOE_DATA!$B$2:$B$19999="Sub-work type")*([2]JOE_DATA!$A$2:$A$19999="Corporate"),0.4,0)))
+
IF(LEN($DG65)=0,0.3,SUM(IF(([2]JOE_DATA!$C$2:$C$19999=$DG65)*([2]JOE_DATA!$B$2:$B$19999="Sub-work type")*([2]JOE_DATA!$A$2:$A$19999="Corporate"),0.3,0)))
+
IF(LEN($DH65)=0,0.3,SUM(IF(([2]JOE_DATA!$C$2:$C$19999=$DH65)*([2]JOE_DATA!$B$2:$B$19999="Sub-work type")*([2]JOE_DATA!$A$2:$A$19999="Corporate"),0.3,0)))</f>
        <v>1</v>
      </c>
      <c r="HM65" s="3">
        <f t="array" ref="HM65">IF(LEN($DI65)=0,0.4,SUM(IF(([2]JOE_DATA!$C$2:$C$19999=$DI65)*([2]JOE_DATA!$B$2:$B$19999="Acting for")*([2]JOE_DATA!$A$2:$A$19999="Corporate"),0.4,0)))
+
IF(LEN($DJ65)=0,0.3,SUM(IF(([2]JOE_DATA!$C$2:$C$19999=$DJ65)*([2]JOE_DATA!$B$2:$B$19999="Acting for")*([2]JOE_DATA!$A$2:$A$19999="Corporate"),0.3,0)))
+
IF(LEN($DK65)=0,0.3,SUM(IF(([2]JOE_DATA!$C$2:$C$19999=$DK65)*([2]JOE_DATA!$B$2:$B$19999="Acting for")*([2]JOE_DATA!$A$2:$A$19999="Corporate"),0.3,0)))</f>
        <v>1</v>
      </c>
      <c r="HN65" s="3">
        <f t="array" ref="HN65">IF(LEN($DM65)=0,0.4,SUM(IF(([2]JOE_DATA!$C$2:$C$19999=$DM65)*([2]JOE_DATA!$B$2:$B$19999="Country of buyer")*([2]JOE_DATA!$A$2:$A$19999="Corporate"),0.4,0)))
+
IF(LEN($DN65)=0,0.3,SUM(IF(([2]JOE_DATA!$C$2:$C$19999=$DN65)*([2]JOE_DATA!$B$2:$B$19999="Country of buyer")*([2]JOE_DATA!$A$2:$A$19999="Corporate"),0.3,0)))
+
IF(LEN($DL65)=0,0.3,SUM(IF(([2]JOE_DATA!$C$2:$C$19999=$DL65)*([2]JOE_DATA!$B$2:$B$19999="Country of buyer")*([2]JOE_DATA!$A$2:$A$19999="Corporate"),0.3,0)))</f>
        <v>1</v>
      </c>
      <c r="HO65" s="3">
        <f t="array" ref="HO65">IF(LEN($DO65)=0,0.4,SUM(IF(([2]JOE_DATA!$C$2:$C$19999=$DO65)*([2]JOE_DATA!$B$2:$B$19999="Country of seller")*([2]JOE_DATA!$A$2:$A$19999="Corporate"),0.4,0)))
+
IF(LEN($DP65)=0,0.3,SUM(IF(([2]JOE_DATA!$C$2:$C$19999=$DP65)*([2]JOE_DATA!$B$2:$B$19999="Country of seller")*([2]JOE_DATA!$A$2:$A$19999="Corporate"),0.3,0)))
+
IF(LEN($DQ65)=0,0.3,SUM(IF(([2]JOE_DATA!$C$2:$C$19999=$DQ65)*([2]JOE_DATA!$B$2:$B$19999="Country of seller")*([2]JOE_DATA!$A$2:$A$19999="Corporate"),0.3,0)))</f>
        <v>1</v>
      </c>
      <c r="HP65" s="3">
        <f t="array" ref="HP65">IF(LEN($DR65)=0,0.4,SUM(IF(([2]JOE_DATA!$C$2:$C$19999=$DR65)*([2]JOE_DATA!$B$2:$B$19999="Country of target")*([2]JOE_DATA!$A$2:$A$19999="Corporate"),0.4,0)))
+
IF(LEN($DS65)=0,0.3,SUM(IF(([2]JOE_DATA!$C$2:$C$19999=$DS65)*([2]JOE_DATA!$B$2:$B$19999="Country of target")*([2]JOE_DATA!$A$2:$A$19999="Corporate"),0.3,0)))
+
IF(LEN($DT65)=0,0.3,SUM(IF(([2]JOE_DATA!$C$2:$C$19999=$DT65)*([2]JOE_DATA!$B$2:$B$19999="Country of target")*([2]JOE_DATA!$A$2:$A$19999="Corporate"),0.3,0)))</f>
        <v>1</v>
      </c>
      <c r="HQ65" s="3">
        <f t="array" ref="HQ65">IF(LEN($DU65)=0,1,SUM(IF(([2]JOE_DATA!$C$2:$C$19999=$DU65)*([2]JOE_DATA!$B$2:$B$19999="Value over US $5m")*([2]JOE_DATA!$A$2:$A$19999="Corporate"),1,0)))</f>
        <v>1</v>
      </c>
      <c r="HR65" s="3">
        <f t="array" ref="HR65">IF(LEN($DV65)=0,1,SUM(IF(([2]JOE_DATA!$C$2:$C$19999=$DV65)*([2]JOE_DATA!$B$2:$B$19999="Value over £500,000")*([2]JOE_DATA!$A$2:$A$19999="Corporate"),1,0)))</f>
        <v>1</v>
      </c>
      <c r="HS65" s="3">
        <f t="array" ref="HS65">IF(LEN($DW65)=0,1,SUM(IF(([2]JOE_DATA!$C$2:$C$19999=$DW65)*([2]JOE_DATA!$B$2:$B$19999="Value over Euro 5m")*([2]JOE_DATA!$A$2:$A$19999="Corporate"),1,0)))</f>
        <v>1</v>
      </c>
      <c r="HT65" s="3">
        <f t="array" ref="HT65">IF(LEN($DX65)=0,1,SUM(IF(([2]JOE_DATA!$C$2:$C$19999=$DX65)*([2]JOE_DATA!$B$2:$B$19999="Value range in euros")*([2]JOE_DATA!$A$2:$A$19999="Corporate"),1,0)))</f>
        <v>1</v>
      </c>
      <c r="HU65" s="3">
        <f t="array" ref="HU65">IF(LEN($DY65)=0,1,SUM(IF(([2]JOE_DATA!$C$2:$C$19999=$DY65)*([2]JOE_DATA!$B$2:$B$19999="Is the deal relevant for M&amp;A study")*([2]JOE_DATA!$A$2:$A$19999="Corporate"),1,0)))</f>
        <v>1</v>
      </c>
      <c r="HV65" s="3">
        <f t="array" ref="HV65">IF(LEN($DZ65)=0,1,SUM(IF(([2]JOE_DATA!$C$2:$C$19999=$DZ65)*([2]JOE_DATA!$B$2:$B$19999="Does the deal involve PE clients")*([2]JOE_DATA!$A$2:$A$19999="Corporate"),1,0)))</f>
        <v>1</v>
      </c>
      <c r="HW65" s="3">
        <f t="array" ref="HW65">IF(LEN($EA65)=0,1,SUM(IF(([2]JOE_DATA!$C$2:$C$19999=$EA65)*([2]JOE_DATA!$B$2:$B$19999="Quarter deal announced/signed")*([2]JOE_DATA!$A$2:$A$19999="Corporate"),1,0)))</f>
        <v>1</v>
      </c>
      <c r="HX65" s="3">
        <f t="array" ref="HX65">IF(LEN($EB65)=0,1,SUM(IF(([2]JOE_DATA!$C$2:$C$19999=$EB65)*([2]JOE_DATA!$B$2:$B$19999="Quarter deal completed")*([2]JOE_DATA!$A$2:$A$19999="Corporate"),1,0)))</f>
        <v>1</v>
      </c>
      <c r="HY65" s="3">
        <f t="array" ref="HY65">IF(LEN($EC65)=0,1,SUM(IF(([2]JOE_DATA!$C$2:$C$19999=$EC65)*([2]JOE_DATA!$B$2:$B$19999="Year deal announced/signed")*([2]JOE_DATA!$A$2:$A$19999="Corporate"),1,0)))</f>
        <v>1</v>
      </c>
      <c r="HZ65" s="3">
        <f t="array" ref="HZ65">IF(LEN($ED65)=0,1,SUM(IF(([2]JOE_DATA!$C$2:$C$19999=$ED65)*([2]JOE_DATA!$B$2:$B$19999="Year deal completed")*([2]JOE_DATA!$A$2:$A$19999="Corporate"),1,0)))</f>
        <v>1</v>
      </c>
      <c r="IA65" s="3">
        <v>5</v>
      </c>
      <c r="IB65" s="3">
        <f t="array" ref="IB65">IF(LEN($EF65)=0,1,SUM(IF(([2]JOE_DATA!$C$2:$C$19999=$EF65)*([2]JOE_DATA!$B$2:$B$19999="Work type")*([2]JOE_DATA!$A$2:$A$19999="Corporate Tax"),1,0)))</f>
        <v>1</v>
      </c>
      <c r="IC65" s="3">
        <f t="array" ref="IC65">IF(LEN($EG65)=0,0.4,SUM(IF(([2]JOE_DATA!$C$2:$C$19999=$EG65)*([2]JOE_DATA!$B$2:$B$19999="Work type")*([2]JOE_DATA!$A$2:$A$19999="EPC Construction"),0.4,0)))
+
IF(LEN($EH65)=0,0.3,SUM(IF(([2]JOE_DATA!$C$2:$C$19999=$EH65)*([2]JOE_DATA!$B$2:$B$19999="Work type")*([2]JOE_DATA!$A$2:$A$19999="EPC Construction"),0.3,0)))
+
IF(LEN($EI65)=0,0.3,SUM(IF(([2]JOE_DATA!$C$2:$C$19999=$EI65)*([2]JOE_DATA!$B$2:$B$19999="Work type")*([2]JOE_DATA!$A$2:$A$19999="EPC Construction"),0.3,0)))</f>
        <v>1</v>
      </c>
      <c r="ID65" s="3">
        <f t="array" ref="ID65">IF(LEN($EJ65)=0,0.4,SUM(IF(([2]JOE_DATA!$C$2:$C$19999=$EJ65)*([2]JOE_DATA!$B$2:$B$19999="Contract type")*([2]JOE_DATA!$A$2:$A$19999="EPC Construction"),0.4,0)))
+
IF(LEN($EK65)=0,0.3,SUM(IF(([2]JOE_DATA!$C$2:$C$19999=$EK65)*([2]JOE_DATA!$B$2:$B$19999="Contract type")*([2]JOE_DATA!$A$2:$A$19999="EPC Construction"),0.3,0)))
+
IF(LEN($EL65)=0,0.3,SUM(IF(([2]JOE_DATA!$C$2:$C$19999=$EL65)*([2]JOE_DATA!$B$2:$B$19999="Contract type")*([2]JOE_DATA!$A$2:$A$19999="EPC Construction"),0.3,0)))</f>
        <v>1</v>
      </c>
      <c r="IE65" s="3">
        <f t="array" ref="IE65">IF(LEN($EP65)=0,1,SUM(IF(([2]JOE_DATA!$C$2:$C$19999=$EP65)*([2]JOE_DATA!$B$2:$B$19999="Client type")*([2]JOE_DATA!$A$2:$A$19999="EPC Construction"),1,0)))</f>
        <v>1</v>
      </c>
      <c r="IF65" s="3">
        <f t="array" ref="IF65">IF(LEN($EN65)=0,1,SUM(IF(([2]JOE_DATA!$C$2:$C$19999=$EN65)*([2]JOE_DATA!$B$2:$B$19999="Subject matter")*([2]JOE_DATA!$A$2:$A$19999="EPC Construction"),1,0)))</f>
        <v>1</v>
      </c>
      <c r="IG65" s="3">
        <f t="array" ref="IG65">IF(LEN($ER65)=0,1,SUM(IF(([2]JOE_DATA!$C$2:$C$19999=$ER65)*([2]JOE_DATA!$B$2:$B$19999="Client scope")*([2]JOE_DATA!$A$2:$A$19999="EPC Construction"),1,0)))</f>
        <v>1</v>
      </c>
      <c r="IH65" s="3">
        <f t="array" ref="IH65">IF(LEN($ES65)=0,0.4,SUM(IF(([2]JOE_DATA!$C$2:$C$19999=$ES65)*([2]JOE_DATA!$B$2:$B$19999="Work type")*([2]JOE_DATA!$A$2:$A$19999="EPC Energy"),0.4,0)))
+
IF(LEN($ET65)=0,0.3,SUM(IF(([2]JOE_DATA!$C$2:$C$19999=$ET65)*([2]JOE_DATA!$B$2:$B$19999="Work type")*([2]JOE_DATA!$A$2:$A$19999="EPC Energy"),0.3,0)))
+
IF(LEN($EU65)=0,0.3,SUM(IF(([2]JOE_DATA!$C$2:$C$19999=$EU65)*([2]JOE_DATA!$B$2:$B$19999="Work type")*([2]JOE_DATA!$A$2:$A$19999="EPC Energy"),0.3,0)))</f>
        <v>1</v>
      </c>
      <c r="II65" s="3">
        <f t="array" ref="II65">IF(LEN($EV65)=0,1,SUM(IF(([2]JOE_DATA!$C$2:$C$19999=$EV65)*([2]JOE_DATA!$B$2:$B$19999="Work type")*([2]JOE_DATA!$A$2:$A$19999="EPC Energy"),1,0)))</f>
        <v>1</v>
      </c>
      <c r="IJ65" s="3">
        <f t="array" ref="IJ65">IF(LEN($EW65)=0,1,SUM(IF(([2]JOE_DATA!$C$2:$C$19999=$EW65)*([2]JOE_DATA!$B$2:$B$19999="Client type")*([2]JOE_DATA!$A$2:$A$19999="EPC Projects"),1,0)))</f>
        <v>1</v>
      </c>
      <c r="IK65" s="3">
        <f t="array" ref="IK65">IF(LEN($FE65)=0,0.4,SUM(IF(([2]JOE_DATA!$C$2:$C$19999=$FE65)*([2]JOE_DATA!$B$2:$B$19999="Client type")*([2]JOE_DATA!$A$2:$A$19999="Real Estate"),0.4,0)))
+
IF(LEN($FF65)=0,0.3,SUM(IF(([2]JOE_DATA!$C$2:$C$19999=$FF65)*([2]JOE_DATA!$B$2:$B$19999="Client type")*([2]JOE_DATA!$A$2:$A$19999="Real Estate"),0.3,0)))
+
IF(LEN($FG65)=0,0.3,SUM(IF(([2]JOE_DATA!$C$2:$C$19999=$FG65)*([2]JOE_DATA!$B$2:$B$19999="Client type")*([2]JOE_DATA!$A$2:$A$19999="Real Estate"),0.3,0)))</f>
        <v>1</v>
      </c>
      <c r="IL65" s="3">
        <f t="array" ref="IL65">IF(LEN($FH65)=0,0.4,SUM(IF(([2]JOE_DATA!$C$2:$C$19999=$FH65)*([2]JOE_DATA!$B$2:$B$19999="Work type")*([2]JOE_DATA!$A$2:$A$19999="Real Estate"),0.4,0)))
+
IF(LEN($FI65)=0,0.3,SUM(IF(([2]JOE_DATA!$C$2:$C$19999=$FI65)*([2]JOE_DATA!$B$2:$B$19999="Work type")*([2]JOE_DATA!$A$2:$A$19999="Real Estate"),0.3,0)))
+
IF(LEN($FJ65)=0,0.3,SUM(IF(([2]JOE_DATA!$C$2:$C$19999=$FJ65)*([2]JOE_DATA!$B$2:$B$19999="Work type")*([2]JOE_DATA!$A$2:$A$19999="Real Estate"),0.3,0)))</f>
        <v>0.6</v>
      </c>
      <c r="IM65" s="3">
        <f t="array" ref="IM65">IF(LEN($EX65)=0,0.4,SUM(IF(([2]JOE_DATA!$C$2:$C$19999=$EX65)*([2]JOE_DATA!$B$2:$B$19999="Work type")*([2]JOE_DATA!$A$2:$A$19999="Human Capital"),0.4,0)))
+
IF(LEN($EY65)=0,0.3,SUM(IF(([2]JOE_DATA!$C$2:$C$19999=$EY65)*([2]JOE_DATA!$B$2:$B$19999="Work type")*([2]JOE_DATA!$A$2:$A$19999="Human Capital"),0.3,0)))
+
IF(LEN($EZ65)=0,0.3,SUM(IF(([2]JOE_DATA!$C$2:$C$19999=$EZ65)*([2]JOE_DATA!$B$2:$B$19999="Work type")*([2]JOE_DATA!$A$2:$A$19999="Human Capital"),0.3,0)))</f>
        <v>1</v>
      </c>
      <c r="IN65" s="3">
        <f t="array" ref="IN65">IF(LEN($FA65)=0,0.4,SUM(IF(([2]JOE_DATA!$C$2:$C$19999=$FA65)*([2]JOE_DATA!$B$2:$B$19999="Sub-work types")*([2]JOE_DATA!$A$2:$A$19999="Human Capital"),0.4,0)))
+
IF(LEN($FB65)=0,0.3,SUM(IF(([2]JOE_DATA!$C$2:$C$19999=$FB65)*([2]JOE_DATA!$B$2:$B$19999="Sub-work types")*([2]JOE_DATA!$A$2:$A$19999="Human Capital"),0.3,0)))
+
IF(LEN($FC65)=0,0.3,SUM(IF(([2]JOE_DATA!$C$2:$C$19999=$FC65)*([2]JOE_DATA!$B$2:$B$19999="Sub-work types")*([2]JOE_DATA!$A$2:$A$19999="Human Capital"),0.3,0)))</f>
        <v>1</v>
      </c>
      <c r="IO65" s="15">
        <f t="array" ref="IO65">IF(LEN($FD65)=0,1,SUM(IF(([2]JOE_DATA!$C$2:$C$19999=$FD65)*([2]JOE_DATA!$B$2:$B$19999="Pension scheme")*([2]JOE_DATA!$A$2:$A$19999="Human Capital"),1,0)))</f>
        <v>1</v>
      </c>
      <c r="IP65" s="3">
        <f t="array" ref="IP65">IF(LEN($BT65)=0,0.4,SUM(IF(([2]JOE_DATA!$C$2:$C$19999=$BT65)*([2]JOE_DATA!$B$2:$B$19999="Other Matter Executive"),0.4,0)))
+
IF(LEN($BU65)=0,0.3,SUM(IF(([2]JOE_DATA!$C$2:$C$19999=$BU65)*([2]JOE_DATA!$B$2:$B$19999="Other Matter Executive"),0.3,0)))
+
IF(LEN($BV65)=0,0.3,SUM(IF(([2]JOE_DATA!$C$2:$C$19999=$BV65)*([2]JOE_DATA!$B$2:$B$19999="Other Matter Executive"),0.3,0)))</f>
        <v>1</v>
      </c>
    </row>
    <row r="66" spans="2:250" ht="51">
      <c r="B66" s="46" t="s">
        <v>369</v>
      </c>
      <c r="C66" s="41" t="s">
        <v>343</v>
      </c>
      <c r="D66" s="46" t="s">
        <v>370</v>
      </c>
      <c r="E66" s="41"/>
      <c r="F66" s="41" t="s">
        <v>371</v>
      </c>
      <c r="G66" s="41"/>
      <c r="H66" s="41"/>
      <c r="I66" s="41"/>
      <c r="J66" s="41"/>
      <c r="K66" s="41"/>
      <c r="L66" s="41"/>
      <c r="M66" s="41"/>
      <c r="N66" s="41"/>
      <c r="O66" s="36" t="s">
        <v>106</v>
      </c>
      <c r="P66" s="41"/>
      <c r="Q66" s="41"/>
      <c r="R66" s="41"/>
      <c r="S66" s="41"/>
      <c r="T66" s="48">
        <v>40908</v>
      </c>
      <c r="U66" s="36" t="s">
        <v>248</v>
      </c>
      <c r="V66" s="41"/>
      <c r="W66" s="41"/>
      <c r="X66" s="41"/>
      <c r="Y66" s="41"/>
      <c r="Z66" s="41"/>
      <c r="AA66" s="46" t="s">
        <v>372</v>
      </c>
      <c r="AB66" s="41"/>
      <c r="AC66" s="41"/>
      <c r="AD66" s="41"/>
      <c r="AE66" s="41"/>
      <c r="AF66" s="41"/>
      <c r="AG66" s="41"/>
      <c r="AH66" s="45"/>
      <c r="AI66" s="41"/>
      <c r="AJ66" s="41"/>
      <c r="AK66" s="41"/>
      <c r="AL66" s="36" t="s">
        <v>250</v>
      </c>
      <c r="AM66" s="41"/>
      <c r="AN66" s="41"/>
      <c r="AO66" s="36" t="s">
        <v>251</v>
      </c>
      <c r="AP66" s="41"/>
      <c r="AQ66" s="41"/>
      <c r="AR66" s="41"/>
      <c r="AS66" s="41"/>
      <c r="AT66" s="41"/>
      <c r="AU66" s="41"/>
      <c r="AV66" s="41"/>
      <c r="AW66" s="41"/>
      <c r="AX66" s="41"/>
      <c r="AY66" s="41"/>
      <c r="AZ66" s="41"/>
      <c r="BA66" s="45"/>
      <c r="BB66" s="41"/>
      <c r="BC66" s="41"/>
      <c r="BD66" s="41"/>
      <c r="BE66" s="46"/>
      <c r="BF66" s="41"/>
      <c r="BG66" s="41"/>
      <c r="BH66" s="41"/>
      <c r="BI66" s="41"/>
      <c r="BJ66" s="41"/>
      <c r="BK66" s="41"/>
      <c r="BL66" s="41" t="s">
        <v>395</v>
      </c>
      <c r="BM66" s="41"/>
      <c r="BN66" s="41"/>
      <c r="BO66" s="41"/>
      <c r="BP66" s="41"/>
      <c r="BQ66" s="41"/>
      <c r="BR66" s="41"/>
      <c r="BS66" s="41"/>
      <c r="BT66" s="41"/>
      <c r="BU66" s="41"/>
      <c r="BV66" s="41"/>
      <c r="BW66" s="41"/>
      <c r="BX66" s="41"/>
      <c r="BY66" s="41"/>
      <c r="BZ66" s="41"/>
      <c r="CA66" s="41"/>
      <c r="CB66" s="41"/>
      <c r="CC66" s="41"/>
      <c r="CD66" s="36"/>
      <c r="CE66" s="36"/>
      <c r="CF66" s="41"/>
      <c r="CG66" s="41"/>
      <c r="CH66" s="41"/>
      <c r="CI66" s="41"/>
      <c r="CJ66" s="41"/>
      <c r="CK66" s="41"/>
      <c r="CL66" s="41"/>
      <c r="CM66" s="41"/>
      <c r="CN66" s="41"/>
      <c r="CO66" s="41"/>
      <c r="CP66" s="41"/>
      <c r="CQ66" s="41"/>
      <c r="CR66" s="41"/>
      <c r="CS66" s="45"/>
      <c r="CT66" s="49"/>
      <c r="CU66" s="49"/>
      <c r="CV66" s="50"/>
      <c r="CW66" s="50"/>
      <c r="CX66" s="50"/>
      <c r="CY66" s="50"/>
      <c r="CZ66" s="49"/>
      <c r="DA66" s="49"/>
      <c r="DB66" s="49"/>
      <c r="DC66" s="49"/>
      <c r="DD66" s="49"/>
      <c r="DE66" s="49"/>
      <c r="DF66" s="50"/>
      <c r="DG66" s="50"/>
      <c r="DH66" s="50"/>
      <c r="DI66" s="50"/>
      <c r="DJ66" s="50"/>
      <c r="DK66" s="50"/>
      <c r="DL66" s="50"/>
      <c r="DM66" s="50"/>
      <c r="DN66" s="50"/>
      <c r="DO66" s="50"/>
      <c r="DP66" s="50"/>
      <c r="DQ66" s="50"/>
      <c r="DR66" s="50"/>
      <c r="DS66" s="50"/>
      <c r="DT66" s="50"/>
      <c r="DU66" s="50"/>
      <c r="DV66" s="50"/>
      <c r="DW66" s="50"/>
      <c r="DX66" s="50"/>
      <c r="DY66" s="50"/>
      <c r="DZ66" s="50"/>
      <c r="EA66" s="50"/>
      <c r="EB66" s="50"/>
      <c r="EC66" s="50"/>
      <c r="ED66" s="50"/>
      <c r="EE66" s="50"/>
      <c r="EF66" s="50"/>
      <c r="EG66" s="50"/>
      <c r="EH66" s="50"/>
      <c r="EI66" s="50"/>
      <c r="EJ66" s="49"/>
      <c r="EK66" s="49"/>
      <c r="EL66" s="49"/>
      <c r="EM66" s="50"/>
      <c r="EN66" s="50"/>
      <c r="EO66" s="50"/>
      <c r="EP66" s="50"/>
      <c r="EQ66" s="50"/>
      <c r="ER66" s="50"/>
      <c r="ES66" s="50"/>
      <c r="ET66" s="50"/>
      <c r="EU66" s="50"/>
      <c r="EV66" s="50"/>
      <c r="EW66" s="50"/>
      <c r="EX66" s="50"/>
      <c r="EY66" s="50"/>
      <c r="EZ66" s="50"/>
      <c r="FA66" s="50"/>
      <c r="FB66" s="50"/>
      <c r="FC66" s="50"/>
      <c r="FD66" s="50"/>
      <c r="FE66" s="50"/>
      <c r="FF66" s="50"/>
      <c r="FG66" s="50"/>
      <c r="FH66" s="50" t="s">
        <v>364</v>
      </c>
      <c r="FI66" s="50"/>
      <c r="FJ66" s="50"/>
      <c r="FK66" s="50"/>
      <c r="FL66" s="50"/>
      <c r="FM66" s="50"/>
      <c r="FO66" s="3"/>
      <c r="FP66" s="3"/>
      <c r="FQ66" s="3" t="str">
        <f t="array" ref="FQ66">IF(SUM($FU66:$IP66)=74,"PASS","FAIL")</f>
        <v>FAIL</v>
      </c>
      <c r="FR66" s="3">
        <f t="shared" si="5"/>
        <v>2</v>
      </c>
      <c r="FS66" s="3">
        <f t="shared" si="6"/>
        <v>1</v>
      </c>
      <c r="FT66" s="3"/>
      <c r="FU66" s="3">
        <f t="array" ref="FU66">SUM(IF(([2]JOE_DATA!$C$2:$C$19999=$C66)*([2]JOE_DATA!$B$2:$B$19999="Client Name Confidential"),1,0))</f>
        <v>1</v>
      </c>
      <c r="FV66" s="3">
        <f t="array" ref="FV66">IF(ISBLANK($E66),1,SUM(IF(([2]JOE_DATA!$C$2:$C$19999=$E66)*([2]JOE_DATA!$B$2:$B$19999="Client name confidential on completion"),1,0)))</f>
        <v>1</v>
      </c>
      <c r="FW66" s="3">
        <f t="array" ref="FW66">IF(LEN($F66)=0,0.5,SUM(IF(([2]JOE_DATA!$C$2:$C$19999=$F66)*([2]JOE_DATA!$B$2:$B$19999="Client sector group"),0.5,0)))
+
IF(LEN($G66)=0,0.25,SUM(IF(([2]JOE_DATA!$C$2:$C$19999=$G66)*([2]JOE_DATA!$B$2:$B$19999="Client sector group"),0.25,0)))
+
IF(LEN($H66)=0,0.25,SUM(IF(([2]JOE_DATA!$C$2:$C$19999=$H66)*([2]JOE_DATA!$B$2:$B$19999="Client sector group"),0.25,0)))</f>
        <v>1</v>
      </c>
      <c r="FX66" s="3">
        <f t="array" ref="FX66">IF(ISBLANK($I66),0.5,SUM(IF(([2]JOE_DATA!$C$2:$C$19999=$I66)*([2]JOE_DATA!$B$2:$B$19999="Client sub-sector group"),0.5,0)))
+
IF(ISBLANK($J66),0.25,SUM(IF(([2]JOE_DATA!$C$2:$C$19999=$J66)*([2]JOE_DATA!$B$2:$B$19999="Client sub-sector group"),0.25,0)))
+
IF(ISBLANK($K66),0.25,SUM(IF(([2]JOE_DATA!$C$2:$C$19999=$K66)*([2]JOE_DATA!$B$2:$B$19999="Client sub-sector group"),0.25,0)))</f>
        <v>1</v>
      </c>
      <c r="FY66" s="3">
        <f t="array" ref="FY66">IF(LEN($L66)=0,0.4,SUM(IF(([2]JOE_DATA!$C$2:$C$19999=$L66)*([2]JOE_DATA!$B$2:$B$19999="Predominant Country of Client"),0.4,0)))
+
IF(LEN($M66)=0,0.3,SUM(IF(([2]JOE_DATA!$C$2:$C$19999=$M66)*([2]JOE_DATA!$B$2:$B$19999="Predominant Country of Client"),0.3,0)))
+
IF(LEN($N66)=0,0.3,SUM(IF(([2]JOE_DATA!$C$2:$C$19999=$N66)*([2]JOE_DATA!$B$2:$B$19999="Predominant Country of Client"),0.3,0)))</f>
        <v>1</v>
      </c>
      <c r="FZ66" s="3">
        <f t="array" ref="FZ66">IF(LEN($O66)=0,0.4,SUM(IF(([2]JOE_DATA!$C$2:$C$19999=$O66)*([2]JOE_DATA!$B$2:$B$19999="Main practice group"),0.4,0)))
+
IF(LEN($P66)=0,0.3,SUM(IF(([2]JOE_DATA!$C$2:$C$19999=$P66)*([2]JOE_DATA!$B$2:$B$19999="Main practice group"),0.3,0)))
+
IF(LEN($Q66)=0,0.3,SUM(IF(([2]JOE_DATA!$C$2:$C$19999=$Q66)*([2]JOE_DATA!$B$2:$B$19999="Main practice group"),0.3,0)))</f>
        <v>1</v>
      </c>
      <c r="GA66" s="3">
        <f t="shared" si="7"/>
        <v>1</v>
      </c>
      <c r="GB66" s="3">
        <f t="shared" si="8"/>
        <v>1</v>
      </c>
      <c r="GC66" s="3">
        <f t="array" ref="GC66">IF(LEN($U66)=0,0.4,SUM(IF(([2]JOE_DATA!$C$2:$C$19999=$U66)*([2]JOE_DATA!$B$2:$B$19999="Matter sector group"),0.4,0)))
+
IF(LEN($V66)=0,0.3,SUM(IF(([2]JOE_DATA!$C$2:$C$19999=$V66)*([2]JOE_DATA!$B$2:$B$19999="Matter sector group"),0.3,0)))
+
IF(LEN($W66)=0,0.3,SUM(IF(([2]JOE_DATA!$C$2:$C$19999=$W66)*([2]JOE_DATA!$B$2:$B$19999="Matter sector group"),0.3,0)))</f>
        <v>1</v>
      </c>
      <c r="GD66" s="3">
        <f t="array" ref="GD66">IF(LEN($X66)=0,0.4,SUM(IF(([2]JOE_DATA!$C$2:$C$19999=$X66)*([2]JOE_DATA!$B$2:$B$19999="Matter sub-sector group"),0.4,0)))
+
IF(LEN($Y66)=0,0.3,SUM(IF(([2]JOE_DATA!$C$2:$C$19999=$Y66)*([2]JOE_DATA!$B$2:$B$19999="Matter sub-sector group"),0.3,0)))
+
IF(LEN($Z66)=0,0.3,SUM(IF(([2]JOE_DATA!$C$2:$C$19999=$Z66)*([2]JOE_DATA!$B$2:$B$19999="Matter sub-sector group"),0.3,0)))</f>
        <v>1</v>
      </c>
      <c r="GE66" s="3">
        <f t="array" ref="GE66">IF(ISBLANK($AD66),1,SUM(IF(([2]JOE_DATA!$C$2:$C$19999=$AD66)*([2]JOE_DATA!$B$2:$B$19999="Matter confidential"),1,0)))</f>
        <v>1</v>
      </c>
      <c r="GF66" s="3">
        <f t="array" ref="GF66">IF(ISBLANK($AE66),1,SUM(IF(([2]JOE_DATA!$C$2:$C$19999=$AE66)*([2]JOE_DATA!$B$2:$B$19999="Matter confidential on completion"),1,0)))</f>
        <v>1</v>
      </c>
      <c r="GG66" s="3">
        <f t="array" ref="GG66">IF(ISBLANK($AG66),1,SUM(IF(([2]JOE_DATA!$C$2:$C$19999=$AG66)*([2]JOE_DATA!$B$2:$B$19999="Applicable law"),1,0)))</f>
        <v>1</v>
      </c>
      <c r="GH66" s="3">
        <f t="array" ref="GH66">IF(ISBLANK($AO66),1,SUM(IF(([2]JOE_DATA!$C$2:$C$19999=$AO66)*([2]JOE_DATA!$B$2:$B$19999="Contentious"),1,0)))</f>
        <v>1</v>
      </c>
      <c r="GI66" s="3">
        <f t="array" ref="GI66">IF(ISBLANK($AP66),1,SUM(IF(([2]JOE_DATA!$C$2:$C$19999=$AP66)*([2]JOE_DATA!$B$2:$B$19999="Dispute resolution"),1,0)))</f>
        <v>1</v>
      </c>
      <c r="GJ66" s="3">
        <f t="array" ref="GJ66">IF(ISBLANK($AQ66),1,SUM(IF(([2]JOE_DATA!$C$2:$C$19999=$AQ66)*([2]JOE_DATA!$B$2:$B$19999="Language of dispute"),1,0)))</f>
        <v>1</v>
      </c>
      <c r="GK66" s="3">
        <f t="array" ref="GK66">IF(LEN($AW66)=0,0.4,SUM(IF(([2]JOE_DATA!$C$2:$C$19999=$AW66)*([2]JOE_DATA!$B$2:$B$19999="Country Of Arbitration"),0.4,0)))
+
IF(LEN($AX66)=0,0.3,SUM(IF(([2]JOE_DATA!$C$2:$C$19999=$AX66)*([2]JOE_DATA!$B$2:$B$19999="Country Of Arbitration"),0.3,0)))
+
IF(LEN($AY66)=0,0.3,SUM(IF(([2]JOE_DATA!$C$2:$C$19999=$AY66)*([2]JOE_DATA!$B$2:$B$19999="Country Of Arbitration"),0.3,0)))</f>
        <v>1</v>
      </c>
      <c r="GL66" s="3">
        <f t="array" ref="GL66">IF(LEN($AT66)=0,0.4,SUM(IF(([2]JOE_DATA!$C$2:$C$19999=$AT66)*([2]JOE_DATA!$B$2:$B$19999="Jurisdiction of dispute"),0.4,0)))
+
IF(LEN($AU66)=0,0.3,SUM(IF(([2]JOE_DATA!$C$2:$C$19999=$AU66)*([2]JOE_DATA!$B$2:$B$19999="Jurisdiction of dispute"),0.3,0)))
+
IF(LEN($AV66)=0,0.3,SUM(IF(([2]JOE_DATA!$C$2:$C$19999=$AV66)*([2]JOE_DATA!$B$2:$B$19999="Jurisdiction of dispute"),0.3,0)))</f>
        <v>1</v>
      </c>
      <c r="GM66" s="3">
        <f t="array" ref="GM66">IF(LEN($AZ66)=0,0.6,SUM(IF(([2]JOE_DATA!$C$2:$C$19999=$AZ66)*([2]JOE_DATA!$B$2:$B$19999="Seat of arbitration"),0.6,0)))
+
IF(LEN($BA66)=0,0.4,SUM(IF(([2]JOE_DATA!$C$2:$C$19999=$BA66)*([2]JOE_DATA!$B$2:$B$19999="Seat of arbitration"),0.4,0)))</f>
        <v>1</v>
      </c>
      <c r="GN66" s="3">
        <f t="array" ref="GN66">IF(ISBLANK($BB66),1,SUM(IF(([2]JOE_DATA!$C$2:$C$19999=$BB66)*([2]JOE_DATA!$B$2:$B$19999="Arbitral rules"),1,0)))</f>
        <v>1</v>
      </c>
      <c r="GO66" s="3">
        <f t="array" ref="GO66">IF(ISBLANK($BC66),1,SUM(IF(([2]JOE_DATA!$C$2:$C$19999=$BC66)*([2]JOE_DATA!$B$2:$B$19999="Investment treaty"),1,0)))</f>
        <v>1</v>
      </c>
      <c r="GP66" s="3">
        <f t="array" ref="GP66">IF(ISBLANK($BD66),1,SUM(IF(([2]JOE_DATA!$C$2:$C$19999=$BD66)*([2]JOE_DATA!$B$2:$B$19999="Investigation type"),1,0)))</f>
        <v>1</v>
      </c>
      <c r="GQ66" s="3">
        <f t="array" ref="GQ66">IF(ISBLANK($BF66),1,SUM(IF(([2]JOE_DATA!$C$2:$C$19999=$BF66)*([2]JOE_DATA!$B$2:$B$19999="Currency of deal"),1,0)))</f>
        <v>1</v>
      </c>
      <c r="GR66" s="3">
        <f t="array" ref="GR66">IF(ISBLANK($BG66),1,SUM(IF(([2]JOE_DATA!$C$2:$C$19999=$BG66)*([2]JOE_DATA!$B$2:$B$19999="Value confidential"),1,0)))</f>
        <v>1</v>
      </c>
      <c r="GS66" s="3">
        <f t="array" ref="GS66">IF(ISBLANK($BH66),1,SUM(IF(([2]JOE_DATA!$C$2:$C$19999=$BH66)*([2]JOE_DATA!$B$2:$B$19999="Value confidential on completion"),1,0)))</f>
        <v>1</v>
      </c>
      <c r="GT66" s="3">
        <f t="array" ref="GT66">IF(LEN($BI66)=0,0.4,SUM(IF(([2]JOE_DATA!$C$2:$C$19999=$BI66)*([2]JOE_DATA!$B$2:$B$19999="Teams"),0.4,0)))
+
IF(LEN($BJ66)=0,0.3,SUM(IF(([2]JOE_DATA!$C$2:$C$19999=$BJ66)*([2]JOE_DATA!$B$2:$B$19999="Teams"),0.3,0)))
+
IF(LEN($BK66)=0,0.3,SUM(IF(([2]JOE_DATA!$C$2:$C$19999=$BK66)*([2]JOE_DATA!$B$2:$B$19999="Teams"),0.3,0)))</f>
        <v>1</v>
      </c>
      <c r="GU66" s="3">
        <f t="array" ref="GU66">IF(LEN($BL66)=0,0.4,SUM(IF(([2]JOE_DATA!$C$2:$C$19999=$BL66)*([2]JOE_DATA!$B$2:$B$19999="Lead Matter Partner"),0.4,0)))
+
IF(LEN($BM66)=0,0.3,SUM(IF(([2]JOE_DATA!$C$2:$C$19999=$BM66)*([2]JOE_DATA!$B$2:$B$19999="Lead Matter Partner"),0.3,0)))
+
IF(LEN($BN66)=0,0.3,SUM(IF(([2]JOE_DATA!$C$2:$C$19999=$BN66)*([2]JOE_DATA!$B$2:$B$19999="Lead Matter Partner"),0.3,0)))</f>
        <v>1</v>
      </c>
      <c r="GV66" s="3">
        <f t="array" ref="GV66">IF(LEN($BP66)=0,0.4,SUM(IF(([2]JOE_DATA!$C$2:$C$19999=$BP66)*([2]JOE_DATA!$B$2:$B$19999="Source of credential"),0.4,0)))
+
IF(LEN($BQ66)=0,0.3,SUM(IF(([2]JOE_DATA!$C$2:$C$19999=$BQ66)*([2]JOE_DATA!$B$2:$B$19999="Source of credential"),0.3,0)))
+
IF(LEN($BR66)=0,0.3,SUM(IF(([2]JOE_DATA!$C$2:$C$19999=$BR66)*([2]JOE_DATA!$B$2:$B$19999="Source of credential"),0.3,0)))</f>
        <v>1</v>
      </c>
      <c r="GW66" s="3">
        <f t="array" ref="GW66">IF(LEN($BX66)=0,0.4,SUM(IF(([2]JOE_DATA!$C$2:$C$19999=$BX66)*([2]JOE_DATA!$B$2:$B$19999="CMS firms involved"),0.4,0)))
+
IF(LEN($BY66)=0,0.6,SUM(IF(([2]JOE_DATA!$C$2:$C$19999=$BY66)*([2]JOE_DATA!$B$2:$B$19999="CMS firms involved"),0.6,0)))</f>
        <v>1</v>
      </c>
      <c r="GX66" s="3">
        <f t="array" ref="GX66">IF(ISBLANK($BZ66),1,SUM(IF(([2]JOE_DATA!$C$2:$C$19999=$BZ66)*([2]JOE_DATA!$B$2:$B$19999="Lead CMS firm"),1,0)))</f>
        <v>1</v>
      </c>
      <c r="GY66" s="3">
        <f t="array" ref="GY66">IF(LEN($CA66)=0,0.4,SUM(IF(([2]JOE_DATA!$C$2:$C$19999=$CA66)*([2]JOE_DATA!$B$2:$B$19999="Countries of other CMS firms"),0.4,0)))
+
IF(LEN($CB66)=0,0.3,SUM(IF(([2]JOE_DATA!$C$2:$C$19999=$CB66)*([2]JOE_DATA!$B$2:$B$19999="Countries of other CMS firms"),0.3,0)))
+
IF(LEN($CC66)=0,0.3,SUM(IF(([2]JOE_DATA!$C$2:$C$19999=$CC66)*([2]JOE_DATA!$B$2:$B$19999="Countries of other CMS firms"),0.3,0)))</f>
        <v>1</v>
      </c>
      <c r="GZ66" s="3">
        <f t="array" ref="GZ66">IF(ISBLANK($CD66),1,SUM(IF(([2]JOE_DATA!$C$2:$C$19999=$CD66)*([2]JOE_DATA!$B$2:$B$19999="Credential status"),1,0)))</f>
        <v>1</v>
      </c>
      <c r="HA66" s="3">
        <f t="array" ref="HA66">IF(ISBLANK($CE66),1,SUM(IF(([2]JOE_DATA!$C$2:$C$19999=$CE66)*([2]JOE_DATA!$B$2:$B$19999="Credential version"),1,0)))</f>
        <v>1</v>
      </c>
      <c r="HB66" s="3">
        <f t="array" ref="HB66">IF(ISBLANK($CG66),1,SUM(IF(([2]JOE_DATA!$C$2:$C$19999=$CG66)*([2]JOE_DATA!$B$2:$B$19999="Credential type "),1,0)))</f>
        <v>1</v>
      </c>
      <c r="HC66" s="3">
        <f t="array" ref="HC66">IF(ISBLANK($CH66),1,SUM(IF(([2]JOE_DATA!$C$2:$C$19999=$CH66)*([2]JOE_DATA!$B$2:$B$19999="Other uses"),1,0)))</f>
        <v>1</v>
      </c>
      <c r="HD66" s="3">
        <f t="array" ref="HD66">IF(ISBLANK($CK66),1,SUM(IF(([2]JOE_DATA!$C$2:$C$19999=$CK66)*([2]JOE_DATA!$B$2:$B$19999="Priority"),1,0)))</f>
        <v>1</v>
      </c>
      <c r="HE66" s="3">
        <f t="array" ref="HE66">IF(LEN($CM66)=0,0.4,SUM(IF(([2]JOE_DATA!$C$2:$C$19999=$CM66)*([2]JOE_DATA!$B$2:$B$19999="Know how"),0.4,0)))
+
IF(LEN($CN66)=0,0.3,SUM(IF(([2]JOE_DATA!$C$2:$C$19999=$CN66)*([2]JOE_DATA!$B$2:$B$19999="Know how"),0.3,0)))
+
IF(LEN($CO66)=0,0.3,SUM(IF(([2]JOE_DATA!$C$2:$C$19999=$CO66)*([2]JOE_DATA!$B$2:$B$19999="Know how"),0.3,0)))</f>
        <v>1</v>
      </c>
      <c r="HF66" s="3">
        <f t="array" ref="HF66">IF(LEN($CS66)=0,0.4,SUM(IF(([2]JOE_DATA!$C$2:$C$19999=$CS66)*([2]JOE_DATA!$B$2:$B$19999="Work type")*([2]JOE_DATA!$A$2:$A$19999="BAIF"),0.4,0)))
+
IF(LEN($CT66)=0,0.3,SUM(IF(([2]JOE_DATA!$C$2:$C$19999=$CT66)*([2]JOE_DATA!$B$2:$B$19999="Work type")*([2]JOE_DATA!$A$2:$A$19999="BAIF"),0.3,0)))
+
IF(LEN($CU66)=0,0.3,SUM(IF(([2]JOE_DATA!$C$2:$C$19999=$CU66)*([2]JOE_DATA!$B$2:$B$19999="Work type")*([2]JOE_DATA!$A$2:$A$19999="BAIF"),0.3,0)))</f>
        <v>1</v>
      </c>
      <c r="HG66" s="3">
        <f t="array" ref="HG66">IF(LEN($CQ66)=0,1,SUM(IF(([2]JOE_DATA!$C$2:$C$19999=$CQ66)*([2]JOE_DATA!$B$2:$B$19999="Client type")*([2]JOE_DATA!$A$2:$A$19999="BAIF"),1,0)))</f>
        <v>1</v>
      </c>
      <c r="HH66" s="3">
        <f t="array" ref="HH66">IF(LEN($CW66)=0,0.4,SUM(IF(([2]JOE_DATA!$C$2:$C$19999=$CW66)*([2]JOE_DATA!$B$2:$B$19999="Work type")*([2]JOE_DATA!$A$2:$A$19999="CRD"),0.4,0)))
+
IF(LEN($CX66)=0,0.3,SUM(IF(([2]JOE_DATA!$C$2:$C$19999=$CX66)*([2]JOE_DATA!$B$2:$B$19999="Work type")*([2]JOE_DATA!$A$2:$A$19999="CRD"),0.3,0)))
+
IF(LEN($CY66)=0,0.3,SUM(IF(([2]JOE_DATA!$C$2:$C$19999=$CY66)*([2]JOE_DATA!$B$2:$B$19999="Work type")*([2]JOE_DATA!$A$2:$A$19999="CRD"),0.3,0)))</f>
        <v>1</v>
      </c>
      <c r="HI66" s="3">
        <f t="array" ref="HI66">IF(LEN($CZ66)=0,0.4,SUM(IF(([2]JOE_DATA!$C$2:$C$19999=$CZ66)*([2]JOE_DATA!$B$2:$B$19999="Sub-work type")*([2]JOE_DATA!$A$2:$A$19999="CRD"),0.4,0)))
+
IF(LEN($DA66)=0,0.3,SUM(IF(([2]JOE_DATA!$C$2:$C$19999=$DA66)*([2]JOE_DATA!$B$2:$B$19999="Sub-work type")*([2]JOE_DATA!$A$2:$A$19999="CRD"),0.3,0)))
+
IF(LEN($DB66)=0,0.3,SUM(IF(([2]JOE_DATA!$C$2:$C$19999=$DB66)*([2]JOE_DATA!$B$2:$B$19999="Sub-work type")*([2]JOE_DATA!$A$2:$A$19999="CRD"),0.3,0)))</f>
        <v>1</v>
      </c>
      <c r="HJ66" s="3">
        <f t="array" ref="HJ66">IF(LEN($CV66)=0,1,SUM(IF(([2]JOE_DATA!$C$2:$C$19999=$CV66)*([2]JOE_DATA!$B$2:$B$19999="Client type")*([2]JOE_DATA!$A$2:$A$19999="CRD"),1,0)))</f>
        <v>1</v>
      </c>
      <c r="HK66" s="3">
        <f t="array" ref="HK66">IF(LEN($DC66)=0,0.4,SUM(IF(([2]JOE_DATA!$C$2:$C$19999=$DC66)*([2]JOE_DATA!$B$2:$B$19999="Work type")*([2]JOE_DATA!$A$2:$A$19999="Corporate"),0.4,0)))
+
IF(LEN($DD66)=0,0.3,SUM(IF(([2]JOE_DATA!$C$2:$C$19999=$DD66)*([2]JOE_DATA!$B$2:$B$19999="Work type")*([2]JOE_DATA!$A$2:$A$19999="Corporate"),0.3,0)))
+
IF(LEN($DE66)=0,0.3,SUM(IF(([2]JOE_DATA!$C$2:$C$19999=$DE66)*([2]JOE_DATA!$B$2:$B$19999="Work type")*([2]JOE_DATA!$A$2:$A$19999="Corporate"),0.3,0)))</f>
        <v>1</v>
      </c>
      <c r="HL66" s="3">
        <f t="array" ref="HL66">IF(LEN($DF66)=0,0.4,SUM(IF(([2]JOE_DATA!$C$2:$C$19999=$DF66)*([2]JOE_DATA!$B$2:$B$19999="Sub-work type")*([2]JOE_DATA!$A$2:$A$19999="Corporate"),0.4,0)))
+
IF(LEN($DG66)=0,0.3,SUM(IF(([2]JOE_DATA!$C$2:$C$19999=$DG66)*([2]JOE_DATA!$B$2:$B$19999="Sub-work type")*([2]JOE_DATA!$A$2:$A$19999="Corporate"),0.3,0)))
+
IF(LEN($DH66)=0,0.3,SUM(IF(([2]JOE_DATA!$C$2:$C$19999=$DH66)*([2]JOE_DATA!$B$2:$B$19999="Sub-work type")*([2]JOE_DATA!$A$2:$A$19999="Corporate"),0.3,0)))</f>
        <v>1</v>
      </c>
      <c r="HM66" s="3">
        <f t="array" ref="HM66">IF(LEN($DI66)=0,0.4,SUM(IF(([2]JOE_DATA!$C$2:$C$19999=$DI66)*([2]JOE_DATA!$B$2:$B$19999="Acting for")*([2]JOE_DATA!$A$2:$A$19999="Corporate"),0.4,0)))
+
IF(LEN($DJ66)=0,0.3,SUM(IF(([2]JOE_DATA!$C$2:$C$19999=$DJ66)*([2]JOE_DATA!$B$2:$B$19999="Acting for")*([2]JOE_DATA!$A$2:$A$19999="Corporate"),0.3,0)))
+
IF(LEN($DK66)=0,0.3,SUM(IF(([2]JOE_DATA!$C$2:$C$19999=$DK66)*([2]JOE_DATA!$B$2:$B$19999="Acting for")*([2]JOE_DATA!$A$2:$A$19999="Corporate"),0.3,0)))</f>
        <v>1</v>
      </c>
      <c r="HN66" s="3">
        <f t="array" ref="HN66">IF(LEN($DM66)=0,0.4,SUM(IF(([2]JOE_DATA!$C$2:$C$19999=$DM66)*([2]JOE_DATA!$B$2:$B$19999="Country of buyer")*([2]JOE_DATA!$A$2:$A$19999="Corporate"),0.4,0)))
+
IF(LEN($DN66)=0,0.3,SUM(IF(([2]JOE_DATA!$C$2:$C$19999=$DN66)*([2]JOE_DATA!$B$2:$B$19999="Country of buyer")*([2]JOE_DATA!$A$2:$A$19999="Corporate"),0.3,0)))
+
IF(LEN($DL66)=0,0.3,SUM(IF(([2]JOE_DATA!$C$2:$C$19999=$DL66)*([2]JOE_DATA!$B$2:$B$19999="Country of buyer")*([2]JOE_DATA!$A$2:$A$19999="Corporate"),0.3,0)))</f>
        <v>1</v>
      </c>
      <c r="HO66" s="3">
        <f t="array" ref="HO66">IF(LEN($DO66)=0,0.4,SUM(IF(([2]JOE_DATA!$C$2:$C$19999=$DO66)*([2]JOE_DATA!$B$2:$B$19999="Country of seller")*([2]JOE_DATA!$A$2:$A$19999="Corporate"),0.4,0)))
+
IF(LEN($DP66)=0,0.3,SUM(IF(([2]JOE_DATA!$C$2:$C$19999=$DP66)*([2]JOE_DATA!$B$2:$B$19999="Country of seller")*([2]JOE_DATA!$A$2:$A$19999="Corporate"),0.3,0)))
+
IF(LEN($DQ66)=0,0.3,SUM(IF(([2]JOE_DATA!$C$2:$C$19999=$DQ66)*([2]JOE_DATA!$B$2:$B$19999="Country of seller")*([2]JOE_DATA!$A$2:$A$19999="Corporate"),0.3,0)))</f>
        <v>1</v>
      </c>
      <c r="HP66" s="3">
        <f t="array" ref="HP66">IF(LEN($DR66)=0,0.4,SUM(IF(([2]JOE_DATA!$C$2:$C$19999=$DR66)*([2]JOE_DATA!$B$2:$B$19999="Country of target")*([2]JOE_DATA!$A$2:$A$19999="Corporate"),0.4,0)))
+
IF(LEN($DS66)=0,0.3,SUM(IF(([2]JOE_DATA!$C$2:$C$19999=$DS66)*([2]JOE_DATA!$B$2:$B$19999="Country of target")*([2]JOE_DATA!$A$2:$A$19999="Corporate"),0.3,0)))
+
IF(LEN($DT66)=0,0.3,SUM(IF(([2]JOE_DATA!$C$2:$C$19999=$DT66)*([2]JOE_DATA!$B$2:$B$19999="Country of target")*([2]JOE_DATA!$A$2:$A$19999="Corporate"),0.3,0)))</f>
        <v>1</v>
      </c>
      <c r="HQ66" s="3">
        <f t="array" ref="HQ66">IF(LEN($DU66)=0,1,SUM(IF(([2]JOE_DATA!$C$2:$C$19999=$DU66)*([2]JOE_DATA!$B$2:$B$19999="Value over US $5m")*([2]JOE_DATA!$A$2:$A$19999="Corporate"),1,0)))</f>
        <v>1</v>
      </c>
      <c r="HR66" s="3">
        <f t="array" ref="HR66">IF(LEN($DV66)=0,1,SUM(IF(([2]JOE_DATA!$C$2:$C$19999=$DV66)*([2]JOE_DATA!$B$2:$B$19999="Value over £500,000")*([2]JOE_DATA!$A$2:$A$19999="Corporate"),1,0)))</f>
        <v>1</v>
      </c>
      <c r="HS66" s="3">
        <f t="array" ref="HS66">IF(LEN($DW66)=0,1,SUM(IF(([2]JOE_DATA!$C$2:$C$19999=$DW66)*([2]JOE_DATA!$B$2:$B$19999="Value over Euro 5m")*([2]JOE_DATA!$A$2:$A$19999="Corporate"),1,0)))</f>
        <v>1</v>
      </c>
      <c r="HT66" s="3">
        <f t="array" ref="HT66">IF(LEN($DX66)=0,1,SUM(IF(([2]JOE_DATA!$C$2:$C$19999=$DX66)*([2]JOE_DATA!$B$2:$B$19999="Value range in euros")*([2]JOE_DATA!$A$2:$A$19999="Corporate"),1,0)))</f>
        <v>1</v>
      </c>
      <c r="HU66" s="3">
        <f t="array" ref="HU66">IF(LEN($DY66)=0,1,SUM(IF(([2]JOE_DATA!$C$2:$C$19999=$DY66)*([2]JOE_DATA!$B$2:$B$19999="Is the deal relevant for M&amp;A study")*([2]JOE_DATA!$A$2:$A$19999="Corporate"),1,0)))</f>
        <v>1</v>
      </c>
      <c r="HV66" s="3">
        <f t="array" ref="HV66">IF(LEN($DZ66)=0,1,SUM(IF(([2]JOE_DATA!$C$2:$C$19999=$DZ66)*([2]JOE_DATA!$B$2:$B$19999="Does the deal involve PE clients")*([2]JOE_DATA!$A$2:$A$19999="Corporate"),1,0)))</f>
        <v>1</v>
      </c>
      <c r="HW66" s="3">
        <f t="array" ref="HW66">IF(LEN($EA66)=0,1,SUM(IF(([2]JOE_DATA!$C$2:$C$19999=$EA66)*([2]JOE_DATA!$B$2:$B$19999="Quarter deal announced/signed")*([2]JOE_DATA!$A$2:$A$19999="Corporate"),1,0)))</f>
        <v>1</v>
      </c>
      <c r="HX66" s="3">
        <f t="array" ref="HX66">IF(LEN($EB66)=0,1,SUM(IF(([2]JOE_DATA!$C$2:$C$19999=$EB66)*([2]JOE_DATA!$B$2:$B$19999="Quarter deal completed")*([2]JOE_DATA!$A$2:$A$19999="Corporate"),1,0)))</f>
        <v>1</v>
      </c>
      <c r="HY66" s="3">
        <f t="array" ref="HY66">IF(LEN($EC66)=0,1,SUM(IF(([2]JOE_DATA!$C$2:$C$19999=$EC66)*([2]JOE_DATA!$B$2:$B$19999="Year deal announced/signed")*([2]JOE_DATA!$A$2:$A$19999="Corporate"),1,0)))</f>
        <v>1</v>
      </c>
      <c r="HZ66" s="3">
        <f t="array" ref="HZ66">IF(LEN($ED66)=0,1,SUM(IF(([2]JOE_DATA!$C$2:$C$19999=$ED66)*([2]JOE_DATA!$B$2:$B$19999="Year deal completed")*([2]JOE_DATA!$A$2:$A$19999="Corporate"),1,0)))</f>
        <v>1</v>
      </c>
      <c r="IA66" s="3">
        <v>6</v>
      </c>
      <c r="IB66" s="3">
        <f t="array" ref="IB66">IF(LEN($EF66)=0,1,SUM(IF(([2]JOE_DATA!$C$2:$C$19999=$EF66)*([2]JOE_DATA!$B$2:$B$19999="Work type")*([2]JOE_DATA!$A$2:$A$19999="Corporate Tax"),1,0)))</f>
        <v>1</v>
      </c>
      <c r="IC66" s="3">
        <f t="array" ref="IC66">IF(LEN($EG66)=0,0.4,SUM(IF(([2]JOE_DATA!$C$2:$C$19999=$EG66)*([2]JOE_DATA!$B$2:$B$19999="Work type")*([2]JOE_DATA!$A$2:$A$19999="EPC Construction"),0.4,0)))
+
IF(LEN($EH66)=0,0.3,SUM(IF(([2]JOE_DATA!$C$2:$C$19999=$EH66)*([2]JOE_DATA!$B$2:$B$19999="Work type")*([2]JOE_DATA!$A$2:$A$19999="EPC Construction"),0.3,0)))
+
IF(LEN($EI66)=0,0.3,SUM(IF(([2]JOE_DATA!$C$2:$C$19999=$EI66)*([2]JOE_DATA!$B$2:$B$19999="Work type")*([2]JOE_DATA!$A$2:$A$19999="EPC Construction"),0.3,0)))</f>
        <v>1</v>
      </c>
      <c r="ID66" s="3">
        <f t="array" ref="ID66">IF(LEN($EJ66)=0,0.4,SUM(IF(([2]JOE_DATA!$C$2:$C$19999=$EJ66)*([2]JOE_DATA!$B$2:$B$19999="Contract type")*([2]JOE_DATA!$A$2:$A$19999="EPC Construction"),0.4,0)))
+
IF(LEN($EK66)=0,0.3,SUM(IF(([2]JOE_DATA!$C$2:$C$19999=$EK66)*([2]JOE_DATA!$B$2:$B$19999="Contract type")*([2]JOE_DATA!$A$2:$A$19999="EPC Construction"),0.3,0)))
+
IF(LEN($EL66)=0,0.3,SUM(IF(([2]JOE_DATA!$C$2:$C$19999=$EL66)*([2]JOE_DATA!$B$2:$B$19999="Contract type")*([2]JOE_DATA!$A$2:$A$19999="EPC Construction"),0.3,0)))</f>
        <v>1</v>
      </c>
      <c r="IE66" s="3">
        <f t="array" ref="IE66">IF(LEN($EP66)=0,1,SUM(IF(([2]JOE_DATA!$C$2:$C$19999=$EP66)*([2]JOE_DATA!$B$2:$B$19999="Client type")*([2]JOE_DATA!$A$2:$A$19999="EPC Construction"),1,0)))</f>
        <v>1</v>
      </c>
      <c r="IF66" s="3">
        <f t="array" ref="IF66">IF(LEN($EN66)=0,1,SUM(IF(([2]JOE_DATA!$C$2:$C$19999=$EN66)*([2]JOE_DATA!$B$2:$B$19999="Subject matter")*([2]JOE_DATA!$A$2:$A$19999="EPC Construction"),1,0)))</f>
        <v>1</v>
      </c>
      <c r="IG66" s="3">
        <f t="array" ref="IG66">IF(LEN($ER66)=0,1,SUM(IF(([2]JOE_DATA!$C$2:$C$19999=$ER66)*([2]JOE_DATA!$B$2:$B$19999="Client scope")*([2]JOE_DATA!$A$2:$A$19999="EPC Construction"),1,0)))</f>
        <v>1</v>
      </c>
      <c r="IH66" s="3">
        <f t="array" ref="IH66">IF(LEN($ES66)=0,0.4,SUM(IF(([2]JOE_DATA!$C$2:$C$19999=$ES66)*([2]JOE_DATA!$B$2:$B$19999="Work type")*([2]JOE_DATA!$A$2:$A$19999="EPC Energy"),0.4,0)))
+
IF(LEN($ET66)=0,0.3,SUM(IF(([2]JOE_DATA!$C$2:$C$19999=$ET66)*([2]JOE_DATA!$B$2:$B$19999="Work type")*([2]JOE_DATA!$A$2:$A$19999="EPC Energy"),0.3,0)))
+
IF(LEN($EU66)=0,0.3,SUM(IF(([2]JOE_DATA!$C$2:$C$19999=$EU66)*([2]JOE_DATA!$B$2:$B$19999="Work type")*([2]JOE_DATA!$A$2:$A$19999="EPC Energy"),0.3,0)))</f>
        <v>1</v>
      </c>
      <c r="II66" s="3">
        <f t="array" ref="II66">IF(LEN($EV66)=0,1,SUM(IF(([2]JOE_DATA!$C$2:$C$19999=$EV66)*([2]JOE_DATA!$B$2:$B$19999="Work type")*([2]JOE_DATA!$A$2:$A$19999="EPC Energy"),1,0)))</f>
        <v>1</v>
      </c>
      <c r="IJ66" s="3">
        <f t="array" ref="IJ66">IF(LEN($EW66)=0,1,SUM(IF(([2]JOE_DATA!$C$2:$C$19999=$EW66)*([2]JOE_DATA!$B$2:$B$19999="Client type")*([2]JOE_DATA!$A$2:$A$19999="EPC Projects"),1,0)))</f>
        <v>1</v>
      </c>
      <c r="IK66" s="3">
        <f t="array" ref="IK66">IF(LEN($FE66)=0,0.4,SUM(IF(([2]JOE_DATA!$C$2:$C$19999=$FE66)*([2]JOE_DATA!$B$2:$B$19999="Client type")*([2]JOE_DATA!$A$2:$A$19999="Real Estate"),0.4,0)))
+
IF(LEN($FF66)=0,0.3,SUM(IF(([2]JOE_DATA!$C$2:$C$19999=$FF66)*([2]JOE_DATA!$B$2:$B$19999="Client type")*([2]JOE_DATA!$A$2:$A$19999="Real Estate"),0.3,0)))
+
IF(LEN($FG66)=0,0.3,SUM(IF(([2]JOE_DATA!$C$2:$C$19999=$FG66)*([2]JOE_DATA!$B$2:$B$19999="Client type")*([2]JOE_DATA!$A$2:$A$19999="Real Estate"),0.3,0)))</f>
        <v>1</v>
      </c>
      <c r="IL66" s="3">
        <f t="array" ref="IL66">IF(LEN($FH66)=0,0.4,SUM(IF(([2]JOE_DATA!$C$2:$C$19999=$FH66)*([2]JOE_DATA!$B$2:$B$19999="Work type")*([2]JOE_DATA!$A$2:$A$19999="Real Estate"),0.4,0)))
+
IF(LEN($FI66)=0,0.3,SUM(IF(([2]JOE_DATA!$C$2:$C$19999=$FI66)*([2]JOE_DATA!$B$2:$B$19999="Work type")*([2]JOE_DATA!$A$2:$A$19999="Real Estate"),0.3,0)))
+
IF(LEN($FJ66)=0,0.3,SUM(IF(([2]JOE_DATA!$C$2:$C$19999=$FJ66)*([2]JOE_DATA!$B$2:$B$19999="Work type")*([2]JOE_DATA!$A$2:$A$19999="Real Estate"),0.3,0)))</f>
        <v>0.6</v>
      </c>
      <c r="IM66" s="3">
        <f t="array" ref="IM66">IF(LEN($EX66)=0,0.4,SUM(IF(([2]JOE_DATA!$C$2:$C$19999=$EX66)*([2]JOE_DATA!$B$2:$B$19999="Work type")*([2]JOE_DATA!$A$2:$A$19999="Human Capital"),0.4,0)))
+
IF(LEN($EY66)=0,0.3,SUM(IF(([2]JOE_DATA!$C$2:$C$19999=$EY66)*([2]JOE_DATA!$B$2:$B$19999="Work type")*([2]JOE_DATA!$A$2:$A$19999="Human Capital"),0.3,0)))
+
IF(LEN($EZ66)=0,0.3,SUM(IF(([2]JOE_DATA!$C$2:$C$19999=$EZ66)*([2]JOE_DATA!$B$2:$B$19999="Work type")*([2]JOE_DATA!$A$2:$A$19999="Human Capital"),0.3,0)))</f>
        <v>1</v>
      </c>
      <c r="IN66" s="3">
        <f t="array" ref="IN66">IF(LEN($FA66)=0,0.4,SUM(IF(([2]JOE_DATA!$C$2:$C$19999=$FA66)*([2]JOE_DATA!$B$2:$B$19999="Sub-work types")*([2]JOE_DATA!$A$2:$A$19999="Human Capital"),0.4,0)))
+
IF(LEN($FB66)=0,0.3,SUM(IF(([2]JOE_DATA!$C$2:$C$19999=$FB66)*([2]JOE_DATA!$B$2:$B$19999="Sub-work types")*([2]JOE_DATA!$A$2:$A$19999="Human Capital"),0.3,0)))
+
IF(LEN($FC66)=0,0.3,SUM(IF(([2]JOE_DATA!$C$2:$C$19999=$FC66)*([2]JOE_DATA!$B$2:$B$19999="Sub-work types")*([2]JOE_DATA!$A$2:$A$19999="Human Capital"),0.3,0)))</f>
        <v>1</v>
      </c>
      <c r="IO66" s="15">
        <f t="array" ref="IO66">IF(LEN($FD66)=0,1,SUM(IF(([2]JOE_DATA!$C$2:$C$19999=$FD66)*([2]JOE_DATA!$B$2:$B$19999="Pension scheme")*([2]JOE_DATA!$A$2:$A$19999="Human Capital"),1,0)))</f>
        <v>1</v>
      </c>
      <c r="IP66" s="3">
        <f t="array" ref="IP66">IF(LEN($BT66)=0,0.4,SUM(IF(([2]JOE_DATA!$C$2:$C$19999=$BT66)*([2]JOE_DATA!$B$2:$B$19999="Other Matter Executive"),0.4,0)))
+
IF(LEN($BU66)=0,0.3,SUM(IF(([2]JOE_DATA!$C$2:$C$19999=$BU66)*([2]JOE_DATA!$B$2:$B$19999="Other Matter Executive"),0.3,0)))
+
IF(LEN($BV66)=0,0.3,SUM(IF(([2]JOE_DATA!$C$2:$C$19999=$BV66)*([2]JOE_DATA!$B$2:$B$19999="Other Matter Executive"),0.3,0)))</f>
        <v>1</v>
      </c>
    </row>
    <row r="67" spans="2:250" ht="63.75">
      <c r="B67" s="46" t="s">
        <v>373</v>
      </c>
      <c r="C67" s="41" t="s">
        <v>343</v>
      </c>
      <c r="D67" s="46" t="s">
        <v>374</v>
      </c>
      <c r="E67" s="41"/>
      <c r="F67" s="41" t="s">
        <v>248</v>
      </c>
      <c r="G67" s="41"/>
      <c r="H67" s="41"/>
      <c r="I67" s="41"/>
      <c r="J67" s="41"/>
      <c r="K67" s="41"/>
      <c r="L67" s="41"/>
      <c r="M67" s="41"/>
      <c r="N67" s="41"/>
      <c r="O67" s="36" t="s">
        <v>106</v>
      </c>
      <c r="P67" s="41"/>
      <c r="Q67" s="41"/>
      <c r="R67" s="41"/>
      <c r="S67" s="41"/>
      <c r="T67" s="51" t="s">
        <v>321</v>
      </c>
      <c r="U67" s="36" t="s">
        <v>248</v>
      </c>
      <c r="V67" s="41"/>
      <c r="W67" s="41"/>
      <c r="X67" s="41"/>
      <c r="Y67" s="41"/>
      <c r="Z67" s="41"/>
      <c r="AA67" s="46" t="s">
        <v>375</v>
      </c>
      <c r="AB67" s="41"/>
      <c r="AC67" s="41"/>
      <c r="AD67" s="41"/>
      <c r="AE67" s="41"/>
      <c r="AF67" s="41"/>
      <c r="AG67" s="41"/>
      <c r="AH67" s="45"/>
      <c r="AI67" s="41"/>
      <c r="AJ67" s="41"/>
      <c r="AK67" s="41"/>
      <c r="AL67" s="36" t="s">
        <v>250</v>
      </c>
      <c r="AM67" s="41"/>
      <c r="AN67" s="41"/>
      <c r="AO67" s="36" t="s">
        <v>251</v>
      </c>
      <c r="AP67" s="41"/>
      <c r="AQ67" s="41"/>
      <c r="AR67" s="41"/>
      <c r="AS67" s="41"/>
      <c r="AT67" s="41"/>
      <c r="AU67" s="41"/>
      <c r="AV67" s="41"/>
      <c r="AW67" s="41"/>
      <c r="AX67" s="41"/>
      <c r="AY67" s="41"/>
      <c r="AZ67" s="41"/>
      <c r="BA67" s="45"/>
      <c r="BB67" s="41"/>
      <c r="BC67" s="41"/>
      <c r="BD67" s="41"/>
      <c r="BE67" s="46"/>
      <c r="BF67" s="41"/>
      <c r="BG67" s="41"/>
      <c r="BH67" s="41"/>
      <c r="BI67" s="41"/>
      <c r="BJ67" s="41"/>
      <c r="BK67" s="41"/>
      <c r="BL67" s="41" t="s">
        <v>395</v>
      </c>
      <c r="BM67" s="41"/>
      <c r="BN67" s="41"/>
      <c r="BO67" s="41"/>
      <c r="BP67" s="41"/>
      <c r="BQ67" s="41"/>
      <c r="BR67" s="41"/>
      <c r="BS67" s="41"/>
      <c r="BT67" s="41"/>
      <c r="BU67" s="41"/>
      <c r="BV67" s="41"/>
      <c r="BW67" s="41"/>
      <c r="BX67" s="41"/>
      <c r="BY67" s="41"/>
      <c r="BZ67" s="41"/>
      <c r="CA67" s="41"/>
      <c r="CB67" s="41"/>
      <c r="CC67" s="41"/>
      <c r="CD67" s="36"/>
      <c r="CE67" s="36"/>
      <c r="CF67" s="41"/>
      <c r="CG67" s="41"/>
      <c r="CH67" s="41"/>
      <c r="CI67" s="41"/>
      <c r="CJ67" s="41"/>
      <c r="CK67" s="41"/>
      <c r="CL67" s="41"/>
      <c r="CM67" s="41"/>
      <c r="CN67" s="41"/>
      <c r="CO67" s="41"/>
      <c r="CP67" s="41"/>
      <c r="CQ67" s="41"/>
      <c r="CR67" s="41"/>
      <c r="CS67" s="45"/>
      <c r="CT67" s="49"/>
      <c r="CU67" s="49"/>
      <c r="CV67" s="50"/>
      <c r="CW67" s="50"/>
      <c r="CX67" s="50"/>
      <c r="CY67" s="50"/>
      <c r="CZ67" s="49"/>
      <c r="DA67" s="49"/>
      <c r="DB67" s="49"/>
      <c r="DC67" s="49"/>
      <c r="DD67" s="49"/>
      <c r="DE67" s="49"/>
      <c r="DF67" s="50"/>
      <c r="DG67" s="50"/>
      <c r="DH67" s="50"/>
      <c r="DI67" s="50"/>
      <c r="DJ67" s="50"/>
      <c r="DK67" s="50"/>
      <c r="DL67" s="50"/>
      <c r="DM67" s="50"/>
      <c r="DN67" s="50"/>
      <c r="DO67" s="50"/>
      <c r="DP67" s="50"/>
      <c r="DQ67" s="50"/>
      <c r="DR67" s="50"/>
      <c r="DS67" s="50"/>
      <c r="DT67" s="50"/>
      <c r="DU67" s="50"/>
      <c r="DV67" s="50"/>
      <c r="DW67" s="50"/>
      <c r="DX67" s="50"/>
      <c r="DY67" s="50"/>
      <c r="DZ67" s="50"/>
      <c r="EA67" s="50"/>
      <c r="EB67" s="50"/>
      <c r="EC67" s="50"/>
      <c r="ED67" s="50"/>
      <c r="EE67" s="50"/>
      <c r="EF67" s="50"/>
      <c r="EG67" s="50"/>
      <c r="EH67" s="50"/>
      <c r="EI67" s="50"/>
      <c r="EJ67" s="49"/>
      <c r="EK67" s="49"/>
      <c r="EL67" s="49"/>
      <c r="EM67" s="50"/>
      <c r="EN67" s="50"/>
      <c r="EO67" s="50"/>
      <c r="EP67" s="50"/>
      <c r="EQ67" s="50"/>
      <c r="ER67" s="50"/>
      <c r="ES67" s="50"/>
      <c r="ET67" s="50"/>
      <c r="EU67" s="50"/>
      <c r="EV67" s="50"/>
      <c r="EW67" s="50"/>
      <c r="EX67" s="50"/>
      <c r="EY67" s="50"/>
      <c r="EZ67" s="50"/>
      <c r="FA67" s="50"/>
      <c r="FB67" s="50"/>
      <c r="FC67" s="50"/>
      <c r="FD67" s="50"/>
      <c r="FE67" s="50"/>
      <c r="FF67" s="50"/>
      <c r="FG67" s="50"/>
      <c r="FH67" s="50" t="s">
        <v>376</v>
      </c>
      <c r="FI67" s="50"/>
      <c r="FJ67" s="50"/>
      <c r="FK67" s="50"/>
      <c r="FL67" s="50"/>
      <c r="FM67" s="50"/>
      <c r="FO67" s="3"/>
      <c r="FP67" s="3"/>
      <c r="FQ67" s="3" t="str">
        <f t="array" ref="FQ67">IF(SUM($FU67:$IP67)=74,"PASS","FAIL")</f>
        <v>FAIL</v>
      </c>
      <c r="FR67" s="3">
        <f t="shared" si="5"/>
        <v>3</v>
      </c>
      <c r="FS67" s="3">
        <f t="shared" si="6"/>
        <v>1</v>
      </c>
      <c r="FT67" s="3"/>
      <c r="FU67" s="3">
        <f t="array" ref="FU67">SUM(IF(([2]JOE_DATA!$C$2:$C$19999=$C67)*([2]JOE_DATA!$B$2:$B$19999="Client Name Confidential"),1,0))</f>
        <v>1</v>
      </c>
      <c r="FV67" s="3">
        <f t="array" ref="FV67">IF(ISBLANK($E67),1,SUM(IF(([2]JOE_DATA!$C$2:$C$19999=$E67)*([2]JOE_DATA!$B$2:$B$19999="Client name confidential on completion"),1,0)))</f>
        <v>1</v>
      </c>
      <c r="FW67" s="3">
        <f t="array" ref="FW67">IF(LEN($F67)=0,0.5,SUM(IF(([2]JOE_DATA!$C$2:$C$19999=$F67)*([2]JOE_DATA!$B$2:$B$19999="Client sector group"),0.5,0)))
+
IF(LEN($G67)=0,0.25,SUM(IF(([2]JOE_DATA!$C$2:$C$19999=$G67)*([2]JOE_DATA!$B$2:$B$19999="Client sector group"),0.25,0)))
+
IF(LEN($H67)=0,0.25,SUM(IF(([2]JOE_DATA!$C$2:$C$19999=$H67)*([2]JOE_DATA!$B$2:$B$19999="Client sector group"),0.25,0)))</f>
        <v>1</v>
      </c>
      <c r="FX67" s="3">
        <f t="array" ref="FX67">IF(ISBLANK($I67),0.5,SUM(IF(([2]JOE_DATA!$C$2:$C$19999=$I67)*([2]JOE_DATA!$B$2:$B$19999="Client sub-sector group"),0.5,0)))
+
IF(ISBLANK($J67),0.25,SUM(IF(([2]JOE_DATA!$C$2:$C$19999=$J67)*([2]JOE_DATA!$B$2:$B$19999="Client sub-sector group"),0.25,0)))
+
IF(ISBLANK($K67),0.25,SUM(IF(([2]JOE_DATA!$C$2:$C$19999=$K67)*([2]JOE_DATA!$B$2:$B$19999="Client sub-sector group"),0.25,0)))</f>
        <v>1</v>
      </c>
      <c r="FY67" s="3">
        <f t="array" ref="FY67">IF(LEN($L67)=0,0.4,SUM(IF(([2]JOE_DATA!$C$2:$C$19999=$L67)*([2]JOE_DATA!$B$2:$B$19999="Predominant Country of Client"),0.4,0)))
+
IF(LEN($M67)=0,0.3,SUM(IF(([2]JOE_DATA!$C$2:$C$19999=$M67)*([2]JOE_DATA!$B$2:$B$19999="Predominant Country of Client"),0.3,0)))
+
IF(LEN($N67)=0,0.3,SUM(IF(([2]JOE_DATA!$C$2:$C$19999=$N67)*([2]JOE_DATA!$B$2:$B$19999="Predominant Country of Client"),0.3,0)))</f>
        <v>1</v>
      </c>
      <c r="FZ67" s="3">
        <f t="array" ref="FZ67">IF(LEN($O67)=0,0.4,SUM(IF(([2]JOE_DATA!$C$2:$C$19999=$O67)*([2]JOE_DATA!$B$2:$B$19999="Main practice group"),0.4,0)))
+
IF(LEN($P67)=0,0.3,SUM(IF(([2]JOE_DATA!$C$2:$C$19999=$P67)*([2]JOE_DATA!$B$2:$B$19999="Main practice group"),0.3,0)))
+
IF(LEN($Q67)=0,0.3,SUM(IF(([2]JOE_DATA!$C$2:$C$19999=$Q67)*([2]JOE_DATA!$B$2:$B$19999="Main practice group"),0.3,0)))</f>
        <v>1</v>
      </c>
      <c r="GA67" s="3">
        <f t="shared" si="7"/>
        <v>1</v>
      </c>
      <c r="GB67" s="3">
        <f t="shared" si="8"/>
        <v>0</v>
      </c>
      <c r="GC67" s="3">
        <f t="array" ref="GC67">IF(LEN($U67)=0,0.4,SUM(IF(([2]JOE_DATA!$C$2:$C$19999=$U67)*([2]JOE_DATA!$B$2:$B$19999="Matter sector group"),0.4,0)))
+
IF(LEN($V67)=0,0.3,SUM(IF(([2]JOE_DATA!$C$2:$C$19999=$V67)*([2]JOE_DATA!$B$2:$B$19999="Matter sector group"),0.3,0)))
+
IF(LEN($W67)=0,0.3,SUM(IF(([2]JOE_DATA!$C$2:$C$19999=$W67)*([2]JOE_DATA!$B$2:$B$19999="Matter sector group"),0.3,0)))</f>
        <v>1</v>
      </c>
      <c r="GD67" s="3">
        <f t="array" ref="GD67">IF(LEN($X67)=0,0.4,SUM(IF(([2]JOE_DATA!$C$2:$C$19999=$X67)*([2]JOE_DATA!$B$2:$B$19999="Matter sub-sector group"),0.4,0)))
+
IF(LEN($Y67)=0,0.3,SUM(IF(([2]JOE_DATA!$C$2:$C$19999=$Y67)*([2]JOE_DATA!$B$2:$B$19999="Matter sub-sector group"),0.3,0)))
+
IF(LEN($Z67)=0,0.3,SUM(IF(([2]JOE_DATA!$C$2:$C$19999=$Z67)*([2]JOE_DATA!$B$2:$B$19999="Matter sub-sector group"),0.3,0)))</f>
        <v>1</v>
      </c>
      <c r="GE67" s="3">
        <f t="array" ref="GE67">IF(ISBLANK($AD67),1,SUM(IF(([2]JOE_DATA!$C$2:$C$19999=$AD67)*([2]JOE_DATA!$B$2:$B$19999="Matter confidential"),1,0)))</f>
        <v>1</v>
      </c>
      <c r="GF67" s="3">
        <f t="array" ref="GF67">IF(ISBLANK($AE67),1,SUM(IF(([2]JOE_DATA!$C$2:$C$19999=$AE67)*([2]JOE_DATA!$B$2:$B$19999="Matter confidential on completion"),1,0)))</f>
        <v>1</v>
      </c>
      <c r="GG67" s="3">
        <f t="array" ref="GG67">IF(ISBLANK($AG67),1,SUM(IF(([2]JOE_DATA!$C$2:$C$19999=$AG67)*([2]JOE_DATA!$B$2:$B$19999="Applicable law"),1,0)))</f>
        <v>1</v>
      </c>
      <c r="GH67" s="3">
        <f t="array" ref="GH67">IF(ISBLANK($AO67),1,SUM(IF(([2]JOE_DATA!$C$2:$C$19999=$AO67)*([2]JOE_DATA!$B$2:$B$19999="Contentious"),1,0)))</f>
        <v>1</v>
      </c>
      <c r="GI67" s="3">
        <f t="array" ref="GI67">IF(ISBLANK($AP67),1,SUM(IF(([2]JOE_DATA!$C$2:$C$19999=$AP67)*([2]JOE_DATA!$B$2:$B$19999="Dispute resolution"),1,0)))</f>
        <v>1</v>
      </c>
      <c r="GJ67" s="3">
        <f t="array" ref="GJ67">IF(ISBLANK($AQ67),1,SUM(IF(([2]JOE_DATA!$C$2:$C$19999=$AQ67)*([2]JOE_DATA!$B$2:$B$19999="Language of dispute"),1,0)))</f>
        <v>1</v>
      </c>
      <c r="GK67" s="3">
        <f t="array" ref="GK67">IF(LEN($AW67)=0,0.4,SUM(IF(([2]JOE_DATA!$C$2:$C$19999=$AW67)*([2]JOE_DATA!$B$2:$B$19999="Country Of Arbitration"),0.4,0)))
+
IF(LEN($AX67)=0,0.3,SUM(IF(([2]JOE_DATA!$C$2:$C$19999=$AX67)*([2]JOE_DATA!$B$2:$B$19999="Country Of Arbitration"),0.3,0)))
+
IF(LEN($AY67)=0,0.3,SUM(IF(([2]JOE_DATA!$C$2:$C$19999=$AY67)*([2]JOE_DATA!$B$2:$B$19999="Country Of Arbitration"),0.3,0)))</f>
        <v>1</v>
      </c>
      <c r="GL67" s="3">
        <f t="array" ref="GL67">IF(LEN($AT67)=0,0.4,SUM(IF(([2]JOE_DATA!$C$2:$C$19999=$AT67)*([2]JOE_DATA!$B$2:$B$19999="Jurisdiction of dispute"),0.4,0)))
+
IF(LEN($AU67)=0,0.3,SUM(IF(([2]JOE_DATA!$C$2:$C$19999=$AU67)*([2]JOE_DATA!$B$2:$B$19999="Jurisdiction of dispute"),0.3,0)))
+
IF(LEN($AV67)=0,0.3,SUM(IF(([2]JOE_DATA!$C$2:$C$19999=$AV67)*([2]JOE_DATA!$B$2:$B$19999="Jurisdiction of dispute"),0.3,0)))</f>
        <v>1</v>
      </c>
      <c r="GM67" s="3">
        <f t="array" ref="GM67">IF(LEN($AZ67)=0,0.6,SUM(IF(([2]JOE_DATA!$C$2:$C$19999=$AZ67)*([2]JOE_DATA!$B$2:$B$19999="Seat of arbitration"),0.6,0)))
+
IF(LEN($BA67)=0,0.4,SUM(IF(([2]JOE_DATA!$C$2:$C$19999=$BA67)*([2]JOE_DATA!$B$2:$B$19999="Seat of arbitration"),0.4,0)))</f>
        <v>1</v>
      </c>
      <c r="GN67" s="3">
        <f t="array" ref="GN67">IF(ISBLANK($BB67),1,SUM(IF(([2]JOE_DATA!$C$2:$C$19999=$BB67)*([2]JOE_DATA!$B$2:$B$19999="Arbitral rules"),1,0)))</f>
        <v>1</v>
      </c>
      <c r="GO67" s="3">
        <f t="array" ref="GO67">IF(ISBLANK($BC67),1,SUM(IF(([2]JOE_DATA!$C$2:$C$19999=$BC67)*([2]JOE_DATA!$B$2:$B$19999="Investment treaty"),1,0)))</f>
        <v>1</v>
      </c>
      <c r="GP67" s="3">
        <f t="array" ref="GP67">IF(ISBLANK($BD67),1,SUM(IF(([2]JOE_DATA!$C$2:$C$19999=$BD67)*([2]JOE_DATA!$B$2:$B$19999="Investigation type"),1,0)))</f>
        <v>1</v>
      </c>
      <c r="GQ67" s="3">
        <f t="array" ref="GQ67">IF(ISBLANK($BF67),1,SUM(IF(([2]JOE_DATA!$C$2:$C$19999=$BF67)*([2]JOE_DATA!$B$2:$B$19999="Currency of deal"),1,0)))</f>
        <v>1</v>
      </c>
      <c r="GR67" s="3">
        <f t="array" ref="GR67">IF(ISBLANK($BG67),1,SUM(IF(([2]JOE_DATA!$C$2:$C$19999=$BG67)*([2]JOE_DATA!$B$2:$B$19999="Value confidential"),1,0)))</f>
        <v>1</v>
      </c>
      <c r="GS67" s="3">
        <f t="array" ref="GS67">IF(ISBLANK($BH67),1,SUM(IF(([2]JOE_DATA!$C$2:$C$19999=$BH67)*([2]JOE_DATA!$B$2:$B$19999="Value confidential on completion"),1,0)))</f>
        <v>1</v>
      </c>
      <c r="GT67" s="3">
        <f t="array" ref="GT67">IF(LEN($BI67)=0,0.4,SUM(IF(([2]JOE_DATA!$C$2:$C$19999=$BI67)*([2]JOE_DATA!$B$2:$B$19999="Teams"),0.4,0)))
+
IF(LEN($BJ67)=0,0.3,SUM(IF(([2]JOE_DATA!$C$2:$C$19999=$BJ67)*([2]JOE_DATA!$B$2:$B$19999="Teams"),0.3,0)))
+
IF(LEN($BK67)=0,0.3,SUM(IF(([2]JOE_DATA!$C$2:$C$19999=$BK67)*([2]JOE_DATA!$B$2:$B$19999="Teams"),0.3,0)))</f>
        <v>1</v>
      </c>
      <c r="GU67" s="3">
        <f t="array" ref="GU67">IF(LEN($BL67)=0,0.4,SUM(IF(([2]JOE_DATA!$C$2:$C$19999=$BL67)*([2]JOE_DATA!$B$2:$B$19999="Lead Matter Partner"),0.4,0)))
+
IF(LEN($BM67)=0,0.3,SUM(IF(([2]JOE_DATA!$C$2:$C$19999=$BM67)*([2]JOE_DATA!$B$2:$B$19999="Lead Matter Partner"),0.3,0)))
+
IF(LEN($BN67)=0,0.3,SUM(IF(([2]JOE_DATA!$C$2:$C$19999=$BN67)*([2]JOE_DATA!$B$2:$B$19999="Lead Matter Partner"),0.3,0)))</f>
        <v>1</v>
      </c>
      <c r="GV67" s="3">
        <f t="array" ref="GV67">IF(LEN($BP67)=0,0.4,SUM(IF(([2]JOE_DATA!$C$2:$C$19999=$BP67)*([2]JOE_DATA!$B$2:$B$19999="Source of credential"),0.4,0)))
+
IF(LEN($BQ67)=0,0.3,SUM(IF(([2]JOE_DATA!$C$2:$C$19999=$BQ67)*([2]JOE_DATA!$B$2:$B$19999="Source of credential"),0.3,0)))
+
IF(LEN($BR67)=0,0.3,SUM(IF(([2]JOE_DATA!$C$2:$C$19999=$BR67)*([2]JOE_DATA!$B$2:$B$19999="Source of credential"),0.3,0)))</f>
        <v>1</v>
      </c>
      <c r="GW67" s="3">
        <f t="array" ref="GW67">IF(LEN($BX67)=0,0.4,SUM(IF(([2]JOE_DATA!$C$2:$C$19999=$BX67)*([2]JOE_DATA!$B$2:$B$19999="CMS firms involved"),0.4,0)))
+
IF(LEN($BY67)=0,0.6,SUM(IF(([2]JOE_DATA!$C$2:$C$19999=$BY67)*([2]JOE_DATA!$B$2:$B$19999="CMS firms involved"),0.6,0)))</f>
        <v>1</v>
      </c>
      <c r="GX67" s="3">
        <f t="array" ref="GX67">IF(ISBLANK($BZ67),1,SUM(IF(([2]JOE_DATA!$C$2:$C$19999=$BZ67)*([2]JOE_DATA!$B$2:$B$19999="Lead CMS firm"),1,0)))</f>
        <v>1</v>
      </c>
      <c r="GY67" s="3">
        <f t="array" ref="GY67">IF(LEN($CA67)=0,0.4,SUM(IF(([2]JOE_DATA!$C$2:$C$19999=$CA67)*([2]JOE_DATA!$B$2:$B$19999="Countries of other CMS firms"),0.4,0)))
+
IF(LEN($CB67)=0,0.3,SUM(IF(([2]JOE_DATA!$C$2:$C$19999=$CB67)*([2]JOE_DATA!$B$2:$B$19999="Countries of other CMS firms"),0.3,0)))
+
IF(LEN($CC67)=0,0.3,SUM(IF(([2]JOE_DATA!$C$2:$C$19999=$CC67)*([2]JOE_DATA!$B$2:$B$19999="Countries of other CMS firms"),0.3,0)))</f>
        <v>1</v>
      </c>
      <c r="GZ67" s="3">
        <f t="array" ref="GZ67">IF(ISBLANK($CD67),1,SUM(IF(([2]JOE_DATA!$C$2:$C$19999=$CD67)*([2]JOE_DATA!$B$2:$B$19999="Credential status"),1,0)))</f>
        <v>1</v>
      </c>
      <c r="HA67" s="3">
        <f t="array" ref="HA67">IF(ISBLANK($CE67),1,SUM(IF(([2]JOE_DATA!$C$2:$C$19999=$CE67)*([2]JOE_DATA!$B$2:$B$19999="Credential version"),1,0)))</f>
        <v>1</v>
      </c>
      <c r="HB67" s="3">
        <f t="array" ref="HB67">IF(ISBLANK($CG67),1,SUM(IF(([2]JOE_DATA!$C$2:$C$19999=$CG67)*([2]JOE_DATA!$B$2:$B$19999="Credential type "),1,0)))</f>
        <v>1</v>
      </c>
      <c r="HC67" s="3">
        <f t="array" ref="HC67">IF(ISBLANK($CH67),1,SUM(IF(([2]JOE_DATA!$C$2:$C$19999=$CH67)*([2]JOE_DATA!$B$2:$B$19999="Other uses"),1,0)))</f>
        <v>1</v>
      </c>
      <c r="HD67" s="3">
        <f t="array" ref="HD67">IF(ISBLANK($CK67),1,SUM(IF(([2]JOE_DATA!$C$2:$C$19999=$CK67)*([2]JOE_DATA!$B$2:$B$19999="Priority"),1,0)))</f>
        <v>1</v>
      </c>
      <c r="HE67" s="3">
        <f t="array" ref="HE67">IF(LEN($CM67)=0,0.4,SUM(IF(([2]JOE_DATA!$C$2:$C$19999=$CM67)*([2]JOE_DATA!$B$2:$B$19999="Know how"),0.4,0)))
+
IF(LEN($CN67)=0,0.3,SUM(IF(([2]JOE_DATA!$C$2:$C$19999=$CN67)*([2]JOE_DATA!$B$2:$B$19999="Know how"),0.3,0)))
+
IF(LEN($CO67)=0,0.3,SUM(IF(([2]JOE_DATA!$C$2:$C$19999=$CO67)*([2]JOE_DATA!$B$2:$B$19999="Know how"),0.3,0)))</f>
        <v>1</v>
      </c>
      <c r="HF67" s="3">
        <f t="array" ref="HF67">IF(LEN($CS67)=0,0.4,SUM(IF(([2]JOE_DATA!$C$2:$C$19999=$CS67)*([2]JOE_DATA!$B$2:$B$19999="Work type")*([2]JOE_DATA!$A$2:$A$19999="BAIF"),0.4,0)))
+
IF(LEN($CT67)=0,0.3,SUM(IF(([2]JOE_DATA!$C$2:$C$19999=$CT67)*([2]JOE_DATA!$B$2:$B$19999="Work type")*([2]JOE_DATA!$A$2:$A$19999="BAIF"),0.3,0)))
+
IF(LEN($CU67)=0,0.3,SUM(IF(([2]JOE_DATA!$C$2:$C$19999=$CU67)*([2]JOE_DATA!$B$2:$B$19999="Work type")*([2]JOE_DATA!$A$2:$A$19999="BAIF"),0.3,0)))</f>
        <v>1</v>
      </c>
      <c r="HG67" s="3">
        <f t="array" ref="HG67">IF(LEN($CQ67)=0,1,SUM(IF(([2]JOE_DATA!$C$2:$C$19999=$CQ67)*([2]JOE_DATA!$B$2:$B$19999="Client type")*([2]JOE_DATA!$A$2:$A$19999="BAIF"),1,0)))</f>
        <v>1</v>
      </c>
      <c r="HH67" s="3">
        <f t="array" ref="HH67">IF(LEN($CW67)=0,0.4,SUM(IF(([2]JOE_DATA!$C$2:$C$19999=$CW67)*([2]JOE_DATA!$B$2:$B$19999="Work type")*([2]JOE_DATA!$A$2:$A$19999="CRD"),0.4,0)))
+
IF(LEN($CX67)=0,0.3,SUM(IF(([2]JOE_DATA!$C$2:$C$19999=$CX67)*([2]JOE_DATA!$B$2:$B$19999="Work type")*([2]JOE_DATA!$A$2:$A$19999="CRD"),0.3,0)))
+
IF(LEN($CY67)=0,0.3,SUM(IF(([2]JOE_DATA!$C$2:$C$19999=$CY67)*([2]JOE_DATA!$B$2:$B$19999="Work type")*([2]JOE_DATA!$A$2:$A$19999="CRD"),0.3,0)))</f>
        <v>1</v>
      </c>
      <c r="HI67" s="3">
        <f t="array" ref="HI67">IF(LEN($CZ67)=0,0.4,SUM(IF(([2]JOE_DATA!$C$2:$C$19999=$CZ67)*([2]JOE_DATA!$B$2:$B$19999="Sub-work type")*([2]JOE_DATA!$A$2:$A$19999="CRD"),0.4,0)))
+
IF(LEN($DA67)=0,0.3,SUM(IF(([2]JOE_DATA!$C$2:$C$19999=$DA67)*([2]JOE_DATA!$B$2:$B$19999="Sub-work type")*([2]JOE_DATA!$A$2:$A$19999="CRD"),0.3,0)))
+
IF(LEN($DB67)=0,0.3,SUM(IF(([2]JOE_DATA!$C$2:$C$19999=$DB67)*([2]JOE_DATA!$B$2:$B$19999="Sub-work type")*([2]JOE_DATA!$A$2:$A$19999="CRD"),0.3,0)))</f>
        <v>1</v>
      </c>
      <c r="HJ67" s="3">
        <f t="array" ref="HJ67">IF(LEN($CV67)=0,1,SUM(IF(([2]JOE_DATA!$C$2:$C$19999=$CV67)*([2]JOE_DATA!$B$2:$B$19999="Client type")*([2]JOE_DATA!$A$2:$A$19999="CRD"),1,0)))</f>
        <v>1</v>
      </c>
      <c r="HK67" s="3">
        <f t="array" ref="HK67">IF(LEN($DC67)=0,0.4,SUM(IF(([2]JOE_DATA!$C$2:$C$19999=$DC67)*([2]JOE_DATA!$B$2:$B$19999="Work type")*([2]JOE_DATA!$A$2:$A$19999="Corporate"),0.4,0)))
+
IF(LEN($DD67)=0,0.3,SUM(IF(([2]JOE_DATA!$C$2:$C$19999=$DD67)*([2]JOE_DATA!$B$2:$B$19999="Work type")*([2]JOE_DATA!$A$2:$A$19999="Corporate"),0.3,0)))
+
IF(LEN($DE67)=0,0.3,SUM(IF(([2]JOE_DATA!$C$2:$C$19999=$DE67)*([2]JOE_DATA!$B$2:$B$19999="Work type")*([2]JOE_DATA!$A$2:$A$19999="Corporate"),0.3,0)))</f>
        <v>1</v>
      </c>
      <c r="HL67" s="3">
        <f t="array" ref="HL67">IF(LEN($DF67)=0,0.4,SUM(IF(([2]JOE_DATA!$C$2:$C$19999=$DF67)*([2]JOE_DATA!$B$2:$B$19999="Sub-work type")*([2]JOE_DATA!$A$2:$A$19999="Corporate"),0.4,0)))
+
IF(LEN($DG67)=0,0.3,SUM(IF(([2]JOE_DATA!$C$2:$C$19999=$DG67)*([2]JOE_DATA!$B$2:$B$19999="Sub-work type")*([2]JOE_DATA!$A$2:$A$19999="Corporate"),0.3,0)))
+
IF(LEN($DH67)=0,0.3,SUM(IF(([2]JOE_DATA!$C$2:$C$19999=$DH67)*([2]JOE_DATA!$B$2:$B$19999="Sub-work type")*([2]JOE_DATA!$A$2:$A$19999="Corporate"),0.3,0)))</f>
        <v>1</v>
      </c>
      <c r="HM67" s="3">
        <f t="array" ref="HM67">IF(LEN($DI67)=0,0.4,SUM(IF(([2]JOE_DATA!$C$2:$C$19999=$DI67)*([2]JOE_DATA!$B$2:$B$19999="Acting for")*([2]JOE_DATA!$A$2:$A$19999="Corporate"),0.4,0)))
+
IF(LEN($DJ67)=0,0.3,SUM(IF(([2]JOE_DATA!$C$2:$C$19999=$DJ67)*([2]JOE_DATA!$B$2:$B$19999="Acting for")*([2]JOE_DATA!$A$2:$A$19999="Corporate"),0.3,0)))
+
IF(LEN($DK67)=0,0.3,SUM(IF(([2]JOE_DATA!$C$2:$C$19999=$DK67)*([2]JOE_DATA!$B$2:$B$19999="Acting for")*([2]JOE_DATA!$A$2:$A$19999="Corporate"),0.3,0)))</f>
        <v>1</v>
      </c>
      <c r="HN67" s="3">
        <f t="array" ref="HN67">IF(LEN($DM67)=0,0.4,SUM(IF(([2]JOE_DATA!$C$2:$C$19999=$DM67)*([2]JOE_DATA!$B$2:$B$19999="Country of buyer")*([2]JOE_DATA!$A$2:$A$19999="Corporate"),0.4,0)))
+
IF(LEN($DN67)=0,0.3,SUM(IF(([2]JOE_DATA!$C$2:$C$19999=$DN67)*([2]JOE_DATA!$B$2:$B$19999="Country of buyer")*([2]JOE_DATA!$A$2:$A$19999="Corporate"),0.3,0)))
+
IF(LEN($DL67)=0,0.3,SUM(IF(([2]JOE_DATA!$C$2:$C$19999=$DL67)*([2]JOE_DATA!$B$2:$B$19999="Country of buyer")*([2]JOE_DATA!$A$2:$A$19999="Corporate"),0.3,0)))</f>
        <v>1</v>
      </c>
      <c r="HO67" s="3">
        <f t="array" ref="HO67">IF(LEN($DO67)=0,0.4,SUM(IF(([2]JOE_DATA!$C$2:$C$19999=$DO67)*([2]JOE_DATA!$B$2:$B$19999="Country of seller")*([2]JOE_DATA!$A$2:$A$19999="Corporate"),0.4,0)))
+
IF(LEN($DP67)=0,0.3,SUM(IF(([2]JOE_DATA!$C$2:$C$19999=$DP67)*([2]JOE_DATA!$B$2:$B$19999="Country of seller")*([2]JOE_DATA!$A$2:$A$19999="Corporate"),0.3,0)))
+
IF(LEN($DQ67)=0,0.3,SUM(IF(([2]JOE_DATA!$C$2:$C$19999=$DQ67)*([2]JOE_DATA!$B$2:$B$19999="Country of seller")*([2]JOE_DATA!$A$2:$A$19999="Corporate"),0.3,0)))</f>
        <v>1</v>
      </c>
      <c r="HP67" s="3">
        <f t="array" ref="HP67">IF(LEN($DR67)=0,0.4,SUM(IF(([2]JOE_DATA!$C$2:$C$19999=$DR67)*([2]JOE_DATA!$B$2:$B$19999="Country of target")*([2]JOE_DATA!$A$2:$A$19999="Corporate"),0.4,0)))
+
IF(LEN($DS67)=0,0.3,SUM(IF(([2]JOE_DATA!$C$2:$C$19999=$DS67)*([2]JOE_DATA!$B$2:$B$19999="Country of target")*([2]JOE_DATA!$A$2:$A$19999="Corporate"),0.3,0)))
+
IF(LEN($DT67)=0,0.3,SUM(IF(([2]JOE_DATA!$C$2:$C$19999=$DT67)*([2]JOE_DATA!$B$2:$B$19999="Country of target")*([2]JOE_DATA!$A$2:$A$19999="Corporate"),0.3,0)))</f>
        <v>1</v>
      </c>
      <c r="HQ67" s="3">
        <f t="array" ref="HQ67">IF(LEN($DU67)=0,1,SUM(IF(([2]JOE_DATA!$C$2:$C$19999=$DU67)*([2]JOE_DATA!$B$2:$B$19999="Value over US $5m")*([2]JOE_DATA!$A$2:$A$19999="Corporate"),1,0)))</f>
        <v>1</v>
      </c>
      <c r="HR67" s="3">
        <f t="array" ref="HR67">IF(LEN($DV67)=0,1,SUM(IF(([2]JOE_DATA!$C$2:$C$19999=$DV67)*([2]JOE_DATA!$B$2:$B$19999="Value over £500,000")*([2]JOE_DATA!$A$2:$A$19999="Corporate"),1,0)))</f>
        <v>1</v>
      </c>
      <c r="HS67" s="3">
        <f t="array" ref="HS67">IF(LEN($DW67)=0,1,SUM(IF(([2]JOE_DATA!$C$2:$C$19999=$DW67)*([2]JOE_DATA!$B$2:$B$19999="Value over Euro 5m")*([2]JOE_DATA!$A$2:$A$19999="Corporate"),1,0)))</f>
        <v>1</v>
      </c>
      <c r="HT67" s="3">
        <f t="array" ref="HT67">IF(LEN($DX67)=0,1,SUM(IF(([2]JOE_DATA!$C$2:$C$19999=$DX67)*([2]JOE_DATA!$B$2:$B$19999="Value range in euros")*([2]JOE_DATA!$A$2:$A$19999="Corporate"),1,0)))</f>
        <v>1</v>
      </c>
      <c r="HU67" s="3">
        <f t="array" ref="HU67">IF(LEN($DY67)=0,1,SUM(IF(([2]JOE_DATA!$C$2:$C$19999=$DY67)*([2]JOE_DATA!$B$2:$B$19999="Is the deal relevant for M&amp;A study")*([2]JOE_DATA!$A$2:$A$19999="Corporate"),1,0)))</f>
        <v>1</v>
      </c>
      <c r="HV67" s="3">
        <f t="array" ref="HV67">IF(LEN($DZ67)=0,1,SUM(IF(([2]JOE_DATA!$C$2:$C$19999=$DZ67)*([2]JOE_DATA!$B$2:$B$19999="Does the deal involve PE clients")*([2]JOE_DATA!$A$2:$A$19999="Corporate"),1,0)))</f>
        <v>1</v>
      </c>
      <c r="HW67" s="3">
        <f t="array" ref="HW67">IF(LEN($EA67)=0,1,SUM(IF(([2]JOE_DATA!$C$2:$C$19999=$EA67)*([2]JOE_DATA!$B$2:$B$19999="Quarter deal announced/signed")*([2]JOE_DATA!$A$2:$A$19999="Corporate"),1,0)))</f>
        <v>1</v>
      </c>
      <c r="HX67" s="3">
        <f t="array" ref="HX67">IF(LEN($EB67)=0,1,SUM(IF(([2]JOE_DATA!$C$2:$C$19999=$EB67)*([2]JOE_DATA!$B$2:$B$19999="Quarter deal completed")*([2]JOE_DATA!$A$2:$A$19999="Corporate"),1,0)))</f>
        <v>1</v>
      </c>
      <c r="HY67" s="3">
        <f t="array" ref="HY67">IF(LEN($EC67)=0,1,SUM(IF(([2]JOE_DATA!$C$2:$C$19999=$EC67)*([2]JOE_DATA!$B$2:$B$19999="Year deal announced/signed")*([2]JOE_DATA!$A$2:$A$19999="Corporate"),1,0)))</f>
        <v>1</v>
      </c>
      <c r="HZ67" s="3">
        <f t="array" ref="HZ67">IF(LEN($ED67)=0,1,SUM(IF(([2]JOE_DATA!$C$2:$C$19999=$ED67)*([2]JOE_DATA!$B$2:$B$19999="Year deal completed")*([2]JOE_DATA!$A$2:$A$19999="Corporate"),1,0)))</f>
        <v>1</v>
      </c>
      <c r="IA67" s="3">
        <v>7</v>
      </c>
      <c r="IB67" s="3">
        <f t="array" ref="IB67">IF(LEN($EF67)=0,1,SUM(IF(([2]JOE_DATA!$C$2:$C$19999=$EF67)*([2]JOE_DATA!$B$2:$B$19999="Work type")*([2]JOE_DATA!$A$2:$A$19999="Corporate Tax"),1,0)))</f>
        <v>1</v>
      </c>
      <c r="IC67" s="3">
        <f t="array" ref="IC67">IF(LEN($EG67)=0,0.4,SUM(IF(([2]JOE_DATA!$C$2:$C$19999=$EG67)*([2]JOE_DATA!$B$2:$B$19999="Work type")*([2]JOE_DATA!$A$2:$A$19999="EPC Construction"),0.4,0)))
+
IF(LEN($EH67)=0,0.3,SUM(IF(([2]JOE_DATA!$C$2:$C$19999=$EH67)*([2]JOE_DATA!$B$2:$B$19999="Work type")*([2]JOE_DATA!$A$2:$A$19999="EPC Construction"),0.3,0)))
+
IF(LEN($EI67)=0,0.3,SUM(IF(([2]JOE_DATA!$C$2:$C$19999=$EI67)*([2]JOE_DATA!$B$2:$B$19999="Work type")*([2]JOE_DATA!$A$2:$A$19999="EPC Construction"),0.3,0)))</f>
        <v>1</v>
      </c>
      <c r="ID67" s="3">
        <f t="array" ref="ID67">IF(LEN($EJ67)=0,0.4,SUM(IF(([2]JOE_DATA!$C$2:$C$19999=$EJ67)*([2]JOE_DATA!$B$2:$B$19999="Contract type")*([2]JOE_DATA!$A$2:$A$19999="EPC Construction"),0.4,0)))
+
IF(LEN($EK67)=0,0.3,SUM(IF(([2]JOE_DATA!$C$2:$C$19999=$EK67)*([2]JOE_DATA!$B$2:$B$19999="Contract type")*([2]JOE_DATA!$A$2:$A$19999="EPC Construction"),0.3,0)))
+
IF(LEN($EL67)=0,0.3,SUM(IF(([2]JOE_DATA!$C$2:$C$19999=$EL67)*([2]JOE_DATA!$B$2:$B$19999="Contract type")*([2]JOE_DATA!$A$2:$A$19999="EPC Construction"),0.3,0)))</f>
        <v>1</v>
      </c>
      <c r="IE67" s="3">
        <f t="array" ref="IE67">IF(LEN($EP67)=0,1,SUM(IF(([2]JOE_DATA!$C$2:$C$19999=$EP67)*([2]JOE_DATA!$B$2:$B$19999="Client type")*([2]JOE_DATA!$A$2:$A$19999="EPC Construction"),1,0)))</f>
        <v>1</v>
      </c>
      <c r="IF67" s="3">
        <f t="array" ref="IF67">IF(LEN($EN67)=0,1,SUM(IF(([2]JOE_DATA!$C$2:$C$19999=$EN67)*([2]JOE_DATA!$B$2:$B$19999="Subject matter")*([2]JOE_DATA!$A$2:$A$19999="EPC Construction"),1,0)))</f>
        <v>1</v>
      </c>
      <c r="IG67" s="3">
        <f t="array" ref="IG67">IF(LEN($ER67)=0,1,SUM(IF(([2]JOE_DATA!$C$2:$C$19999=$ER67)*([2]JOE_DATA!$B$2:$B$19999="Client scope")*([2]JOE_DATA!$A$2:$A$19999="EPC Construction"),1,0)))</f>
        <v>1</v>
      </c>
      <c r="IH67" s="3">
        <f t="array" ref="IH67">IF(LEN($ES67)=0,0.4,SUM(IF(([2]JOE_DATA!$C$2:$C$19999=$ES67)*([2]JOE_DATA!$B$2:$B$19999="Work type")*([2]JOE_DATA!$A$2:$A$19999="EPC Energy"),0.4,0)))
+
IF(LEN($ET67)=0,0.3,SUM(IF(([2]JOE_DATA!$C$2:$C$19999=$ET67)*([2]JOE_DATA!$B$2:$B$19999="Work type")*([2]JOE_DATA!$A$2:$A$19999="EPC Energy"),0.3,0)))
+
IF(LEN($EU67)=0,0.3,SUM(IF(([2]JOE_DATA!$C$2:$C$19999=$EU67)*([2]JOE_DATA!$B$2:$B$19999="Work type")*([2]JOE_DATA!$A$2:$A$19999="EPC Energy"),0.3,0)))</f>
        <v>1</v>
      </c>
      <c r="II67" s="3">
        <f t="array" ref="II67">IF(LEN($EV67)=0,1,SUM(IF(([2]JOE_DATA!$C$2:$C$19999=$EV67)*([2]JOE_DATA!$B$2:$B$19999="Work type")*([2]JOE_DATA!$A$2:$A$19999="EPC Energy"),1,0)))</f>
        <v>1</v>
      </c>
      <c r="IJ67" s="3">
        <f t="array" ref="IJ67">IF(LEN($EW67)=0,1,SUM(IF(([2]JOE_DATA!$C$2:$C$19999=$EW67)*([2]JOE_DATA!$B$2:$B$19999="Client type")*([2]JOE_DATA!$A$2:$A$19999="EPC Projects"),1,0)))</f>
        <v>1</v>
      </c>
      <c r="IK67" s="3">
        <f t="array" ref="IK67">IF(LEN($FE67)=0,0.4,SUM(IF(([2]JOE_DATA!$C$2:$C$19999=$FE67)*([2]JOE_DATA!$B$2:$B$19999="Client type")*([2]JOE_DATA!$A$2:$A$19999="Real Estate"),0.4,0)))
+
IF(LEN($FF67)=0,0.3,SUM(IF(([2]JOE_DATA!$C$2:$C$19999=$FF67)*([2]JOE_DATA!$B$2:$B$19999="Client type")*([2]JOE_DATA!$A$2:$A$19999="Real Estate"),0.3,0)))
+
IF(LEN($FG67)=0,0.3,SUM(IF(([2]JOE_DATA!$C$2:$C$19999=$FG67)*([2]JOE_DATA!$B$2:$B$19999="Client type")*([2]JOE_DATA!$A$2:$A$19999="Real Estate"),0.3,0)))</f>
        <v>1</v>
      </c>
      <c r="IL67" s="3">
        <f t="array" ref="IL67">IF(LEN($FH67)=0,0.4,SUM(IF(([2]JOE_DATA!$C$2:$C$19999=$FH67)*([2]JOE_DATA!$B$2:$B$19999="Work type")*([2]JOE_DATA!$A$2:$A$19999="Real Estate"),0.4,0)))
+
IF(LEN($FI67)=0,0.3,SUM(IF(([2]JOE_DATA!$C$2:$C$19999=$FI67)*([2]JOE_DATA!$B$2:$B$19999="Work type")*([2]JOE_DATA!$A$2:$A$19999="Real Estate"),0.3,0)))
+
IF(LEN($FJ67)=0,0.3,SUM(IF(([2]JOE_DATA!$C$2:$C$19999=$FJ67)*([2]JOE_DATA!$B$2:$B$19999="Work type")*([2]JOE_DATA!$A$2:$A$19999="Real Estate"),0.3,0)))</f>
        <v>0.6</v>
      </c>
      <c r="IM67" s="3">
        <f t="array" ref="IM67">IF(LEN($EX67)=0,0.4,SUM(IF(([2]JOE_DATA!$C$2:$C$19999=$EX67)*([2]JOE_DATA!$B$2:$B$19999="Work type")*([2]JOE_DATA!$A$2:$A$19999="Human Capital"),0.4,0)))
+
IF(LEN($EY67)=0,0.3,SUM(IF(([2]JOE_DATA!$C$2:$C$19999=$EY67)*([2]JOE_DATA!$B$2:$B$19999="Work type")*([2]JOE_DATA!$A$2:$A$19999="Human Capital"),0.3,0)))
+
IF(LEN($EZ67)=0,0.3,SUM(IF(([2]JOE_DATA!$C$2:$C$19999=$EZ67)*([2]JOE_DATA!$B$2:$B$19999="Work type")*([2]JOE_DATA!$A$2:$A$19999="Human Capital"),0.3,0)))</f>
        <v>1</v>
      </c>
      <c r="IN67" s="3">
        <f t="array" ref="IN67">IF(LEN($FA67)=0,0.4,SUM(IF(([2]JOE_DATA!$C$2:$C$19999=$FA67)*([2]JOE_DATA!$B$2:$B$19999="Sub-work types")*([2]JOE_DATA!$A$2:$A$19999="Human Capital"),0.4,0)))
+
IF(LEN($FB67)=0,0.3,SUM(IF(([2]JOE_DATA!$C$2:$C$19999=$FB67)*([2]JOE_DATA!$B$2:$B$19999="Sub-work types")*([2]JOE_DATA!$A$2:$A$19999="Human Capital"),0.3,0)))
+
IF(LEN($FC67)=0,0.3,SUM(IF(([2]JOE_DATA!$C$2:$C$19999=$FC67)*([2]JOE_DATA!$B$2:$B$19999="Sub-work types")*([2]JOE_DATA!$A$2:$A$19999="Human Capital"),0.3,0)))</f>
        <v>1</v>
      </c>
      <c r="IO67" s="15">
        <f t="array" ref="IO67">IF(LEN($FD67)=0,1,SUM(IF(([2]JOE_DATA!$C$2:$C$19999=$FD67)*([2]JOE_DATA!$B$2:$B$19999="Pension scheme")*([2]JOE_DATA!$A$2:$A$19999="Human Capital"),1,0)))</f>
        <v>1</v>
      </c>
      <c r="IP67" s="3">
        <f t="array" ref="IP67">IF(LEN($BT67)=0,0.4,SUM(IF(([2]JOE_DATA!$C$2:$C$19999=$BT67)*([2]JOE_DATA!$B$2:$B$19999="Other Matter Executive"),0.4,0)))
+
IF(LEN($BU67)=0,0.3,SUM(IF(([2]JOE_DATA!$C$2:$C$19999=$BU67)*([2]JOE_DATA!$B$2:$B$19999="Other Matter Executive"),0.3,0)))
+
IF(LEN($BV67)=0,0.3,SUM(IF(([2]JOE_DATA!$C$2:$C$19999=$BV67)*([2]JOE_DATA!$B$2:$B$19999="Other Matter Executive"),0.3,0)))</f>
        <v>1</v>
      </c>
    </row>
    <row r="68" spans="2:250" ht="63.75">
      <c r="B68" s="46" t="s">
        <v>373</v>
      </c>
      <c r="C68" s="41" t="s">
        <v>343</v>
      </c>
      <c r="D68" s="46" t="s">
        <v>377</v>
      </c>
      <c r="E68" s="41"/>
      <c r="F68" s="41" t="s">
        <v>248</v>
      </c>
      <c r="G68" s="41"/>
      <c r="H68" s="41"/>
      <c r="I68" s="41"/>
      <c r="J68" s="41"/>
      <c r="K68" s="41"/>
      <c r="L68" s="41"/>
      <c r="M68" s="41"/>
      <c r="N68" s="41"/>
      <c r="O68" s="36" t="s">
        <v>106</v>
      </c>
      <c r="P68" s="41"/>
      <c r="Q68" s="41"/>
      <c r="R68" s="41"/>
      <c r="S68" s="41"/>
      <c r="T68" s="51" t="s">
        <v>321</v>
      </c>
      <c r="U68" s="36" t="s">
        <v>248</v>
      </c>
      <c r="V68" s="41"/>
      <c r="W68" s="41"/>
      <c r="X68" s="41"/>
      <c r="Y68" s="41"/>
      <c r="Z68" s="41"/>
      <c r="AA68" s="46" t="s">
        <v>378</v>
      </c>
      <c r="AB68" s="41"/>
      <c r="AC68" s="41"/>
      <c r="AD68" s="41"/>
      <c r="AE68" s="41"/>
      <c r="AF68" s="41"/>
      <c r="AG68" s="41"/>
      <c r="AH68" s="45"/>
      <c r="AI68" s="41"/>
      <c r="AJ68" s="41"/>
      <c r="AK68" s="41"/>
      <c r="AL68" s="36" t="s">
        <v>250</v>
      </c>
      <c r="AM68" s="41"/>
      <c r="AN68" s="41"/>
      <c r="AO68" s="36" t="s">
        <v>251</v>
      </c>
      <c r="AP68" s="41"/>
      <c r="AQ68" s="41"/>
      <c r="AR68" s="41"/>
      <c r="AS68" s="41"/>
      <c r="AT68" s="41"/>
      <c r="AU68" s="41"/>
      <c r="AV68" s="41"/>
      <c r="AW68" s="41"/>
      <c r="AX68" s="41"/>
      <c r="AY68" s="41"/>
      <c r="AZ68" s="41"/>
      <c r="BA68" s="45"/>
      <c r="BB68" s="41"/>
      <c r="BC68" s="41"/>
      <c r="BD68" s="41"/>
      <c r="BE68" s="46"/>
      <c r="BF68" s="41"/>
      <c r="BG68" s="41"/>
      <c r="BH68" s="41"/>
      <c r="BI68" s="41"/>
      <c r="BJ68" s="41"/>
      <c r="BK68" s="41"/>
      <c r="BL68" s="41" t="s">
        <v>395</v>
      </c>
      <c r="BM68" s="41"/>
      <c r="BN68" s="41"/>
      <c r="BO68" s="41"/>
      <c r="BP68" s="41"/>
      <c r="BQ68" s="41"/>
      <c r="BR68" s="41"/>
      <c r="BS68" s="41"/>
      <c r="BT68" s="41"/>
      <c r="BU68" s="41"/>
      <c r="BV68" s="41"/>
      <c r="BW68" s="41"/>
      <c r="BX68" s="41"/>
      <c r="BY68" s="41"/>
      <c r="BZ68" s="41"/>
      <c r="CA68" s="41"/>
      <c r="CB68" s="41"/>
      <c r="CC68" s="41"/>
      <c r="CD68" s="36"/>
      <c r="CE68" s="36"/>
      <c r="CF68" s="41"/>
      <c r="CG68" s="41"/>
      <c r="CH68" s="41"/>
      <c r="CI68" s="41"/>
      <c r="CJ68" s="41"/>
      <c r="CK68" s="41"/>
      <c r="CL68" s="41"/>
      <c r="CM68" s="41"/>
      <c r="CN68" s="41"/>
      <c r="CO68" s="41"/>
      <c r="CP68" s="41"/>
      <c r="CQ68" s="41"/>
      <c r="CR68" s="41"/>
      <c r="CS68" s="45"/>
      <c r="CT68" s="49"/>
      <c r="CU68" s="49"/>
      <c r="CV68" s="50"/>
      <c r="CW68" s="50"/>
      <c r="CX68" s="50"/>
      <c r="CY68" s="50"/>
      <c r="CZ68" s="49"/>
      <c r="DA68" s="49"/>
      <c r="DB68" s="49"/>
      <c r="DC68" s="49"/>
      <c r="DD68" s="49"/>
      <c r="DE68" s="49"/>
      <c r="DF68" s="50"/>
      <c r="DG68" s="50"/>
      <c r="DH68" s="50"/>
      <c r="DI68" s="50"/>
      <c r="DJ68" s="50"/>
      <c r="DK68" s="50"/>
      <c r="DL68" s="50"/>
      <c r="DM68" s="50"/>
      <c r="DN68" s="50"/>
      <c r="DO68" s="50"/>
      <c r="DP68" s="50"/>
      <c r="DQ68" s="50"/>
      <c r="DR68" s="50"/>
      <c r="DS68" s="50"/>
      <c r="DT68" s="50"/>
      <c r="DU68" s="50"/>
      <c r="DV68" s="50"/>
      <c r="DW68" s="50"/>
      <c r="DX68" s="50"/>
      <c r="DY68" s="50"/>
      <c r="DZ68" s="50"/>
      <c r="EA68" s="50"/>
      <c r="EB68" s="50"/>
      <c r="EC68" s="50"/>
      <c r="ED68" s="50"/>
      <c r="EE68" s="50"/>
      <c r="EF68" s="50"/>
      <c r="EG68" s="50"/>
      <c r="EH68" s="50"/>
      <c r="EI68" s="50"/>
      <c r="EJ68" s="49"/>
      <c r="EK68" s="49"/>
      <c r="EL68" s="49"/>
      <c r="EM68" s="50"/>
      <c r="EN68" s="50"/>
      <c r="EO68" s="50"/>
      <c r="EP68" s="50"/>
      <c r="EQ68" s="50"/>
      <c r="ER68" s="50"/>
      <c r="ES68" s="50"/>
      <c r="ET68" s="50"/>
      <c r="EU68" s="50"/>
      <c r="EV68" s="50"/>
      <c r="EW68" s="50"/>
      <c r="EX68" s="50"/>
      <c r="EY68" s="50"/>
      <c r="EZ68" s="50"/>
      <c r="FA68" s="50"/>
      <c r="FB68" s="50"/>
      <c r="FC68" s="50"/>
      <c r="FD68" s="50"/>
      <c r="FE68" s="50"/>
      <c r="FF68" s="50"/>
      <c r="FG68" s="50"/>
      <c r="FH68" s="50" t="s">
        <v>376</v>
      </c>
      <c r="FI68" s="50"/>
      <c r="FJ68" s="50"/>
      <c r="FK68" s="50"/>
      <c r="FL68" s="50"/>
      <c r="FM68" s="50"/>
      <c r="FO68" s="3"/>
      <c r="FP68" s="3"/>
      <c r="FQ68" s="3" t="str">
        <f t="array" ref="FQ68">IF(SUM($FU68:$IP68)=74,"PASS","FAIL")</f>
        <v>FAIL</v>
      </c>
      <c r="FR68" s="3">
        <f t="shared" si="5"/>
        <v>3</v>
      </c>
      <c r="FS68" s="3">
        <f t="shared" si="6"/>
        <v>1</v>
      </c>
      <c r="FT68" s="3"/>
      <c r="FU68" s="3">
        <f t="array" ref="FU68">SUM(IF(([2]JOE_DATA!$C$2:$C$19999=$C68)*([2]JOE_DATA!$B$2:$B$19999="Client Name Confidential"),1,0))</f>
        <v>1</v>
      </c>
      <c r="FV68" s="3">
        <f t="array" ref="FV68">IF(ISBLANK($E68),1,SUM(IF(([2]JOE_DATA!$C$2:$C$19999=$E68)*([2]JOE_DATA!$B$2:$B$19999="Client name confidential on completion"),1,0)))</f>
        <v>1</v>
      </c>
      <c r="FW68" s="3">
        <f t="array" ref="FW68">IF(LEN($F68)=0,0.5,SUM(IF(([2]JOE_DATA!$C$2:$C$19999=$F68)*([2]JOE_DATA!$B$2:$B$19999="Client sector group"),0.5,0)))
+
IF(LEN($G68)=0,0.25,SUM(IF(([2]JOE_DATA!$C$2:$C$19999=$G68)*([2]JOE_DATA!$B$2:$B$19999="Client sector group"),0.25,0)))
+
IF(LEN($H68)=0,0.25,SUM(IF(([2]JOE_DATA!$C$2:$C$19999=$H68)*([2]JOE_DATA!$B$2:$B$19999="Client sector group"),0.25,0)))</f>
        <v>1</v>
      </c>
      <c r="FX68" s="3">
        <f t="array" ref="FX68">IF(ISBLANK($I68),0.5,SUM(IF(([2]JOE_DATA!$C$2:$C$19999=$I68)*([2]JOE_DATA!$B$2:$B$19999="Client sub-sector group"),0.5,0)))
+
IF(ISBLANK($J68),0.25,SUM(IF(([2]JOE_DATA!$C$2:$C$19999=$J68)*([2]JOE_DATA!$B$2:$B$19999="Client sub-sector group"),0.25,0)))
+
IF(ISBLANK($K68),0.25,SUM(IF(([2]JOE_DATA!$C$2:$C$19999=$K68)*([2]JOE_DATA!$B$2:$B$19999="Client sub-sector group"),0.25,0)))</f>
        <v>1</v>
      </c>
      <c r="FY68" s="3">
        <f t="array" ref="FY68">IF(LEN($L68)=0,0.4,SUM(IF(([2]JOE_DATA!$C$2:$C$19999=$L68)*([2]JOE_DATA!$B$2:$B$19999="Predominant Country of Client"),0.4,0)))
+
IF(LEN($M68)=0,0.3,SUM(IF(([2]JOE_DATA!$C$2:$C$19999=$M68)*([2]JOE_DATA!$B$2:$B$19999="Predominant Country of Client"),0.3,0)))
+
IF(LEN($N68)=0,0.3,SUM(IF(([2]JOE_DATA!$C$2:$C$19999=$N68)*([2]JOE_DATA!$B$2:$B$19999="Predominant Country of Client"),0.3,0)))</f>
        <v>1</v>
      </c>
      <c r="FZ68" s="3">
        <f t="array" ref="FZ68">IF(LEN($O68)=0,0.4,SUM(IF(([2]JOE_DATA!$C$2:$C$19999=$O68)*([2]JOE_DATA!$B$2:$B$19999="Main practice group"),0.4,0)))
+
IF(LEN($P68)=0,0.3,SUM(IF(([2]JOE_DATA!$C$2:$C$19999=$P68)*([2]JOE_DATA!$B$2:$B$19999="Main practice group"),0.3,0)))
+
IF(LEN($Q68)=0,0.3,SUM(IF(([2]JOE_DATA!$C$2:$C$19999=$Q68)*([2]JOE_DATA!$B$2:$B$19999="Main practice group"),0.3,0)))</f>
        <v>1</v>
      </c>
      <c r="GA68" s="3">
        <f t="shared" si="7"/>
        <v>1</v>
      </c>
      <c r="GB68" s="3">
        <f t="shared" si="8"/>
        <v>0</v>
      </c>
      <c r="GC68" s="3">
        <f t="array" ref="GC68">IF(LEN($U68)=0,0.4,SUM(IF(([2]JOE_DATA!$C$2:$C$19999=$U68)*([2]JOE_DATA!$B$2:$B$19999="Matter sector group"),0.4,0)))
+
IF(LEN($V68)=0,0.3,SUM(IF(([2]JOE_DATA!$C$2:$C$19999=$V68)*([2]JOE_DATA!$B$2:$B$19999="Matter sector group"),0.3,0)))
+
IF(LEN($W68)=0,0.3,SUM(IF(([2]JOE_DATA!$C$2:$C$19999=$W68)*([2]JOE_DATA!$B$2:$B$19999="Matter sector group"),0.3,0)))</f>
        <v>1</v>
      </c>
      <c r="GD68" s="3">
        <f t="array" ref="GD68">IF(LEN($X68)=0,0.4,SUM(IF(([2]JOE_DATA!$C$2:$C$19999=$X68)*([2]JOE_DATA!$B$2:$B$19999="Matter sub-sector group"),0.4,0)))
+
IF(LEN($Y68)=0,0.3,SUM(IF(([2]JOE_DATA!$C$2:$C$19999=$Y68)*([2]JOE_DATA!$B$2:$B$19999="Matter sub-sector group"),0.3,0)))
+
IF(LEN($Z68)=0,0.3,SUM(IF(([2]JOE_DATA!$C$2:$C$19999=$Z68)*([2]JOE_DATA!$B$2:$B$19999="Matter sub-sector group"),0.3,0)))</f>
        <v>1</v>
      </c>
      <c r="GE68" s="3">
        <f t="array" ref="GE68">IF(ISBLANK($AD68),1,SUM(IF(([2]JOE_DATA!$C$2:$C$19999=$AD68)*([2]JOE_DATA!$B$2:$B$19999="Matter confidential"),1,0)))</f>
        <v>1</v>
      </c>
      <c r="GF68" s="3">
        <f t="array" ref="GF68">IF(ISBLANK($AE68),1,SUM(IF(([2]JOE_DATA!$C$2:$C$19999=$AE68)*([2]JOE_DATA!$B$2:$B$19999="Matter confidential on completion"),1,0)))</f>
        <v>1</v>
      </c>
      <c r="GG68" s="3">
        <f t="array" ref="GG68">IF(ISBLANK($AG68),1,SUM(IF(([2]JOE_DATA!$C$2:$C$19999=$AG68)*([2]JOE_DATA!$B$2:$B$19999="Applicable law"),1,0)))</f>
        <v>1</v>
      </c>
      <c r="GH68" s="3">
        <f t="array" ref="GH68">IF(ISBLANK($AO68),1,SUM(IF(([2]JOE_DATA!$C$2:$C$19999=$AO68)*([2]JOE_DATA!$B$2:$B$19999="Contentious"),1,0)))</f>
        <v>1</v>
      </c>
      <c r="GI68" s="3">
        <f t="array" ref="GI68">IF(ISBLANK($AP68),1,SUM(IF(([2]JOE_DATA!$C$2:$C$19999=$AP68)*([2]JOE_DATA!$B$2:$B$19999="Dispute resolution"),1,0)))</f>
        <v>1</v>
      </c>
      <c r="GJ68" s="3">
        <f t="array" ref="GJ68">IF(ISBLANK($AQ68),1,SUM(IF(([2]JOE_DATA!$C$2:$C$19999=$AQ68)*([2]JOE_DATA!$B$2:$B$19999="Language of dispute"),1,0)))</f>
        <v>1</v>
      </c>
      <c r="GK68" s="3">
        <f t="array" ref="GK68">IF(LEN($AW68)=0,0.4,SUM(IF(([2]JOE_DATA!$C$2:$C$19999=$AW68)*([2]JOE_DATA!$B$2:$B$19999="Country Of Arbitration"),0.4,0)))
+
IF(LEN($AX68)=0,0.3,SUM(IF(([2]JOE_DATA!$C$2:$C$19999=$AX68)*([2]JOE_DATA!$B$2:$B$19999="Country Of Arbitration"),0.3,0)))
+
IF(LEN($AY68)=0,0.3,SUM(IF(([2]JOE_DATA!$C$2:$C$19999=$AY68)*([2]JOE_DATA!$B$2:$B$19999="Country Of Arbitration"),0.3,0)))</f>
        <v>1</v>
      </c>
      <c r="GL68" s="3">
        <f t="array" ref="GL68">IF(LEN($AT68)=0,0.4,SUM(IF(([2]JOE_DATA!$C$2:$C$19999=$AT68)*([2]JOE_DATA!$B$2:$B$19999="Jurisdiction of dispute"),0.4,0)))
+
IF(LEN($AU68)=0,0.3,SUM(IF(([2]JOE_DATA!$C$2:$C$19999=$AU68)*([2]JOE_DATA!$B$2:$B$19999="Jurisdiction of dispute"),0.3,0)))
+
IF(LEN($AV68)=0,0.3,SUM(IF(([2]JOE_DATA!$C$2:$C$19999=$AV68)*([2]JOE_DATA!$B$2:$B$19999="Jurisdiction of dispute"),0.3,0)))</f>
        <v>1</v>
      </c>
      <c r="GM68" s="3">
        <f t="array" ref="GM68">IF(LEN($AZ68)=0,0.6,SUM(IF(([2]JOE_DATA!$C$2:$C$19999=$AZ68)*([2]JOE_DATA!$B$2:$B$19999="Seat of arbitration"),0.6,0)))
+
IF(LEN($BA68)=0,0.4,SUM(IF(([2]JOE_DATA!$C$2:$C$19999=$BA68)*([2]JOE_DATA!$B$2:$B$19999="Seat of arbitration"),0.4,0)))</f>
        <v>1</v>
      </c>
      <c r="GN68" s="3">
        <f t="array" ref="GN68">IF(ISBLANK($BB68),1,SUM(IF(([2]JOE_DATA!$C$2:$C$19999=$BB68)*([2]JOE_DATA!$B$2:$B$19999="Arbitral rules"),1,0)))</f>
        <v>1</v>
      </c>
      <c r="GO68" s="3">
        <f t="array" ref="GO68">IF(ISBLANK($BC68),1,SUM(IF(([2]JOE_DATA!$C$2:$C$19999=$BC68)*([2]JOE_DATA!$B$2:$B$19999="Investment treaty"),1,0)))</f>
        <v>1</v>
      </c>
      <c r="GP68" s="3">
        <f t="array" ref="GP68">IF(ISBLANK($BD68),1,SUM(IF(([2]JOE_DATA!$C$2:$C$19999=$BD68)*([2]JOE_DATA!$B$2:$B$19999="Investigation type"),1,0)))</f>
        <v>1</v>
      </c>
      <c r="GQ68" s="3">
        <f t="array" ref="GQ68">IF(ISBLANK($BF68),1,SUM(IF(([2]JOE_DATA!$C$2:$C$19999=$BF68)*([2]JOE_DATA!$B$2:$B$19999="Currency of deal"),1,0)))</f>
        <v>1</v>
      </c>
      <c r="GR68" s="3">
        <f t="array" ref="GR68">IF(ISBLANK($BG68),1,SUM(IF(([2]JOE_DATA!$C$2:$C$19999=$BG68)*([2]JOE_DATA!$B$2:$B$19999="Value confidential"),1,0)))</f>
        <v>1</v>
      </c>
      <c r="GS68" s="3">
        <f t="array" ref="GS68">IF(ISBLANK($BH68),1,SUM(IF(([2]JOE_DATA!$C$2:$C$19999=$BH68)*([2]JOE_DATA!$B$2:$B$19999="Value confidential on completion"),1,0)))</f>
        <v>1</v>
      </c>
      <c r="GT68" s="3">
        <f t="array" ref="GT68">IF(LEN($BI68)=0,0.4,SUM(IF(([2]JOE_DATA!$C$2:$C$19999=$BI68)*([2]JOE_DATA!$B$2:$B$19999="Teams"),0.4,0)))
+
IF(LEN($BJ68)=0,0.3,SUM(IF(([2]JOE_DATA!$C$2:$C$19999=$BJ68)*([2]JOE_DATA!$B$2:$B$19999="Teams"),0.3,0)))
+
IF(LEN($BK68)=0,0.3,SUM(IF(([2]JOE_DATA!$C$2:$C$19999=$BK68)*([2]JOE_DATA!$B$2:$B$19999="Teams"),0.3,0)))</f>
        <v>1</v>
      </c>
      <c r="GU68" s="3">
        <f t="array" ref="GU68">IF(LEN($BL68)=0,0.4,SUM(IF(([2]JOE_DATA!$C$2:$C$19999=$BL68)*([2]JOE_DATA!$B$2:$B$19999="Lead Matter Partner"),0.4,0)))
+
IF(LEN($BM68)=0,0.3,SUM(IF(([2]JOE_DATA!$C$2:$C$19999=$BM68)*([2]JOE_DATA!$B$2:$B$19999="Lead Matter Partner"),0.3,0)))
+
IF(LEN($BN68)=0,0.3,SUM(IF(([2]JOE_DATA!$C$2:$C$19999=$BN68)*([2]JOE_DATA!$B$2:$B$19999="Lead Matter Partner"),0.3,0)))</f>
        <v>1</v>
      </c>
      <c r="GV68" s="3">
        <f t="array" ref="GV68">IF(LEN($BP68)=0,0.4,SUM(IF(([2]JOE_DATA!$C$2:$C$19999=$BP68)*([2]JOE_DATA!$B$2:$B$19999="Source of credential"),0.4,0)))
+
IF(LEN($BQ68)=0,0.3,SUM(IF(([2]JOE_DATA!$C$2:$C$19999=$BQ68)*([2]JOE_DATA!$B$2:$B$19999="Source of credential"),0.3,0)))
+
IF(LEN($BR68)=0,0.3,SUM(IF(([2]JOE_DATA!$C$2:$C$19999=$BR68)*([2]JOE_DATA!$B$2:$B$19999="Source of credential"),0.3,0)))</f>
        <v>1</v>
      </c>
      <c r="GW68" s="3">
        <f t="array" ref="GW68">IF(LEN($BX68)=0,0.4,SUM(IF(([2]JOE_DATA!$C$2:$C$19999=$BX68)*([2]JOE_DATA!$B$2:$B$19999="CMS firms involved"),0.4,0)))
+
IF(LEN($BY68)=0,0.6,SUM(IF(([2]JOE_DATA!$C$2:$C$19999=$BY68)*([2]JOE_DATA!$B$2:$B$19999="CMS firms involved"),0.6,0)))</f>
        <v>1</v>
      </c>
      <c r="GX68" s="3">
        <f t="array" ref="GX68">IF(ISBLANK($BZ68),1,SUM(IF(([2]JOE_DATA!$C$2:$C$19999=$BZ68)*([2]JOE_DATA!$B$2:$B$19999="Lead CMS firm"),1,0)))</f>
        <v>1</v>
      </c>
      <c r="GY68" s="3">
        <f t="array" ref="GY68">IF(LEN($CA68)=0,0.4,SUM(IF(([2]JOE_DATA!$C$2:$C$19999=$CA68)*([2]JOE_DATA!$B$2:$B$19999="Countries of other CMS firms"),0.4,0)))
+
IF(LEN($CB68)=0,0.3,SUM(IF(([2]JOE_DATA!$C$2:$C$19999=$CB68)*([2]JOE_DATA!$B$2:$B$19999="Countries of other CMS firms"),0.3,0)))
+
IF(LEN($CC68)=0,0.3,SUM(IF(([2]JOE_DATA!$C$2:$C$19999=$CC68)*([2]JOE_DATA!$B$2:$B$19999="Countries of other CMS firms"),0.3,0)))</f>
        <v>1</v>
      </c>
      <c r="GZ68" s="3">
        <f t="array" ref="GZ68">IF(ISBLANK($CD68),1,SUM(IF(([2]JOE_DATA!$C$2:$C$19999=$CD68)*([2]JOE_DATA!$B$2:$B$19999="Credential status"),1,0)))</f>
        <v>1</v>
      </c>
      <c r="HA68" s="3">
        <f t="array" ref="HA68">IF(ISBLANK($CE68),1,SUM(IF(([2]JOE_DATA!$C$2:$C$19999=$CE68)*([2]JOE_DATA!$B$2:$B$19999="Credential version"),1,0)))</f>
        <v>1</v>
      </c>
      <c r="HB68" s="3">
        <f t="array" ref="HB68">IF(ISBLANK($CG68),1,SUM(IF(([2]JOE_DATA!$C$2:$C$19999=$CG68)*([2]JOE_DATA!$B$2:$B$19999="Credential type "),1,0)))</f>
        <v>1</v>
      </c>
      <c r="HC68" s="3">
        <f t="array" ref="HC68">IF(ISBLANK($CH68),1,SUM(IF(([2]JOE_DATA!$C$2:$C$19999=$CH68)*([2]JOE_DATA!$B$2:$B$19999="Other uses"),1,0)))</f>
        <v>1</v>
      </c>
      <c r="HD68" s="3">
        <f t="array" ref="HD68">IF(ISBLANK($CK68),1,SUM(IF(([2]JOE_DATA!$C$2:$C$19999=$CK68)*([2]JOE_DATA!$B$2:$B$19999="Priority"),1,0)))</f>
        <v>1</v>
      </c>
      <c r="HE68" s="3">
        <f t="array" ref="HE68">IF(LEN($CM68)=0,0.4,SUM(IF(([2]JOE_DATA!$C$2:$C$19999=$CM68)*([2]JOE_DATA!$B$2:$B$19999="Know how"),0.4,0)))
+
IF(LEN($CN68)=0,0.3,SUM(IF(([2]JOE_DATA!$C$2:$C$19999=$CN68)*([2]JOE_DATA!$B$2:$B$19999="Know how"),0.3,0)))
+
IF(LEN($CO68)=0,0.3,SUM(IF(([2]JOE_DATA!$C$2:$C$19999=$CO68)*([2]JOE_DATA!$B$2:$B$19999="Know how"),0.3,0)))</f>
        <v>1</v>
      </c>
      <c r="HF68" s="3">
        <f t="array" ref="HF68">IF(LEN($CS68)=0,0.4,SUM(IF(([2]JOE_DATA!$C$2:$C$19999=$CS68)*([2]JOE_DATA!$B$2:$B$19999="Work type")*([2]JOE_DATA!$A$2:$A$19999="BAIF"),0.4,0)))
+
IF(LEN($CT68)=0,0.3,SUM(IF(([2]JOE_DATA!$C$2:$C$19999=$CT68)*([2]JOE_DATA!$B$2:$B$19999="Work type")*([2]JOE_DATA!$A$2:$A$19999="BAIF"),0.3,0)))
+
IF(LEN($CU68)=0,0.3,SUM(IF(([2]JOE_DATA!$C$2:$C$19999=$CU68)*([2]JOE_DATA!$B$2:$B$19999="Work type")*([2]JOE_DATA!$A$2:$A$19999="BAIF"),0.3,0)))</f>
        <v>1</v>
      </c>
      <c r="HG68" s="3">
        <f t="array" ref="HG68">IF(LEN($CQ68)=0,1,SUM(IF(([2]JOE_DATA!$C$2:$C$19999=$CQ68)*([2]JOE_DATA!$B$2:$B$19999="Client type")*([2]JOE_DATA!$A$2:$A$19999="BAIF"),1,0)))</f>
        <v>1</v>
      </c>
      <c r="HH68" s="3">
        <f t="array" ref="HH68">IF(LEN($CW68)=0,0.4,SUM(IF(([2]JOE_DATA!$C$2:$C$19999=$CW68)*([2]JOE_DATA!$B$2:$B$19999="Work type")*([2]JOE_DATA!$A$2:$A$19999="CRD"),0.4,0)))
+
IF(LEN($CX68)=0,0.3,SUM(IF(([2]JOE_DATA!$C$2:$C$19999=$CX68)*([2]JOE_DATA!$B$2:$B$19999="Work type")*([2]JOE_DATA!$A$2:$A$19999="CRD"),0.3,0)))
+
IF(LEN($CY68)=0,0.3,SUM(IF(([2]JOE_DATA!$C$2:$C$19999=$CY68)*([2]JOE_DATA!$B$2:$B$19999="Work type")*([2]JOE_DATA!$A$2:$A$19999="CRD"),0.3,0)))</f>
        <v>1</v>
      </c>
      <c r="HI68" s="3">
        <f t="array" ref="HI68">IF(LEN($CZ68)=0,0.4,SUM(IF(([2]JOE_DATA!$C$2:$C$19999=$CZ68)*([2]JOE_DATA!$B$2:$B$19999="Sub-work type")*([2]JOE_DATA!$A$2:$A$19999="CRD"),0.4,0)))
+
IF(LEN($DA68)=0,0.3,SUM(IF(([2]JOE_DATA!$C$2:$C$19999=$DA68)*([2]JOE_DATA!$B$2:$B$19999="Sub-work type")*([2]JOE_DATA!$A$2:$A$19999="CRD"),0.3,0)))
+
IF(LEN($DB68)=0,0.3,SUM(IF(([2]JOE_DATA!$C$2:$C$19999=$DB68)*([2]JOE_DATA!$B$2:$B$19999="Sub-work type")*([2]JOE_DATA!$A$2:$A$19999="CRD"),0.3,0)))</f>
        <v>1</v>
      </c>
      <c r="HJ68" s="3">
        <f t="array" ref="HJ68">IF(LEN($CV68)=0,1,SUM(IF(([2]JOE_DATA!$C$2:$C$19999=$CV68)*([2]JOE_DATA!$B$2:$B$19999="Client type")*([2]JOE_DATA!$A$2:$A$19999="CRD"),1,0)))</f>
        <v>1</v>
      </c>
      <c r="HK68" s="3">
        <f t="array" ref="HK68">IF(LEN($DC68)=0,0.4,SUM(IF(([2]JOE_DATA!$C$2:$C$19999=$DC68)*([2]JOE_DATA!$B$2:$B$19999="Work type")*([2]JOE_DATA!$A$2:$A$19999="Corporate"),0.4,0)))
+
IF(LEN($DD68)=0,0.3,SUM(IF(([2]JOE_DATA!$C$2:$C$19999=$DD68)*([2]JOE_DATA!$B$2:$B$19999="Work type")*([2]JOE_DATA!$A$2:$A$19999="Corporate"),0.3,0)))
+
IF(LEN($DE68)=0,0.3,SUM(IF(([2]JOE_DATA!$C$2:$C$19999=$DE68)*([2]JOE_DATA!$B$2:$B$19999="Work type")*([2]JOE_DATA!$A$2:$A$19999="Corporate"),0.3,0)))</f>
        <v>1</v>
      </c>
      <c r="HL68" s="3">
        <f t="array" ref="HL68">IF(LEN($DF68)=0,0.4,SUM(IF(([2]JOE_DATA!$C$2:$C$19999=$DF68)*([2]JOE_DATA!$B$2:$B$19999="Sub-work type")*([2]JOE_DATA!$A$2:$A$19999="Corporate"),0.4,0)))
+
IF(LEN($DG68)=0,0.3,SUM(IF(([2]JOE_DATA!$C$2:$C$19999=$DG68)*([2]JOE_DATA!$B$2:$B$19999="Sub-work type")*([2]JOE_DATA!$A$2:$A$19999="Corporate"),0.3,0)))
+
IF(LEN($DH68)=0,0.3,SUM(IF(([2]JOE_DATA!$C$2:$C$19999=$DH68)*([2]JOE_DATA!$B$2:$B$19999="Sub-work type")*([2]JOE_DATA!$A$2:$A$19999="Corporate"),0.3,0)))</f>
        <v>1</v>
      </c>
      <c r="HM68" s="3">
        <f t="array" ref="HM68">IF(LEN($DI68)=0,0.4,SUM(IF(([2]JOE_DATA!$C$2:$C$19999=$DI68)*([2]JOE_DATA!$B$2:$B$19999="Acting for")*([2]JOE_DATA!$A$2:$A$19999="Corporate"),0.4,0)))
+
IF(LEN($DJ68)=0,0.3,SUM(IF(([2]JOE_DATA!$C$2:$C$19999=$DJ68)*([2]JOE_DATA!$B$2:$B$19999="Acting for")*([2]JOE_DATA!$A$2:$A$19999="Corporate"),0.3,0)))
+
IF(LEN($DK68)=0,0.3,SUM(IF(([2]JOE_DATA!$C$2:$C$19999=$DK68)*([2]JOE_DATA!$B$2:$B$19999="Acting for")*([2]JOE_DATA!$A$2:$A$19999="Corporate"),0.3,0)))</f>
        <v>1</v>
      </c>
      <c r="HN68" s="3">
        <f t="array" ref="HN68">IF(LEN($DM68)=0,0.4,SUM(IF(([2]JOE_DATA!$C$2:$C$19999=$DM68)*([2]JOE_DATA!$B$2:$B$19999="Country of buyer")*([2]JOE_DATA!$A$2:$A$19999="Corporate"),0.4,0)))
+
IF(LEN($DN68)=0,0.3,SUM(IF(([2]JOE_DATA!$C$2:$C$19999=$DN68)*([2]JOE_DATA!$B$2:$B$19999="Country of buyer")*([2]JOE_DATA!$A$2:$A$19999="Corporate"),0.3,0)))
+
IF(LEN($DL68)=0,0.3,SUM(IF(([2]JOE_DATA!$C$2:$C$19999=$DL68)*([2]JOE_DATA!$B$2:$B$19999="Country of buyer")*([2]JOE_DATA!$A$2:$A$19999="Corporate"),0.3,0)))</f>
        <v>1</v>
      </c>
      <c r="HO68" s="3">
        <f t="array" ref="HO68">IF(LEN($DO68)=0,0.4,SUM(IF(([2]JOE_DATA!$C$2:$C$19999=$DO68)*([2]JOE_DATA!$B$2:$B$19999="Country of seller")*([2]JOE_DATA!$A$2:$A$19999="Corporate"),0.4,0)))
+
IF(LEN($DP68)=0,0.3,SUM(IF(([2]JOE_DATA!$C$2:$C$19999=$DP68)*([2]JOE_DATA!$B$2:$B$19999="Country of seller")*([2]JOE_DATA!$A$2:$A$19999="Corporate"),0.3,0)))
+
IF(LEN($DQ68)=0,0.3,SUM(IF(([2]JOE_DATA!$C$2:$C$19999=$DQ68)*([2]JOE_DATA!$B$2:$B$19999="Country of seller")*([2]JOE_DATA!$A$2:$A$19999="Corporate"),0.3,0)))</f>
        <v>1</v>
      </c>
      <c r="HP68" s="3">
        <f t="array" ref="HP68">IF(LEN($DR68)=0,0.4,SUM(IF(([2]JOE_DATA!$C$2:$C$19999=$DR68)*([2]JOE_DATA!$B$2:$B$19999="Country of target")*([2]JOE_DATA!$A$2:$A$19999="Corporate"),0.4,0)))
+
IF(LEN($DS68)=0,0.3,SUM(IF(([2]JOE_DATA!$C$2:$C$19999=$DS68)*([2]JOE_DATA!$B$2:$B$19999="Country of target")*([2]JOE_DATA!$A$2:$A$19999="Corporate"),0.3,0)))
+
IF(LEN($DT68)=0,0.3,SUM(IF(([2]JOE_DATA!$C$2:$C$19999=$DT68)*([2]JOE_DATA!$B$2:$B$19999="Country of target")*([2]JOE_DATA!$A$2:$A$19999="Corporate"),0.3,0)))</f>
        <v>1</v>
      </c>
      <c r="HQ68" s="3">
        <f t="array" ref="HQ68">IF(LEN($DU68)=0,1,SUM(IF(([2]JOE_DATA!$C$2:$C$19999=$DU68)*([2]JOE_DATA!$B$2:$B$19999="Value over US $5m")*([2]JOE_DATA!$A$2:$A$19999="Corporate"),1,0)))</f>
        <v>1</v>
      </c>
      <c r="HR68" s="3">
        <f t="array" ref="HR68">IF(LEN($DV68)=0,1,SUM(IF(([2]JOE_DATA!$C$2:$C$19999=$DV68)*([2]JOE_DATA!$B$2:$B$19999="Value over £500,000")*([2]JOE_DATA!$A$2:$A$19999="Corporate"),1,0)))</f>
        <v>1</v>
      </c>
      <c r="HS68" s="3">
        <f t="array" ref="HS68">IF(LEN($DW68)=0,1,SUM(IF(([2]JOE_DATA!$C$2:$C$19999=$DW68)*([2]JOE_DATA!$B$2:$B$19999="Value over Euro 5m")*([2]JOE_DATA!$A$2:$A$19999="Corporate"),1,0)))</f>
        <v>1</v>
      </c>
      <c r="HT68" s="3">
        <f t="array" ref="HT68">IF(LEN($DX68)=0,1,SUM(IF(([2]JOE_DATA!$C$2:$C$19999=$DX68)*([2]JOE_DATA!$B$2:$B$19999="Value range in euros")*([2]JOE_DATA!$A$2:$A$19999="Corporate"),1,0)))</f>
        <v>1</v>
      </c>
      <c r="HU68" s="3">
        <f t="array" ref="HU68">IF(LEN($DY68)=0,1,SUM(IF(([2]JOE_DATA!$C$2:$C$19999=$DY68)*([2]JOE_DATA!$B$2:$B$19999="Is the deal relevant for M&amp;A study")*([2]JOE_DATA!$A$2:$A$19999="Corporate"),1,0)))</f>
        <v>1</v>
      </c>
      <c r="HV68" s="3">
        <f t="array" ref="HV68">IF(LEN($DZ68)=0,1,SUM(IF(([2]JOE_DATA!$C$2:$C$19999=$DZ68)*([2]JOE_DATA!$B$2:$B$19999="Does the deal involve PE clients")*([2]JOE_DATA!$A$2:$A$19999="Corporate"),1,0)))</f>
        <v>1</v>
      </c>
      <c r="HW68" s="3">
        <f t="array" ref="HW68">IF(LEN($EA68)=0,1,SUM(IF(([2]JOE_DATA!$C$2:$C$19999=$EA68)*([2]JOE_DATA!$B$2:$B$19999="Quarter deal announced/signed")*([2]JOE_DATA!$A$2:$A$19999="Corporate"),1,0)))</f>
        <v>1</v>
      </c>
      <c r="HX68" s="3">
        <f t="array" ref="HX68">IF(LEN($EB68)=0,1,SUM(IF(([2]JOE_DATA!$C$2:$C$19999=$EB68)*([2]JOE_DATA!$B$2:$B$19999="Quarter deal completed")*([2]JOE_DATA!$A$2:$A$19999="Corporate"),1,0)))</f>
        <v>1</v>
      </c>
      <c r="HY68" s="3">
        <f t="array" ref="HY68">IF(LEN($EC68)=0,1,SUM(IF(([2]JOE_DATA!$C$2:$C$19999=$EC68)*([2]JOE_DATA!$B$2:$B$19999="Year deal announced/signed")*([2]JOE_DATA!$A$2:$A$19999="Corporate"),1,0)))</f>
        <v>1</v>
      </c>
      <c r="HZ68" s="3">
        <f t="array" ref="HZ68">IF(LEN($ED68)=0,1,SUM(IF(([2]JOE_DATA!$C$2:$C$19999=$ED68)*([2]JOE_DATA!$B$2:$B$19999="Year deal completed")*([2]JOE_DATA!$A$2:$A$19999="Corporate"),1,0)))</f>
        <v>1</v>
      </c>
      <c r="IA68" s="3">
        <v>8</v>
      </c>
      <c r="IB68" s="3">
        <f t="array" ref="IB68">IF(LEN($EF68)=0,1,SUM(IF(([2]JOE_DATA!$C$2:$C$19999=$EF68)*([2]JOE_DATA!$B$2:$B$19999="Work type")*([2]JOE_DATA!$A$2:$A$19999="Corporate Tax"),1,0)))</f>
        <v>1</v>
      </c>
      <c r="IC68" s="3">
        <f t="array" ref="IC68">IF(LEN($EG68)=0,0.4,SUM(IF(([2]JOE_DATA!$C$2:$C$19999=$EG68)*([2]JOE_DATA!$B$2:$B$19999="Work type")*([2]JOE_DATA!$A$2:$A$19999="EPC Construction"),0.4,0)))
+
IF(LEN($EH68)=0,0.3,SUM(IF(([2]JOE_DATA!$C$2:$C$19999=$EH68)*([2]JOE_DATA!$B$2:$B$19999="Work type")*([2]JOE_DATA!$A$2:$A$19999="EPC Construction"),0.3,0)))
+
IF(LEN($EI68)=0,0.3,SUM(IF(([2]JOE_DATA!$C$2:$C$19999=$EI68)*([2]JOE_DATA!$B$2:$B$19999="Work type")*([2]JOE_DATA!$A$2:$A$19999="EPC Construction"),0.3,0)))</f>
        <v>1</v>
      </c>
      <c r="ID68" s="3">
        <f t="array" ref="ID68">IF(LEN($EJ68)=0,0.4,SUM(IF(([2]JOE_DATA!$C$2:$C$19999=$EJ68)*([2]JOE_DATA!$B$2:$B$19999="Contract type")*([2]JOE_DATA!$A$2:$A$19999="EPC Construction"),0.4,0)))
+
IF(LEN($EK68)=0,0.3,SUM(IF(([2]JOE_DATA!$C$2:$C$19999=$EK68)*([2]JOE_DATA!$B$2:$B$19999="Contract type")*([2]JOE_DATA!$A$2:$A$19999="EPC Construction"),0.3,0)))
+
IF(LEN($EL68)=0,0.3,SUM(IF(([2]JOE_DATA!$C$2:$C$19999=$EL68)*([2]JOE_DATA!$B$2:$B$19999="Contract type")*([2]JOE_DATA!$A$2:$A$19999="EPC Construction"),0.3,0)))</f>
        <v>1</v>
      </c>
      <c r="IE68" s="3">
        <f t="array" ref="IE68">IF(LEN($EP68)=0,1,SUM(IF(([2]JOE_DATA!$C$2:$C$19999=$EP68)*([2]JOE_DATA!$B$2:$B$19999="Client type")*([2]JOE_DATA!$A$2:$A$19999="EPC Construction"),1,0)))</f>
        <v>1</v>
      </c>
      <c r="IF68" s="3">
        <f t="array" ref="IF68">IF(LEN($EN68)=0,1,SUM(IF(([2]JOE_DATA!$C$2:$C$19999=$EN68)*([2]JOE_DATA!$B$2:$B$19999="Subject matter")*([2]JOE_DATA!$A$2:$A$19999="EPC Construction"),1,0)))</f>
        <v>1</v>
      </c>
      <c r="IG68" s="3">
        <f t="array" ref="IG68">IF(LEN($ER68)=0,1,SUM(IF(([2]JOE_DATA!$C$2:$C$19999=$ER68)*([2]JOE_DATA!$B$2:$B$19999="Client scope")*([2]JOE_DATA!$A$2:$A$19999="EPC Construction"),1,0)))</f>
        <v>1</v>
      </c>
      <c r="IH68" s="3">
        <f t="array" ref="IH68">IF(LEN($ES68)=0,0.4,SUM(IF(([2]JOE_DATA!$C$2:$C$19999=$ES68)*([2]JOE_DATA!$B$2:$B$19999="Work type")*([2]JOE_DATA!$A$2:$A$19999="EPC Energy"),0.4,0)))
+
IF(LEN($ET68)=0,0.3,SUM(IF(([2]JOE_DATA!$C$2:$C$19999=$ET68)*([2]JOE_DATA!$B$2:$B$19999="Work type")*([2]JOE_DATA!$A$2:$A$19999="EPC Energy"),0.3,0)))
+
IF(LEN($EU68)=0,0.3,SUM(IF(([2]JOE_DATA!$C$2:$C$19999=$EU68)*([2]JOE_DATA!$B$2:$B$19999="Work type")*([2]JOE_DATA!$A$2:$A$19999="EPC Energy"),0.3,0)))</f>
        <v>1</v>
      </c>
      <c r="II68" s="3">
        <f t="array" ref="II68">IF(LEN($EV68)=0,1,SUM(IF(([2]JOE_DATA!$C$2:$C$19999=$EV68)*([2]JOE_DATA!$B$2:$B$19999="Work type")*([2]JOE_DATA!$A$2:$A$19999="EPC Energy"),1,0)))</f>
        <v>1</v>
      </c>
      <c r="IJ68" s="3">
        <f t="array" ref="IJ68">IF(LEN($EW68)=0,1,SUM(IF(([2]JOE_DATA!$C$2:$C$19999=$EW68)*([2]JOE_DATA!$B$2:$B$19999="Client type")*([2]JOE_DATA!$A$2:$A$19999="EPC Projects"),1,0)))</f>
        <v>1</v>
      </c>
      <c r="IK68" s="3">
        <f t="array" ref="IK68">IF(LEN($FE68)=0,0.4,SUM(IF(([2]JOE_DATA!$C$2:$C$19999=$FE68)*([2]JOE_DATA!$B$2:$B$19999="Client type")*([2]JOE_DATA!$A$2:$A$19999="Real Estate"),0.4,0)))
+
IF(LEN($FF68)=0,0.3,SUM(IF(([2]JOE_DATA!$C$2:$C$19999=$FF68)*([2]JOE_DATA!$B$2:$B$19999="Client type")*([2]JOE_DATA!$A$2:$A$19999="Real Estate"),0.3,0)))
+
IF(LEN($FG68)=0,0.3,SUM(IF(([2]JOE_DATA!$C$2:$C$19999=$FG68)*([2]JOE_DATA!$B$2:$B$19999="Client type")*([2]JOE_DATA!$A$2:$A$19999="Real Estate"),0.3,0)))</f>
        <v>1</v>
      </c>
      <c r="IL68" s="3">
        <f t="array" ref="IL68">IF(LEN($FH68)=0,0.4,SUM(IF(([2]JOE_DATA!$C$2:$C$19999=$FH68)*([2]JOE_DATA!$B$2:$B$19999="Work type")*([2]JOE_DATA!$A$2:$A$19999="Real Estate"),0.4,0)))
+
IF(LEN($FI68)=0,0.3,SUM(IF(([2]JOE_DATA!$C$2:$C$19999=$FI68)*([2]JOE_DATA!$B$2:$B$19999="Work type")*([2]JOE_DATA!$A$2:$A$19999="Real Estate"),0.3,0)))
+
IF(LEN($FJ68)=0,0.3,SUM(IF(([2]JOE_DATA!$C$2:$C$19999=$FJ68)*([2]JOE_DATA!$B$2:$B$19999="Work type")*([2]JOE_DATA!$A$2:$A$19999="Real Estate"),0.3,0)))</f>
        <v>0.6</v>
      </c>
      <c r="IM68" s="3">
        <f t="array" ref="IM68">IF(LEN($EX68)=0,0.4,SUM(IF(([2]JOE_DATA!$C$2:$C$19999=$EX68)*([2]JOE_DATA!$B$2:$B$19999="Work type")*([2]JOE_DATA!$A$2:$A$19999="Human Capital"),0.4,0)))
+
IF(LEN($EY68)=0,0.3,SUM(IF(([2]JOE_DATA!$C$2:$C$19999=$EY68)*([2]JOE_DATA!$B$2:$B$19999="Work type")*([2]JOE_DATA!$A$2:$A$19999="Human Capital"),0.3,0)))
+
IF(LEN($EZ68)=0,0.3,SUM(IF(([2]JOE_DATA!$C$2:$C$19999=$EZ68)*([2]JOE_DATA!$B$2:$B$19999="Work type")*([2]JOE_DATA!$A$2:$A$19999="Human Capital"),0.3,0)))</f>
        <v>1</v>
      </c>
      <c r="IN68" s="3">
        <f t="array" ref="IN68">IF(LEN($FA68)=0,0.4,SUM(IF(([2]JOE_DATA!$C$2:$C$19999=$FA68)*([2]JOE_DATA!$B$2:$B$19999="Sub-work types")*([2]JOE_DATA!$A$2:$A$19999="Human Capital"),0.4,0)))
+
IF(LEN($FB68)=0,0.3,SUM(IF(([2]JOE_DATA!$C$2:$C$19999=$FB68)*([2]JOE_DATA!$B$2:$B$19999="Sub-work types")*([2]JOE_DATA!$A$2:$A$19999="Human Capital"),0.3,0)))
+
IF(LEN($FC68)=0,0.3,SUM(IF(([2]JOE_DATA!$C$2:$C$19999=$FC68)*([2]JOE_DATA!$B$2:$B$19999="Sub-work types")*([2]JOE_DATA!$A$2:$A$19999="Human Capital"),0.3,0)))</f>
        <v>1</v>
      </c>
      <c r="IO68" s="15">
        <f t="array" ref="IO68">IF(LEN($FD68)=0,1,SUM(IF(([2]JOE_DATA!$C$2:$C$19999=$FD68)*([2]JOE_DATA!$B$2:$B$19999="Pension scheme")*([2]JOE_DATA!$A$2:$A$19999="Human Capital"),1,0)))</f>
        <v>1</v>
      </c>
      <c r="IP68" s="3">
        <f t="array" ref="IP68">IF(LEN($BT68)=0,0.4,SUM(IF(([2]JOE_DATA!$C$2:$C$19999=$BT68)*([2]JOE_DATA!$B$2:$B$19999="Other Matter Executive"),0.4,0)))
+
IF(LEN($BU68)=0,0.3,SUM(IF(([2]JOE_DATA!$C$2:$C$19999=$BU68)*([2]JOE_DATA!$B$2:$B$19999="Other Matter Executive"),0.3,0)))
+
IF(LEN($BV68)=0,0.3,SUM(IF(([2]JOE_DATA!$C$2:$C$19999=$BV68)*([2]JOE_DATA!$B$2:$B$19999="Other Matter Executive"),0.3,0)))</f>
        <v>1</v>
      </c>
    </row>
    <row r="69" spans="2:250" ht="63.75">
      <c r="B69" s="46" t="s">
        <v>379</v>
      </c>
      <c r="C69" s="41" t="s">
        <v>343</v>
      </c>
      <c r="D69" s="46" t="s">
        <v>380</v>
      </c>
      <c r="E69" s="41"/>
      <c r="F69" s="41" t="s">
        <v>248</v>
      </c>
      <c r="G69" s="41"/>
      <c r="H69" s="41"/>
      <c r="I69" s="41"/>
      <c r="J69" s="41"/>
      <c r="K69" s="41"/>
      <c r="L69" s="41"/>
      <c r="M69" s="41"/>
      <c r="N69" s="41"/>
      <c r="O69" s="36" t="s">
        <v>106</v>
      </c>
      <c r="P69" s="41"/>
      <c r="Q69" s="41"/>
      <c r="R69" s="41"/>
      <c r="S69" s="41"/>
      <c r="T69" s="51" t="s">
        <v>321</v>
      </c>
      <c r="U69" s="36" t="s">
        <v>248</v>
      </c>
      <c r="V69" s="41"/>
      <c r="W69" s="41"/>
      <c r="X69" s="41"/>
      <c r="Y69" s="41"/>
      <c r="Z69" s="41"/>
      <c r="AA69" s="46" t="s">
        <v>381</v>
      </c>
      <c r="AB69" s="41"/>
      <c r="AC69" s="41"/>
      <c r="AD69" s="41"/>
      <c r="AE69" s="41"/>
      <c r="AF69" s="41"/>
      <c r="AG69" s="41"/>
      <c r="AH69" s="45"/>
      <c r="AI69" s="41"/>
      <c r="AJ69" s="41"/>
      <c r="AK69" s="41"/>
      <c r="AL69" s="36" t="s">
        <v>250</v>
      </c>
      <c r="AM69" s="41"/>
      <c r="AN69" s="41"/>
      <c r="AO69" s="36" t="s">
        <v>251</v>
      </c>
      <c r="AP69" s="41"/>
      <c r="AQ69" s="41"/>
      <c r="AR69" s="41"/>
      <c r="AS69" s="41"/>
      <c r="AT69" s="41"/>
      <c r="AU69" s="41"/>
      <c r="AV69" s="41"/>
      <c r="AW69" s="41"/>
      <c r="AX69" s="41"/>
      <c r="AY69" s="41"/>
      <c r="AZ69" s="41"/>
      <c r="BA69" s="45"/>
      <c r="BB69" s="41"/>
      <c r="BC69" s="41"/>
      <c r="BD69" s="41"/>
      <c r="BE69" s="46"/>
      <c r="BF69" s="41"/>
      <c r="BG69" s="41"/>
      <c r="BH69" s="41"/>
      <c r="BI69" s="41"/>
      <c r="BJ69" s="41"/>
      <c r="BK69" s="41"/>
      <c r="BL69" s="41" t="s">
        <v>395</v>
      </c>
      <c r="BM69" s="41"/>
      <c r="BN69" s="41"/>
      <c r="BO69" s="41"/>
      <c r="BP69" s="41"/>
      <c r="BQ69" s="41"/>
      <c r="BR69" s="41"/>
      <c r="BS69" s="41"/>
      <c r="BT69" s="41"/>
      <c r="BU69" s="41"/>
      <c r="BV69" s="41"/>
      <c r="BW69" s="41"/>
      <c r="BX69" s="41"/>
      <c r="BY69" s="41"/>
      <c r="BZ69" s="41"/>
      <c r="CA69" s="41"/>
      <c r="CB69" s="41"/>
      <c r="CC69" s="41"/>
      <c r="CD69" s="36"/>
      <c r="CE69" s="36"/>
      <c r="CF69" s="41"/>
      <c r="CG69" s="41"/>
      <c r="CH69" s="41"/>
      <c r="CI69" s="41"/>
      <c r="CJ69" s="41"/>
      <c r="CK69" s="41"/>
      <c r="CL69" s="41"/>
      <c r="CM69" s="41"/>
      <c r="CN69" s="41"/>
      <c r="CO69" s="41"/>
      <c r="CP69" s="41"/>
      <c r="CQ69" s="41"/>
      <c r="CR69" s="41"/>
      <c r="CS69" s="45"/>
      <c r="CT69" s="49"/>
      <c r="CU69" s="49"/>
      <c r="CV69" s="50"/>
      <c r="CW69" s="50"/>
      <c r="CX69" s="50"/>
      <c r="CY69" s="50"/>
      <c r="CZ69" s="49"/>
      <c r="DA69" s="49"/>
      <c r="DB69" s="49"/>
      <c r="DC69" s="49"/>
      <c r="DD69" s="49"/>
      <c r="DE69" s="49"/>
      <c r="DF69" s="50"/>
      <c r="DG69" s="50"/>
      <c r="DH69" s="50"/>
      <c r="DI69" s="50"/>
      <c r="DJ69" s="50"/>
      <c r="DK69" s="50"/>
      <c r="DL69" s="50"/>
      <c r="DM69" s="50"/>
      <c r="DN69" s="50"/>
      <c r="DO69" s="50"/>
      <c r="DP69" s="50"/>
      <c r="DQ69" s="50"/>
      <c r="DR69" s="50"/>
      <c r="DS69" s="50"/>
      <c r="DT69" s="50"/>
      <c r="DU69" s="50"/>
      <c r="DV69" s="50"/>
      <c r="DW69" s="50"/>
      <c r="DX69" s="50"/>
      <c r="DY69" s="50"/>
      <c r="DZ69" s="50"/>
      <c r="EA69" s="50"/>
      <c r="EB69" s="50"/>
      <c r="EC69" s="50"/>
      <c r="ED69" s="50"/>
      <c r="EE69" s="50"/>
      <c r="EF69" s="50"/>
      <c r="EG69" s="50"/>
      <c r="EH69" s="50"/>
      <c r="EI69" s="50"/>
      <c r="EJ69" s="49"/>
      <c r="EK69" s="49"/>
      <c r="EL69" s="49"/>
      <c r="EM69" s="50"/>
      <c r="EN69" s="50"/>
      <c r="EO69" s="50"/>
      <c r="EP69" s="50"/>
      <c r="EQ69" s="50"/>
      <c r="ER69" s="50"/>
      <c r="ES69" s="50"/>
      <c r="ET69" s="50"/>
      <c r="EU69" s="50"/>
      <c r="EV69" s="50"/>
      <c r="EW69" s="50"/>
      <c r="EX69" s="50"/>
      <c r="EY69" s="50"/>
      <c r="EZ69" s="50"/>
      <c r="FA69" s="50"/>
      <c r="FB69" s="50"/>
      <c r="FC69" s="50"/>
      <c r="FD69" s="50"/>
      <c r="FE69" s="50"/>
      <c r="FF69" s="50"/>
      <c r="FG69" s="50"/>
      <c r="FH69" s="50" t="s">
        <v>376</v>
      </c>
      <c r="FI69" s="50"/>
      <c r="FJ69" s="50"/>
      <c r="FK69" s="50"/>
      <c r="FL69" s="50"/>
      <c r="FM69" s="50"/>
      <c r="FO69" s="3"/>
      <c r="FP69" s="3"/>
      <c r="FQ69" s="3" t="str">
        <f t="array" ref="FQ69">IF(SUM($FU69:$IP69)=74,"PASS","FAIL")</f>
        <v>FAIL</v>
      </c>
      <c r="FR69" s="3">
        <f t="shared" si="5"/>
        <v>3</v>
      </c>
      <c r="FS69" s="3">
        <f t="shared" si="6"/>
        <v>1</v>
      </c>
      <c r="FT69" s="3"/>
      <c r="FU69" s="3">
        <f t="array" ref="FU69">SUM(IF(([2]JOE_DATA!$C$2:$C$19999=$C69)*([2]JOE_DATA!$B$2:$B$19999="Client Name Confidential"),1,0))</f>
        <v>1</v>
      </c>
      <c r="FV69" s="3">
        <f t="array" ref="FV69">IF(ISBLANK($E69),1,SUM(IF(([2]JOE_DATA!$C$2:$C$19999=$E69)*([2]JOE_DATA!$B$2:$B$19999="Client name confidential on completion"),1,0)))</f>
        <v>1</v>
      </c>
      <c r="FW69" s="3">
        <f t="array" ref="FW69">IF(LEN($F69)=0,0.5,SUM(IF(([2]JOE_DATA!$C$2:$C$19999=$F69)*([2]JOE_DATA!$B$2:$B$19999="Client sector group"),0.5,0)))
+
IF(LEN($G69)=0,0.25,SUM(IF(([2]JOE_DATA!$C$2:$C$19999=$G69)*([2]JOE_DATA!$B$2:$B$19999="Client sector group"),0.25,0)))
+
IF(LEN($H69)=0,0.25,SUM(IF(([2]JOE_DATA!$C$2:$C$19999=$H69)*([2]JOE_DATA!$B$2:$B$19999="Client sector group"),0.25,0)))</f>
        <v>1</v>
      </c>
      <c r="FX69" s="3">
        <f t="array" ref="FX69">IF(ISBLANK($I69),0.5,SUM(IF(([2]JOE_DATA!$C$2:$C$19999=$I69)*([2]JOE_DATA!$B$2:$B$19999="Client sub-sector group"),0.5,0)))
+
IF(ISBLANK($J69),0.25,SUM(IF(([2]JOE_DATA!$C$2:$C$19999=$J69)*([2]JOE_DATA!$B$2:$B$19999="Client sub-sector group"),0.25,0)))
+
IF(ISBLANK($K69),0.25,SUM(IF(([2]JOE_DATA!$C$2:$C$19999=$K69)*([2]JOE_DATA!$B$2:$B$19999="Client sub-sector group"),0.25,0)))</f>
        <v>1</v>
      </c>
      <c r="FY69" s="3">
        <f t="array" ref="FY69">IF(LEN($L69)=0,0.4,SUM(IF(([2]JOE_DATA!$C$2:$C$19999=$L69)*([2]JOE_DATA!$B$2:$B$19999="Predominant Country of Client"),0.4,0)))
+
IF(LEN($M69)=0,0.3,SUM(IF(([2]JOE_DATA!$C$2:$C$19999=$M69)*([2]JOE_DATA!$B$2:$B$19999="Predominant Country of Client"),0.3,0)))
+
IF(LEN($N69)=0,0.3,SUM(IF(([2]JOE_DATA!$C$2:$C$19999=$N69)*([2]JOE_DATA!$B$2:$B$19999="Predominant Country of Client"),0.3,0)))</f>
        <v>1</v>
      </c>
      <c r="FZ69" s="3">
        <f t="array" ref="FZ69">IF(LEN($O69)=0,0.4,SUM(IF(([2]JOE_DATA!$C$2:$C$19999=$O69)*([2]JOE_DATA!$B$2:$B$19999="Main practice group"),0.4,0)))
+
IF(LEN($P69)=0,0.3,SUM(IF(([2]JOE_DATA!$C$2:$C$19999=$P69)*([2]JOE_DATA!$B$2:$B$19999="Main practice group"),0.3,0)))
+
IF(LEN($Q69)=0,0.3,SUM(IF(([2]JOE_DATA!$C$2:$C$19999=$Q69)*([2]JOE_DATA!$B$2:$B$19999="Main practice group"),0.3,0)))</f>
        <v>1</v>
      </c>
      <c r="GA69" s="3">
        <f t="shared" si="7"/>
        <v>1</v>
      </c>
      <c r="GB69" s="3">
        <f t="shared" si="8"/>
        <v>0</v>
      </c>
      <c r="GC69" s="3">
        <f t="array" ref="GC69">IF(LEN($U69)=0,0.4,SUM(IF(([2]JOE_DATA!$C$2:$C$19999=$U69)*([2]JOE_DATA!$B$2:$B$19999="Matter sector group"),0.4,0)))
+
IF(LEN($V69)=0,0.3,SUM(IF(([2]JOE_DATA!$C$2:$C$19999=$V69)*([2]JOE_DATA!$B$2:$B$19999="Matter sector group"),0.3,0)))
+
IF(LEN($W69)=0,0.3,SUM(IF(([2]JOE_DATA!$C$2:$C$19999=$W69)*([2]JOE_DATA!$B$2:$B$19999="Matter sector group"),0.3,0)))</f>
        <v>1</v>
      </c>
      <c r="GD69" s="3">
        <f t="array" ref="GD69">IF(LEN($X69)=0,0.4,SUM(IF(([2]JOE_DATA!$C$2:$C$19999=$X69)*([2]JOE_DATA!$B$2:$B$19999="Matter sub-sector group"),0.4,0)))
+
IF(LEN($Y69)=0,0.3,SUM(IF(([2]JOE_DATA!$C$2:$C$19999=$Y69)*([2]JOE_DATA!$B$2:$B$19999="Matter sub-sector group"),0.3,0)))
+
IF(LEN($Z69)=0,0.3,SUM(IF(([2]JOE_DATA!$C$2:$C$19999=$Z69)*([2]JOE_DATA!$B$2:$B$19999="Matter sub-sector group"),0.3,0)))</f>
        <v>1</v>
      </c>
      <c r="GE69" s="3">
        <f t="array" ref="GE69">IF(ISBLANK($AD69),1,SUM(IF(([2]JOE_DATA!$C$2:$C$19999=$AD69)*([2]JOE_DATA!$B$2:$B$19999="Matter confidential"),1,0)))</f>
        <v>1</v>
      </c>
      <c r="GF69" s="3">
        <f t="array" ref="GF69">IF(ISBLANK($AE69),1,SUM(IF(([2]JOE_DATA!$C$2:$C$19999=$AE69)*([2]JOE_DATA!$B$2:$B$19999="Matter confidential on completion"),1,0)))</f>
        <v>1</v>
      </c>
      <c r="GG69" s="3">
        <f t="array" ref="GG69">IF(ISBLANK($AG69),1,SUM(IF(([2]JOE_DATA!$C$2:$C$19999=$AG69)*([2]JOE_DATA!$B$2:$B$19999="Applicable law"),1,0)))</f>
        <v>1</v>
      </c>
      <c r="GH69" s="3">
        <f t="array" ref="GH69">IF(ISBLANK($AO69),1,SUM(IF(([2]JOE_DATA!$C$2:$C$19999=$AO69)*([2]JOE_DATA!$B$2:$B$19999="Contentious"),1,0)))</f>
        <v>1</v>
      </c>
      <c r="GI69" s="3">
        <f t="array" ref="GI69">IF(ISBLANK($AP69),1,SUM(IF(([2]JOE_DATA!$C$2:$C$19999=$AP69)*([2]JOE_DATA!$B$2:$B$19999="Dispute resolution"),1,0)))</f>
        <v>1</v>
      </c>
      <c r="GJ69" s="3">
        <f t="array" ref="GJ69">IF(ISBLANK($AQ69),1,SUM(IF(([2]JOE_DATA!$C$2:$C$19999=$AQ69)*([2]JOE_DATA!$B$2:$B$19999="Language of dispute"),1,0)))</f>
        <v>1</v>
      </c>
      <c r="GK69" s="3">
        <f t="array" ref="GK69">IF(LEN($AW69)=0,0.4,SUM(IF(([2]JOE_DATA!$C$2:$C$19999=$AW69)*([2]JOE_DATA!$B$2:$B$19999="Country Of Arbitration"),0.4,0)))
+
IF(LEN($AX69)=0,0.3,SUM(IF(([2]JOE_DATA!$C$2:$C$19999=$AX69)*([2]JOE_DATA!$B$2:$B$19999="Country Of Arbitration"),0.3,0)))
+
IF(LEN($AY69)=0,0.3,SUM(IF(([2]JOE_DATA!$C$2:$C$19999=$AY69)*([2]JOE_DATA!$B$2:$B$19999="Country Of Arbitration"),0.3,0)))</f>
        <v>1</v>
      </c>
      <c r="GL69" s="3">
        <f t="array" ref="GL69">IF(LEN($AT69)=0,0.4,SUM(IF(([2]JOE_DATA!$C$2:$C$19999=$AT69)*([2]JOE_DATA!$B$2:$B$19999="Jurisdiction of dispute"),0.4,0)))
+
IF(LEN($AU69)=0,0.3,SUM(IF(([2]JOE_DATA!$C$2:$C$19999=$AU69)*([2]JOE_DATA!$B$2:$B$19999="Jurisdiction of dispute"),0.3,0)))
+
IF(LEN($AV69)=0,0.3,SUM(IF(([2]JOE_DATA!$C$2:$C$19999=$AV69)*([2]JOE_DATA!$B$2:$B$19999="Jurisdiction of dispute"),0.3,0)))</f>
        <v>1</v>
      </c>
      <c r="GM69" s="3">
        <f t="array" ref="GM69">IF(LEN($AZ69)=0,0.6,SUM(IF(([2]JOE_DATA!$C$2:$C$19999=$AZ69)*([2]JOE_DATA!$B$2:$B$19999="Seat of arbitration"),0.6,0)))
+
IF(LEN($BA69)=0,0.4,SUM(IF(([2]JOE_DATA!$C$2:$C$19999=$BA69)*([2]JOE_DATA!$B$2:$B$19999="Seat of arbitration"),0.4,0)))</f>
        <v>1</v>
      </c>
      <c r="GN69" s="3">
        <f t="array" ref="GN69">IF(ISBLANK($BB69),1,SUM(IF(([2]JOE_DATA!$C$2:$C$19999=$BB69)*([2]JOE_DATA!$B$2:$B$19999="Arbitral rules"),1,0)))</f>
        <v>1</v>
      </c>
      <c r="GO69" s="3">
        <f t="array" ref="GO69">IF(ISBLANK($BC69),1,SUM(IF(([2]JOE_DATA!$C$2:$C$19999=$BC69)*([2]JOE_DATA!$B$2:$B$19999="Investment treaty"),1,0)))</f>
        <v>1</v>
      </c>
      <c r="GP69" s="3">
        <f t="array" ref="GP69">IF(ISBLANK($BD69),1,SUM(IF(([2]JOE_DATA!$C$2:$C$19999=$BD69)*([2]JOE_DATA!$B$2:$B$19999="Investigation type"),1,0)))</f>
        <v>1</v>
      </c>
      <c r="GQ69" s="3">
        <f t="array" ref="GQ69">IF(ISBLANK($BF69),1,SUM(IF(([2]JOE_DATA!$C$2:$C$19999=$BF69)*([2]JOE_DATA!$B$2:$B$19999="Currency of deal"),1,0)))</f>
        <v>1</v>
      </c>
      <c r="GR69" s="3">
        <f t="array" ref="GR69">IF(ISBLANK($BG69),1,SUM(IF(([2]JOE_DATA!$C$2:$C$19999=$BG69)*([2]JOE_DATA!$B$2:$B$19999="Value confidential"),1,0)))</f>
        <v>1</v>
      </c>
      <c r="GS69" s="3">
        <f t="array" ref="GS69">IF(ISBLANK($BH69),1,SUM(IF(([2]JOE_DATA!$C$2:$C$19999=$BH69)*([2]JOE_DATA!$B$2:$B$19999="Value confidential on completion"),1,0)))</f>
        <v>1</v>
      </c>
      <c r="GT69" s="3">
        <f t="array" ref="GT69">IF(LEN($BI69)=0,0.4,SUM(IF(([2]JOE_DATA!$C$2:$C$19999=$BI69)*([2]JOE_DATA!$B$2:$B$19999="Teams"),0.4,0)))
+
IF(LEN($BJ69)=0,0.3,SUM(IF(([2]JOE_DATA!$C$2:$C$19999=$BJ69)*([2]JOE_DATA!$B$2:$B$19999="Teams"),0.3,0)))
+
IF(LEN($BK69)=0,0.3,SUM(IF(([2]JOE_DATA!$C$2:$C$19999=$BK69)*([2]JOE_DATA!$B$2:$B$19999="Teams"),0.3,0)))</f>
        <v>1</v>
      </c>
      <c r="GU69" s="3">
        <f t="array" ref="GU69">IF(LEN($BL69)=0,0.4,SUM(IF(([2]JOE_DATA!$C$2:$C$19999=$BL69)*([2]JOE_DATA!$B$2:$B$19999="Lead Matter Partner"),0.4,0)))
+
IF(LEN($BM69)=0,0.3,SUM(IF(([2]JOE_DATA!$C$2:$C$19999=$BM69)*([2]JOE_DATA!$B$2:$B$19999="Lead Matter Partner"),0.3,0)))
+
IF(LEN($BN69)=0,0.3,SUM(IF(([2]JOE_DATA!$C$2:$C$19999=$BN69)*([2]JOE_DATA!$B$2:$B$19999="Lead Matter Partner"),0.3,0)))</f>
        <v>1</v>
      </c>
      <c r="GV69" s="3">
        <f t="array" ref="GV69">IF(LEN($BP69)=0,0.4,SUM(IF(([2]JOE_DATA!$C$2:$C$19999=$BP69)*([2]JOE_DATA!$B$2:$B$19999="Source of credential"),0.4,0)))
+
IF(LEN($BQ69)=0,0.3,SUM(IF(([2]JOE_DATA!$C$2:$C$19999=$BQ69)*([2]JOE_DATA!$B$2:$B$19999="Source of credential"),0.3,0)))
+
IF(LEN($BR69)=0,0.3,SUM(IF(([2]JOE_DATA!$C$2:$C$19999=$BR69)*([2]JOE_DATA!$B$2:$B$19999="Source of credential"),0.3,0)))</f>
        <v>1</v>
      </c>
      <c r="GW69" s="3">
        <f t="array" ref="GW69">IF(LEN($BX69)=0,0.4,SUM(IF(([2]JOE_DATA!$C$2:$C$19999=$BX69)*([2]JOE_DATA!$B$2:$B$19999="CMS firms involved"),0.4,0)))
+
IF(LEN($BY69)=0,0.6,SUM(IF(([2]JOE_DATA!$C$2:$C$19999=$BY69)*([2]JOE_DATA!$B$2:$B$19999="CMS firms involved"),0.6,0)))</f>
        <v>1</v>
      </c>
      <c r="GX69" s="3">
        <f t="array" ref="GX69">IF(ISBLANK($BZ69),1,SUM(IF(([2]JOE_DATA!$C$2:$C$19999=$BZ69)*([2]JOE_DATA!$B$2:$B$19999="Lead CMS firm"),1,0)))</f>
        <v>1</v>
      </c>
      <c r="GY69" s="3">
        <f t="array" ref="GY69">IF(LEN($CA69)=0,0.4,SUM(IF(([2]JOE_DATA!$C$2:$C$19999=$CA69)*([2]JOE_DATA!$B$2:$B$19999="Countries of other CMS firms"),0.4,0)))
+
IF(LEN($CB69)=0,0.3,SUM(IF(([2]JOE_DATA!$C$2:$C$19999=$CB69)*([2]JOE_DATA!$B$2:$B$19999="Countries of other CMS firms"),0.3,0)))
+
IF(LEN($CC69)=0,0.3,SUM(IF(([2]JOE_DATA!$C$2:$C$19999=$CC69)*([2]JOE_DATA!$B$2:$B$19999="Countries of other CMS firms"),0.3,0)))</f>
        <v>1</v>
      </c>
      <c r="GZ69" s="3">
        <f t="array" ref="GZ69">IF(ISBLANK($CD69),1,SUM(IF(([2]JOE_DATA!$C$2:$C$19999=$CD69)*([2]JOE_DATA!$B$2:$B$19999="Credential status"),1,0)))</f>
        <v>1</v>
      </c>
      <c r="HA69" s="3">
        <f t="array" ref="HA69">IF(ISBLANK($CE69),1,SUM(IF(([2]JOE_DATA!$C$2:$C$19999=$CE69)*([2]JOE_DATA!$B$2:$B$19999="Credential version"),1,0)))</f>
        <v>1</v>
      </c>
      <c r="HB69" s="3">
        <f t="array" ref="HB69">IF(ISBLANK($CG69),1,SUM(IF(([2]JOE_DATA!$C$2:$C$19999=$CG69)*([2]JOE_DATA!$B$2:$B$19999="Credential type "),1,0)))</f>
        <v>1</v>
      </c>
      <c r="HC69" s="3">
        <f t="array" ref="HC69">IF(ISBLANK($CH69),1,SUM(IF(([2]JOE_DATA!$C$2:$C$19999=$CH69)*([2]JOE_DATA!$B$2:$B$19999="Other uses"),1,0)))</f>
        <v>1</v>
      </c>
      <c r="HD69" s="3">
        <f t="array" ref="HD69">IF(ISBLANK($CK69),1,SUM(IF(([2]JOE_DATA!$C$2:$C$19999=$CK69)*([2]JOE_DATA!$B$2:$B$19999="Priority"),1,0)))</f>
        <v>1</v>
      </c>
      <c r="HE69" s="3">
        <f t="array" ref="HE69">IF(LEN($CM69)=0,0.4,SUM(IF(([2]JOE_DATA!$C$2:$C$19999=$CM69)*([2]JOE_DATA!$B$2:$B$19999="Know how"),0.4,0)))
+
IF(LEN($CN69)=0,0.3,SUM(IF(([2]JOE_DATA!$C$2:$C$19999=$CN69)*([2]JOE_DATA!$B$2:$B$19999="Know how"),0.3,0)))
+
IF(LEN($CO69)=0,0.3,SUM(IF(([2]JOE_DATA!$C$2:$C$19999=$CO69)*([2]JOE_DATA!$B$2:$B$19999="Know how"),0.3,0)))</f>
        <v>1</v>
      </c>
      <c r="HF69" s="3">
        <f t="array" ref="HF69">IF(LEN($CS69)=0,0.4,SUM(IF(([2]JOE_DATA!$C$2:$C$19999=$CS69)*([2]JOE_DATA!$B$2:$B$19999="Work type")*([2]JOE_DATA!$A$2:$A$19999="BAIF"),0.4,0)))
+
IF(LEN($CT69)=0,0.3,SUM(IF(([2]JOE_DATA!$C$2:$C$19999=$CT69)*([2]JOE_DATA!$B$2:$B$19999="Work type")*([2]JOE_DATA!$A$2:$A$19999="BAIF"),0.3,0)))
+
IF(LEN($CU69)=0,0.3,SUM(IF(([2]JOE_DATA!$C$2:$C$19999=$CU69)*([2]JOE_DATA!$B$2:$B$19999="Work type")*([2]JOE_DATA!$A$2:$A$19999="BAIF"),0.3,0)))</f>
        <v>1</v>
      </c>
      <c r="HG69" s="3">
        <f t="array" ref="HG69">IF(LEN($CQ69)=0,1,SUM(IF(([2]JOE_DATA!$C$2:$C$19999=$CQ69)*([2]JOE_DATA!$B$2:$B$19999="Client type")*([2]JOE_DATA!$A$2:$A$19999="BAIF"),1,0)))</f>
        <v>1</v>
      </c>
      <c r="HH69" s="3">
        <f t="array" ref="HH69">IF(LEN($CW69)=0,0.4,SUM(IF(([2]JOE_DATA!$C$2:$C$19999=$CW69)*([2]JOE_DATA!$B$2:$B$19999="Work type")*([2]JOE_DATA!$A$2:$A$19999="CRD"),0.4,0)))
+
IF(LEN($CX69)=0,0.3,SUM(IF(([2]JOE_DATA!$C$2:$C$19999=$CX69)*([2]JOE_DATA!$B$2:$B$19999="Work type")*([2]JOE_DATA!$A$2:$A$19999="CRD"),0.3,0)))
+
IF(LEN($CY69)=0,0.3,SUM(IF(([2]JOE_DATA!$C$2:$C$19999=$CY69)*([2]JOE_DATA!$B$2:$B$19999="Work type")*([2]JOE_DATA!$A$2:$A$19999="CRD"),0.3,0)))</f>
        <v>1</v>
      </c>
      <c r="HI69" s="3">
        <f t="array" ref="HI69">IF(LEN($CZ69)=0,0.4,SUM(IF(([2]JOE_DATA!$C$2:$C$19999=$CZ69)*([2]JOE_DATA!$B$2:$B$19999="Sub-work type")*([2]JOE_DATA!$A$2:$A$19999="CRD"),0.4,0)))
+
IF(LEN($DA69)=0,0.3,SUM(IF(([2]JOE_DATA!$C$2:$C$19999=$DA69)*([2]JOE_DATA!$B$2:$B$19999="Sub-work type")*([2]JOE_DATA!$A$2:$A$19999="CRD"),0.3,0)))
+
IF(LEN($DB69)=0,0.3,SUM(IF(([2]JOE_DATA!$C$2:$C$19999=$DB69)*([2]JOE_DATA!$B$2:$B$19999="Sub-work type")*([2]JOE_DATA!$A$2:$A$19999="CRD"),0.3,0)))</f>
        <v>1</v>
      </c>
      <c r="HJ69" s="3">
        <f t="array" ref="HJ69">IF(LEN($CV69)=0,1,SUM(IF(([2]JOE_DATA!$C$2:$C$19999=$CV69)*([2]JOE_DATA!$B$2:$B$19999="Client type")*([2]JOE_DATA!$A$2:$A$19999="CRD"),1,0)))</f>
        <v>1</v>
      </c>
      <c r="HK69" s="3">
        <f t="array" ref="HK69">IF(LEN($DC69)=0,0.4,SUM(IF(([2]JOE_DATA!$C$2:$C$19999=$DC69)*([2]JOE_DATA!$B$2:$B$19999="Work type")*([2]JOE_DATA!$A$2:$A$19999="Corporate"),0.4,0)))
+
IF(LEN($DD69)=0,0.3,SUM(IF(([2]JOE_DATA!$C$2:$C$19999=$DD69)*([2]JOE_DATA!$B$2:$B$19999="Work type")*([2]JOE_DATA!$A$2:$A$19999="Corporate"),0.3,0)))
+
IF(LEN($DE69)=0,0.3,SUM(IF(([2]JOE_DATA!$C$2:$C$19999=$DE69)*([2]JOE_DATA!$B$2:$B$19999="Work type")*([2]JOE_DATA!$A$2:$A$19999="Corporate"),0.3,0)))</f>
        <v>1</v>
      </c>
      <c r="HL69" s="3">
        <f t="array" ref="HL69">IF(LEN($DF69)=0,0.4,SUM(IF(([2]JOE_DATA!$C$2:$C$19999=$DF69)*([2]JOE_DATA!$B$2:$B$19999="Sub-work type")*([2]JOE_DATA!$A$2:$A$19999="Corporate"),0.4,0)))
+
IF(LEN($DG69)=0,0.3,SUM(IF(([2]JOE_DATA!$C$2:$C$19999=$DG69)*([2]JOE_DATA!$B$2:$B$19999="Sub-work type")*([2]JOE_DATA!$A$2:$A$19999="Corporate"),0.3,0)))
+
IF(LEN($DH69)=0,0.3,SUM(IF(([2]JOE_DATA!$C$2:$C$19999=$DH69)*([2]JOE_DATA!$B$2:$B$19999="Sub-work type")*([2]JOE_DATA!$A$2:$A$19999="Corporate"),0.3,0)))</f>
        <v>1</v>
      </c>
      <c r="HM69" s="3">
        <f t="array" ref="HM69">IF(LEN($DI69)=0,0.4,SUM(IF(([2]JOE_DATA!$C$2:$C$19999=$DI69)*([2]JOE_DATA!$B$2:$B$19999="Acting for")*([2]JOE_DATA!$A$2:$A$19999="Corporate"),0.4,0)))
+
IF(LEN($DJ69)=0,0.3,SUM(IF(([2]JOE_DATA!$C$2:$C$19999=$DJ69)*([2]JOE_DATA!$B$2:$B$19999="Acting for")*([2]JOE_DATA!$A$2:$A$19999="Corporate"),0.3,0)))
+
IF(LEN($DK69)=0,0.3,SUM(IF(([2]JOE_DATA!$C$2:$C$19999=$DK69)*([2]JOE_DATA!$B$2:$B$19999="Acting for")*([2]JOE_DATA!$A$2:$A$19999="Corporate"),0.3,0)))</f>
        <v>1</v>
      </c>
      <c r="HN69" s="3">
        <f t="array" ref="HN69">IF(LEN($DM69)=0,0.4,SUM(IF(([2]JOE_DATA!$C$2:$C$19999=$DM69)*([2]JOE_DATA!$B$2:$B$19999="Country of buyer")*([2]JOE_DATA!$A$2:$A$19999="Corporate"),0.4,0)))
+
IF(LEN($DN69)=0,0.3,SUM(IF(([2]JOE_DATA!$C$2:$C$19999=$DN69)*([2]JOE_DATA!$B$2:$B$19999="Country of buyer")*([2]JOE_DATA!$A$2:$A$19999="Corporate"),0.3,0)))
+
IF(LEN($DL69)=0,0.3,SUM(IF(([2]JOE_DATA!$C$2:$C$19999=$DL69)*([2]JOE_DATA!$B$2:$B$19999="Country of buyer")*([2]JOE_DATA!$A$2:$A$19999="Corporate"),0.3,0)))</f>
        <v>1</v>
      </c>
      <c r="HO69" s="3">
        <f t="array" ref="HO69">IF(LEN($DO69)=0,0.4,SUM(IF(([2]JOE_DATA!$C$2:$C$19999=$DO69)*([2]JOE_DATA!$B$2:$B$19999="Country of seller")*([2]JOE_DATA!$A$2:$A$19999="Corporate"),0.4,0)))
+
IF(LEN($DP69)=0,0.3,SUM(IF(([2]JOE_DATA!$C$2:$C$19999=$DP69)*([2]JOE_DATA!$B$2:$B$19999="Country of seller")*([2]JOE_DATA!$A$2:$A$19999="Corporate"),0.3,0)))
+
IF(LEN($DQ69)=0,0.3,SUM(IF(([2]JOE_DATA!$C$2:$C$19999=$DQ69)*([2]JOE_DATA!$B$2:$B$19999="Country of seller")*([2]JOE_DATA!$A$2:$A$19999="Corporate"),0.3,0)))</f>
        <v>1</v>
      </c>
      <c r="HP69" s="3">
        <f t="array" ref="HP69">IF(LEN($DR69)=0,0.4,SUM(IF(([2]JOE_DATA!$C$2:$C$19999=$DR69)*([2]JOE_DATA!$B$2:$B$19999="Country of target")*([2]JOE_DATA!$A$2:$A$19999="Corporate"),0.4,0)))
+
IF(LEN($DS69)=0,0.3,SUM(IF(([2]JOE_DATA!$C$2:$C$19999=$DS69)*([2]JOE_DATA!$B$2:$B$19999="Country of target")*([2]JOE_DATA!$A$2:$A$19999="Corporate"),0.3,0)))
+
IF(LEN($DT69)=0,0.3,SUM(IF(([2]JOE_DATA!$C$2:$C$19999=$DT69)*([2]JOE_DATA!$B$2:$B$19999="Country of target")*([2]JOE_DATA!$A$2:$A$19999="Corporate"),0.3,0)))</f>
        <v>1</v>
      </c>
      <c r="HQ69" s="3">
        <f t="array" ref="HQ69">IF(LEN($DU69)=0,1,SUM(IF(([2]JOE_DATA!$C$2:$C$19999=$DU69)*([2]JOE_DATA!$B$2:$B$19999="Value over US $5m")*([2]JOE_DATA!$A$2:$A$19999="Corporate"),1,0)))</f>
        <v>1</v>
      </c>
      <c r="HR69" s="3">
        <f t="array" ref="HR69">IF(LEN($DV69)=0,1,SUM(IF(([2]JOE_DATA!$C$2:$C$19999=$DV69)*([2]JOE_DATA!$B$2:$B$19999="Value over £500,000")*([2]JOE_DATA!$A$2:$A$19999="Corporate"),1,0)))</f>
        <v>1</v>
      </c>
      <c r="HS69" s="3">
        <f t="array" ref="HS69">IF(LEN($DW69)=0,1,SUM(IF(([2]JOE_DATA!$C$2:$C$19999=$DW69)*([2]JOE_DATA!$B$2:$B$19999="Value over Euro 5m")*([2]JOE_DATA!$A$2:$A$19999="Corporate"),1,0)))</f>
        <v>1</v>
      </c>
      <c r="HT69" s="3">
        <f t="array" ref="HT69">IF(LEN($DX69)=0,1,SUM(IF(([2]JOE_DATA!$C$2:$C$19999=$DX69)*([2]JOE_DATA!$B$2:$B$19999="Value range in euros")*([2]JOE_DATA!$A$2:$A$19999="Corporate"),1,0)))</f>
        <v>1</v>
      </c>
      <c r="HU69" s="3">
        <f t="array" ref="HU69">IF(LEN($DY69)=0,1,SUM(IF(([2]JOE_DATA!$C$2:$C$19999=$DY69)*([2]JOE_DATA!$B$2:$B$19999="Is the deal relevant for M&amp;A study")*([2]JOE_DATA!$A$2:$A$19999="Corporate"),1,0)))</f>
        <v>1</v>
      </c>
      <c r="HV69" s="3">
        <f t="array" ref="HV69">IF(LEN($DZ69)=0,1,SUM(IF(([2]JOE_DATA!$C$2:$C$19999=$DZ69)*([2]JOE_DATA!$B$2:$B$19999="Does the deal involve PE clients")*([2]JOE_DATA!$A$2:$A$19999="Corporate"),1,0)))</f>
        <v>1</v>
      </c>
      <c r="HW69" s="3">
        <f t="array" ref="HW69">IF(LEN($EA69)=0,1,SUM(IF(([2]JOE_DATA!$C$2:$C$19999=$EA69)*([2]JOE_DATA!$B$2:$B$19999="Quarter deal announced/signed")*([2]JOE_DATA!$A$2:$A$19999="Corporate"),1,0)))</f>
        <v>1</v>
      </c>
      <c r="HX69" s="3">
        <f t="array" ref="HX69">IF(LEN($EB69)=0,1,SUM(IF(([2]JOE_DATA!$C$2:$C$19999=$EB69)*([2]JOE_DATA!$B$2:$B$19999="Quarter deal completed")*([2]JOE_DATA!$A$2:$A$19999="Corporate"),1,0)))</f>
        <v>1</v>
      </c>
      <c r="HY69" s="3">
        <f t="array" ref="HY69">IF(LEN($EC69)=0,1,SUM(IF(([2]JOE_DATA!$C$2:$C$19999=$EC69)*([2]JOE_DATA!$B$2:$B$19999="Year deal announced/signed")*([2]JOE_DATA!$A$2:$A$19999="Corporate"),1,0)))</f>
        <v>1</v>
      </c>
      <c r="HZ69" s="3">
        <f t="array" ref="HZ69">IF(LEN($ED69)=0,1,SUM(IF(([2]JOE_DATA!$C$2:$C$19999=$ED69)*([2]JOE_DATA!$B$2:$B$19999="Year deal completed")*([2]JOE_DATA!$A$2:$A$19999="Corporate"),1,0)))</f>
        <v>1</v>
      </c>
      <c r="IA69" s="3">
        <v>9</v>
      </c>
      <c r="IB69" s="3">
        <f t="array" ref="IB69">IF(LEN($EF69)=0,1,SUM(IF(([2]JOE_DATA!$C$2:$C$19999=$EF69)*([2]JOE_DATA!$B$2:$B$19999="Work type")*([2]JOE_DATA!$A$2:$A$19999="Corporate Tax"),1,0)))</f>
        <v>1</v>
      </c>
      <c r="IC69" s="3">
        <f t="array" ref="IC69">IF(LEN($EG69)=0,0.4,SUM(IF(([2]JOE_DATA!$C$2:$C$19999=$EG69)*([2]JOE_DATA!$B$2:$B$19999="Work type")*([2]JOE_DATA!$A$2:$A$19999="EPC Construction"),0.4,0)))
+
IF(LEN($EH69)=0,0.3,SUM(IF(([2]JOE_DATA!$C$2:$C$19999=$EH69)*([2]JOE_DATA!$B$2:$B$19999="Work type")*([2]JOE_DATA!$A$2:$A$19999="EPC Construction"),0.3,0)))
+
IF(LEN($EI69)=0,0.3,SUM(IF(([2]JOE_DATA!$C$2:$C$19999=$EI69)*([2]JOE_DATA!$B$2:$B$19999="Work type")*([2]JOE_DATA!$A$2:$A$19999="EPC Construction"),0.3,0)))</f>
        <v>1</v>
      </c>
      <c r="ID69" s="3">
        <f t="array" ref="ID69">IF(LEN($EJ69)=0,0.4,SUM(IF(([2]JOE_DATA!$C$2:$C$19999=$EJ69)*([2]JOE_DATA!$B$2:$B$19999="Contract type")*([2]JOE_DATA!$A$2:$A$19999="EPC Construction"),0.4,0)))
+
IF(LEN($EK69)=0,0.3,SUM(IF(([2]JOE_DATA!$C$2:$C$19999=$EK69)*([2]JOE_DATA!$B$2:$B$19999="Contract type")*([2]JOE_DATA!$A$2:$A$19999="EPC Construction"),0.3,0)))
+
IF(LEN($EL69)=0,0.3,SUM(IF(([2]JOE_DATA!$C$2:$C$19999=$EL69)*([2]JOE_DATA!$B$2:$B$19999="Contract type")*([2]JOE_DATA!$A$2:$A$19999="EPC Construction"),0.3,0)))</f>
        <v>1</v>
      </c>
      <c r="IE69" s="3">
        <f t="array" ref="IE69">IF(LEN($EP69)=0,1,SUM(IF(([2]JOE_DATA!$C$2:$C$19999=$EP69)*([2]JOE_DATA!$B$2:$B$19999="Client type")*([2]JOE_DATA!$A$2:$A$19999="EPC Construction"),1,0)))</f>
        <v>1</v>
      </c>
      <c r="IF69" s="3">
        <f t="array" ref="IF69">IF(LEN($EN69)=0,1,SUM(IF(([2]JOE_DATA!$C$2:$C$19999=$EN69)*([2]JOE_DATA!$B$2:$B$19999="Subject matter")*([2]JOE_DATA!$A$2:$A$19999="EPC Construction"),1,0)))</f>
        <v>1</v>
      </c>
      <c r="IG69" s="3">
        <f t="array" ref="IG69">IF(LEN($ER69)=0,1,SUM(IF(([2]JOE_DATA!$C$2:$C$19999=$ER69)*([2]JOE_DATA!$B$2:$B$19999="Client scope")*([2]JOE_DATA!$A$2:$A$19999="EPC Construction"),1,0)))</f>
        <v>1</v>
      </c>
      <c r="IH69" s="3">
        <f t="array" ref="IH69">IF(LEN($ES69)=0,0.4,SUM(IF(([2]JOE_DATA!$C$2:$C$19999=$ES69)*([2]JOE_DATA!$B$2:$B$19999="Work type")*([2]JOE_DATA!$A$2:$A$19999="EPC Energy"),0.4,0)))
+
IF(LEN($ET69)=0,0.3,SUM(IF(([2]JOE_DATA!$C$2:$C$19999=$ET69)*([2]JOE_DATA!$B$2:$B$19999="Work type")*([2]JOE_DATA!$A$2:$A$19999="EPC Energy"),0.3,0)))
+
IF(LEN($EU69)=0,0.3,SUM(IF(([2]JOE_DATA!$C$2:$C$19999=$EU69)*([2]JOE_DATA!$B$2:$B$19999="Work type")*([2]JOE_DATA!$A$2:$A$19999="EPC Energy"),0.3,0)))</f>
        <v>1</v>
      </c>
      <c r="II69" s="3">
        <f t="array" ref="II69">IF(LEN($EV69)=0,1,SUM(IF(([2]JOE_DATA!$C$2:$C$19999=$EV69)*([2]JOE_DATA!$B$2:$B$19999="Work type")*([2]JOE_DATA!$A$2:$A$19999="EPC Energy"),1,0)))</f>
        <v>1</v>
      </c>
      <c r="IJ69" s="3">
        <f t="array" ref="IJ69">IF(LEN($EW69)=0,1,SUM(IF(([2]JOE_DATA!$C$2:$C$19999=$EW69)*([2]JOE_DATA!$B$2:$B$19999="Client type")*([2]JOE_DATA!$A$2:$A$19999="EPC Projects"),1,0)))</f>
        <v>1</v>
      </c>
      <c r="IK69" s="3">
        <f t="array" ref="IK69">IF(LEN($FE69)=0,0.4,SUM(IF(([2]JOE_DATA!$C$2:$C$19999=$FE69)*([2]JOE_DATA!$B$2:$B$19999="Client type")*([2]JOE_DATA!$A$2:$A$19999="Real Estate"),0.4,0)))
+
IF(LEN($FF69)=0,0.3,SUM(IF(([2]JOE_DATA!$C$2:$C$19999=$FF69)*([2]JOE_DATA!$B$2:$B$19999="Client type")*([2]JOE_DATA!$A$2:$A$19999="Real Estate"),0.3,0)))
+
IF(LEN($FG69)=0,0.3,SUM(IF(([2]JOE_DATA!$C$2:$C$19999=$FG69)*([2]JOE_DATA!$B$2:$B$19999="Client type")*([2]JOE_DATA!$A$2:$A$19999="Real Estate"),0.3,0)))</f>
        <v>1</v>
      </c>
      <c r="IL69" s="3">
        <f t="array" ref="IL69">IF(LEN($FH69)=0,0.4,SUM(IF(([2]JOE_DATA!$C$2:$C$19999=$FH69)*([2]JOE_DATA!$B$2:$B$19999="Work type")*([2]JOE_DATA!$A$2:$A$19999="Real Estate"),0.4,0)))
+
IF(LEN($FI69)=0,0.3,SUM(IF(([2]JOE_DATA!$C$2:$C$19999=$FI69)*([2]JOE_DATA!$B$2:$B$19999="Work type")*([2]JOE_DATA!$A$2:$A$19999="Real Estate"),0.3,0)))
+
IF(LEN($FJ69)=0,0.3,SUM(IF(([2]JOE_DATA!$C$2:$C$19999=$FJ69)*([2]JOE_DATA!$B$2:$B$19999="Work type")*([2]JOE_DATA!$A$2:$A$19999="Real Estate"),0.3,0)))</f>
        <v>0.6</v>
      </c>
      <c r="IM69" s="3">
        <f t="array" ref="IM69">IF(LEN($EX69)=0,0.4,SUM(IF(([2]JOE_DATA!$C$2:$C$19999=$EX69)*([2]JOE_DATA!$B$2:$B$19999="Work type")*([2]JOE_DATA!$A$2:$A$19999="Human Capital"),0.4,0)))
+
IF(LEN($EY69)=0,0.3,SUM(IF(([2]JOE_DATA!$C$2:$C$19999=$EY69)*([2]JOE_DATA!$B$2:$B$19999="Work type")*([2]JOE_DATA!$A$2:$A$19999="Human Capital"),0.3,0)))
+
IF(LEN($EZ69)=0,0.3,SUM(IF(([2]JOE_DATA!$C$2:$C$19999=$EZ69)*([2]JOE_DATA!$B$2:$B$19999="Work type")*([2]JOE_DATA!$A$2:$A$19999="Human Capital"),0.3,0)))</f>
        <v>1</v>
      </c>
      <c r="IN69" s="3">
        <f t="array" ref="IN69">IF(LEN($FA69)=0,0.4,SUM(IF(([2]JOE_DATA!$C$2:$C$19999=$FA69)*([2]JOE_DATA!$B$2:$B$19999="Sub-work types")*([2]JOE_DATA!$A$2:$A$19999="Human Capital"),0.4,0)))
+
IF(LEN($FB69)=0,0.3,SUM(IF(([2]JOE_DATA!$C$2:$C$19999=$FB69)*([2]JOE_DATA!$B$2:$B$19999="Sub-work types")*([2]JOE_DATA!$A$2:$A$19999="Human Capital"),0.3,0)))
+
IF(LEN($FC69)=0,0.3,SUM(IF(([2]JOE_DATA!$C$2:$C$19999=$FC69)*([2]JOE_DATA!$B$2:$B$19999="Sub-work types")*([2]JOE_DATA!$A$2:$A$19999="Human Capital"),0.3,0)))</f>
        <v>1</v>
      </c>
      <c r="IO69" s="15">
        <f t="array" ref="IO69">IF(LEN($FD69)=0,1,SUM(IF(([2]JOE_DATA!$C$2:$C$19999=$FD69)*([2]JOE_DATA!$B$2:$B$19999="Pension scheme")*([2]JOE_DATA!$A$2:$A$19999="Human Capital"),1,0)))</f>
        <v>1</v>
      </c>
      <c r="IP69" s="3">
        <f t="array" ref="IP69">IF(LEN($BT69)=0,0.4,SUM(IF(([2]JOE_DATA!$C$2:$C$19999=$BT69)*([2]JOE_DATA!$B$2:$B$19999="Other Matter Executive"),0.4,0)))
+
IF(LEN($BU69)=0,0.3,SUM(IF(([2]JOE_DATA!$C$2:$C$19999=$BU69)*([2]JOE_DATA!$B$2:$B$19999="Other Matter Executive"),0.3,0)))
+
IF(LEN($BV69)=0,0.3,SUM(IF(([2]JOE_DATA!$C$2:$C$19999=$BV69)*([2]JOE_DATA!$B$2:$B$19999="Other Matter Executive"),0.3,0)))</f>
        <v>1</v>
      </c>
    </row>
    <row r="70" spans="2:250" ht="101.25">
      <c r="B70" s="46" t="s">
        <v>382</v>
      </c>
      <c r="C70" s="41" t="s">
        <v>343</v>
      </c>
      <c r="D70" s="46" t="s">
        <v>383</v>
      </c>
      <c r="E70" s="41"/>
      <c r="F70" s="41" t="s">
        <v>248</v>
      </c>
      <c r="G70" s="41"/>
      <c r="H70" s="41"/>
      <c r="I70" s="41"/>
      <c r="J70" s="41"/>
      <c r="K70" s="41"/>
      <c r="L70" s="41"/>
      <c r="M70" s="41"/>
      <c r="N70" s="41"/>
      <c r="O70" s="36" t="s">
        <v>106</v>
      </c>
      <c r="P70" s="41"/>
      <c r="Q70" s="41"/>
      <c r="R70" s="41"/>
      <c r="S70" s="41"/>
      <c r="T70" s="51" t="s">
        <v>321</v>
      </c>
      <c r="U70" s="36" t="s">
        <v>248</v>
      </c>
      <c r="V70" s="41"/>
      <c r="W70" s="41"/>
      <c r="X70" s="41"/>
      <c r="Y70" s="41"/>
      <c r="Z70" s="41"/>
      <c r="AA70" s="46" t="s">
        <v>384</v>
      </c>
      <c r="AB70" s="41"/>
      <c r="AC70" s="41"/>
      <c r="AD70" s="41"/>
      <c r="AE70" s="41"/>
      <c r="AF70" s="41"/>
      <c r="AG70" s="41"/>
      <c r="AH70" s="45"/>
      <c r="AI70" s="41"/>
      <c r="AJ70" s="41"/>
      <c r="AK70" s="41"/>
      <c r="AL70" s="36" t="s">
        <v>250</v>
      </c>
      <c r="AM70" s="41"/>
      <c r="AN70" s="41"/>
      <c r="AO70" s="36" t="s">
        <v>251</v>
      </c>
      <c r="AP70" s="41"/>
      <c r="AQ70" s="41"/>
      <c r="AR70" s="41"/>
      <c r="AS70" s="41"/>
      <c r="AT70" s="41"/>
      <c r="AU70" s="41"/>
      <c r="AV70" s="41"/>
      <c r="AW70" s="41"/>
      <c r="AX70" s="41"/>
      <c r="AY70" s="41"/>
      <c r="AZ70" s="41"/>
      <c r="BA70" s="45"/>
      <c r="BB70" s="41"/>
      <c r="BC70" s="41"/>
      <c r="BD70" s="41"/>
      <c r="BE70" s="46"/>
      <c r="BF70" s="41"/>
      <c r="BG70" s="41"/>
      <c r="BH70" s="41"/>
      <c r="BI70" s="41"/>
      <c r="BJ70" s="41"/>
      <c r="BK70" s="41"/>
      <c r="BL70" s="41" t="s">
        <v>395</v>
      </c>
      <c r="BM70" s="41"/>
      <c r="BN70" s="41"/>
      <c r="BO70" s="41"/>
      <c r="BP70" s="41"/>
      <c r="BQ70" s="41"/>
      <c r="BR70" s="41"/>
      <c r="BS70" s="41"/>
      <c r="BT70" s="41"/>
      <c r="BU70" s="41"/>
      <c r="BV70" s="41"/>
      <c r="BW70" s="41"/>
      <c r="BX70" s="41"/>
      <c r="BY70" s="41"/>
      <c r="BZ70" s="41"/>
      <c r="CA70" s="41"/>
      <c r="CB70" s="41"/>
      <c r="CC70" s="41"/>
      <c r="CD70" s="36"/>
      <c r="CE70" s="36"/>
      <c r="CF70" s="41"/>
      <c r="CG70" s="41"/>
      <c r="CH70" s="41"/>
      <c r="CI70" s="41"/>
      <c r="CJ70" s="41"/>
      <c r="CK70" s="41"/>
      <c r="CL70" s="41"/>
      <c r="CM70" s="41"/>
      <c r="CN70" s="41"/>
      <c r="CO70" s="41"/>
      <c r="CP70" s="41"/>
      <c r="CQ70" s="41"/>
      <c r="CR70" s="41"/>
      <c r="CS70" s="45"/>
      <c r="CT70" s="49"/>
      <c r="CU70" s="49"/>
      <c r="CV70" s="50"/>
      <c r="CW70" s="50"/>
      <c r="CX70" s="50"/>
      <c r="CY70" s="50"/>
      <c r="CZ70" s="49"/>
      <c r="DA70" s="49"/>
      <c r="DB70" s="49"/>
      <c r="DC70" s="49"/>
      <c r="DD70" s="49"/>
      <c r="DE70" s="49"/>
      <c r="DF70" s="50"/>
      <c r="DG70" s="50"/>
      <c r="DH70" s="50"/>
      <c r="DI70" s="50"/>
      <c r="DJ70" s="50"/>
      <c r="DK70" s="50"/>
      <c r="DL70" s="50"/>
      <c r="DM70" s="50"/>
      <c r="DN70" s="50"/>
      <c r="DO70" s="50"/>
      <c r="DP70" s="50"/>
      <c r="DQ70" s="50"/>
      <c r="DR70" s="50"/>
      <c r="DS70" s="50"/>
      <c r="DT70" s="50"/>
      <c r="DU70" s="50"/>
      <c r="DV70" s="50"/>
      <c r="DW70" s="50"/>
      <c r="DX70" s="50"/>
      <c r="DY70" s="50"/>
      <c r="DZ70" s="50"/>
      <c r="EA70" s="50"/>
      <c r="EB70" s="50"/>
      <c r="EC70" s="50"/>
      <c r="ED70" s="50"/>
      <c r="EE70" s="50"/>
      <c r="EF70" s="50"/>
      <c r="EG70" s="50"/>
      <c r="EH70" s="50"/>
      <c r="EI70" s="50"/>
      <c r="EJ70" s="49"/>
      <c r="EK70" s="49"/>
      <c r="EL70" s="49"/>
      <c r="EM70" s="50"/>
      <c r="EN70" s="50"/>
      <c r="EO70" s="50"/>
      <c r="EP70" s="50"/>
      <c r="EQ70" s="50"/>
      <c r="ER70" s="50"/>
      <c r="ES70" s="50"/>
      <c r="ET70" s="50"/>
      <c r="EU70" s="50"/>
      <c r="EV70" s="50"/>
      <c r="EW70" s="50"/>
      <c r="EX70" s="50"/>
      <c r="EY70" s="50"/>
      <c r="EZ70" s="50"/>
      <c r="FA70" s="50"/>
      <c r="FB70" s="50"/>
      <c r="FC70" s="50"/>
      <c r="FD70" s="50"/>
      <c r="FE70" s="50"/>
      <c r="FF70" s="50"/>
      <c r="FG70" s="50"/>
      <c r="FH70" s="50" t="s">
        <v>376</v>
      </c>
      <c r="FI70" s="50"/>
      <c r="FJ70" s="50"/>
      <c r="FK70" s="50"/>
      <c r="FL70" s="50"/>
      <c r="FM70" s="50"/>
      <c r="FO70" s="3"/>
      <c r="FP70" s="3"/>
      <c r="FQ70" s="3" t="str">
        <f t="array" ref="FQ70">IF(SUM($FU70:$IP70)=74,"PASS","FAIL")</f>
        <v>FAIL</v>
      </c>
      <c r="FR70" s="3">
        <f t="shared" si="5"/>
        <v>3</v>
      </c>
      <c r="FS70" s="3">
        <f t="shared" si="6"/>
        <v>1</v>
      </c>
      <c r="FT70" s="3"/>
      <c r="FU70" s="3">
        <f t="array" ref="FU70">SUM(IF(([2]JOE_DATA!$C$2:$C$19999=$C70)*([2]JOE_DATA!$B$2:$B$19999="Client Name Confidential"),1,0))</f>
        <v>1</v>
      </c>
      <c r="FV70" s="3">
        <f t="array" ref="FV70">IF(ISBLANK($E70),1,SUM(IF(([2]JOE_DATA!$C$2:$C$19999=$E70)*([2]JOE_DATA!$B$2:$B$19999="Client name confidential on completion"),1,0)))</f>
        <v>1</v>
      </c>
      <c r="FW70" s="3">
        <f t="array" ref="FW70">IF(LEN($F70)=0,0.5,SUM(IF(([2]JOE_DATA!$C$2:$C$19999=$F70)*([2]JOE_DATA!$B$2:$B$19999="Client sector group"),0.5,0)))
+
IF(LEN($G70)=0,0.25,SUM(IF(([2]JOE_DATA!$C$2:$C$19999=$G70)*([2]JOE_DATA!$B$2:$B$19999="Client sector group"),0.25,0)))
+
IF(LEN($H70)=0,0.25,SUM(IF(([2]JOE_DATA!$C$2:$C$19999=$H70)*([2]JOE_DATA!$B$2:$B$19999="Client sector group"),0.25,0)))</f>
        <v>1</v>
      </c>
      <c r="FX70" s="3">
        <f t="array" ref="FX70">IF(ISBLANK($I70),0.5,SUM(IF(([2]JOE_DATA!$C$2:$C$19999=$I70)*([2]JOE_DATA!$B$2:$B$19999="Client sub-sector group"),0.5,0)))
+
IF(ISBLANK($J70),0.25,SUM(IF(([2]JOE_DATA!$C$2:$C$19999=$J70)*([2]JOE_DATA!$B$2:$B$19999="Client sub-sector group"),0.25,0)))
+
IF(ISBLANK($K70),0.25,SUM(IF(([2]JOE_DATA!$C$2:$C$19999=$K70)*([2]JOE_DATA!$B$2:$B$19999="Client sub-sector group"),0.25,0)))</f>
        <v>1</v>
      </c>
      <c r="FY70" s="3">
        <f t="array" ref="FY70">IF(LEN($L70)=0,0.4,SUM(IF(([2]JOE_DATA!$C$2:$C$19999=$L70)*([2]JOE_DATA!$B$2:$B$19999="Predominant Country of Client"),0.4,0)))
+
IF(LEN($M70)=0,0.3,SUM(IF(([2]JOE_DATA!$C$2:$C$19999=$M70)*([2]JOE_DATA!$B$2:$B$19999="Predominant Country of Client"),0.3,0)))
+
IF(LEN($N70)=0,0.3,SUM(IF(([2]JOE_DATA!$C$2:$C$19999=$N70)*([2]JOE_DATA!$B$2:$B$19999="Predominant Country of Client"),0.3,0)))</f>
        <v>1</v>
      </c>
      <c r="FZ70" s="3">
        <f t="array" ref="FZ70">IF(LEN($O70)=0,0.4,SUM(IF(([2]JOE_DATA!$C$2:$C$19999=$O70)*([2]JOE_DATA!$B$2:$B$19999="Main practice group"),0.4,0)))
+
IF(LEN($P70)=0,0.3,SUM(IF(([2]JOE_DATA!$C$2:$C$19999=$P70)*([2]JOE_DATA!$B$2:$B$19999="Main practice group"),0.3,0)))
+
IF(LEN($Q70)=0,0.3,SUM(IF(([2]JOE_DATA!$C$2:$C$19999=$Q70)*([2]JOE_DATA!$B$2:$B$19999="Main practice group"),0.3,0)))</f>
        <v>1</v>
      </c>
      <c r="GA70" s="3">
        <f t="shared" si="7"/>
        <v>1</v>
      </c>
      <c r="GB70" s="3">
        <f t="shared" si="8"/>
        <v>0</v>
      </c>
      <c r="GC70" s="3">
        <f t="array" ref="GC70">IF(LEN($U70)=0,0.4,SUM(IF(([2]JOE_DATA!$C$2:$C$19999=$U70)*([2]JOE_DATA!$B$2:$B$19999="Matter sector group"),0.4,0)))
+
IF(LEN($V70)=0,0.3,SUM(IF(([2]JOE_DATA!$C$2:$C$19999=$V70)*([2]JOE_DATA!$B$2:$B$19999="Matter sector group"),0.3,0)))
+
IF(LEN($W70)=0,0.3,SUM(IF(([2]JOE_DATA!$C$2:$C$19999=$W70)*([2]JOE_DATA!$B$2:$B$19999="Matter sector group"),0.3,0)))</f>
        <v>1</v>
      </c>
      <c r="GD70" s="3">
        <f t="array" ref="GD70">IF(LEN($X70)=0,0.4,SUM(IF(([2]JOE_DATA!$C$2:$C$19999=$X70)*([2]JOE_DATA!$B$2:$B$19999="Matter sub-sector group"),0.4,0)))
+
IF(LEN($Y70)=0,0.3,SUM(IF(([2]JOE_DATA!$C$2:$C$19999=$Y70)*([2]JOE_DATA!$B$2:$B$19999="Matter sub-sector group"),0.3,0)))
+
IF(LEN($Z70)=0,0.3,SUM(IF(([2]JOE_DATA!$C$2:$C$19999=$Z70)*([2]JOE_DATA!$B$2:$B$19999="Matter sub-sector group"),0.3,0)))</f>
        <v>1</v>
      </c>
      <c r="GE70" s="3">
        <f t="array" ref="GE70">IF(ISBLANK($AD70),1,SUM(IF(([2]JOE_DATA!$C$2:$C$19999=$AD70)*([2]JOE_DATA!$B$2:$B$19999="Matter confidential"),1,0)))</f>
        <v>1</v>
      </c>
      <c r="GF70" s="3">
        <f t="array" ref="GF70">IF(ISBLANK($AE70),1,SUM(IF(([2]JOE_DATA!$C$2:$C$19999=$AE70)*([2]JOE_DATA!$B$2:$B$19999="Matter confidential on completion"),1,0)))</f>
        <v>1</v>
      </c>
      <c r="GG70" s="3">
        <f t="array" ref="GG70">IF(ISBLANK($AG70),1,SUM(IF(([2]JOE_DATA!$C$2:$C$19999=$AG70)*([2]JOE_DATA!$B$2:$B$19999="Applicable law"),1,0)))</f>
        <v>1</v>
      </c>
      <c r="GH70" s="3">
        <f t="array" ref="GH70">IF(ISBLANK($AO70),1,SUM(IF(([2]JOE_DATA!$C$2:$C$19999=$AO70)*([2]JOE_DATA!$B$2:$B$19999="Contentious"),1,0)))</f>
        <v>1</v>
      </c>
      <c r="GI70" s="3">
        <f t="array" ref="GI70">IF(ISBLANK($AP70),1,SUM(IF(([2]JOE_DATA!$C$2:$C$19999=$AP70)*([2]JOE_DATA!$B$2:$B$19999="Dispute resolution"),1,0)))</f>
        <v>1</v>
      </c>
      <c r="GJ70" s="3">
        <f t="array" ref="GJ70">IF(ISBLANK($AQ70),1,SUM(IF(([2]JOE_DATA!$C$2:$C$19999=$AQ70)*([2]JOE_DATA!$B$2:$B$19999="Language of dispute"),1,0)))</f>
        <v>1</v>
      </c>
      <c r="GK70" s="3">
        <f t="array" ref="GK70">IF(LEN($AW70)=0,0.4,SUM(IF(([2]JOE_DATA!$C$2:$C$19999=$AW70)*([2]JOE_DATA!$B$2:$B$19999="Country Of Arbitration"),0.4,0)))
+
IF(LEN($AX70)=0,0.3,SUM(IF(([2]JOE_DATA!$C$2:$C$19999=$AX70)*([2]JOE_DATA!$B$2:$B$19999="Country Of Arbitration"),0.3,0)))
+
IF(LEN($AY70)=0,0.3,SUM(IF(([2]JOE_DATA!$C$2:$C$19999=$AY70)*([2]JOE_DATA!$B$2:$B$19999="Country Of Arbitration"),0.3,0)))</f>
        <v>1</v>
      </c>
      <c r="GL70" s="3">
        <f t="array" ref="GL70">IF(LEN($AT70)=0,0.4,SUM(IF(([2]JOE_DATA!$C$2:$C$19999=$AT70)*([2]JOE_DATA!$B$2:$B$19999="Jurisdiction of dispute"),0.4,0)))
+
IF(LEN($AU70)=0,0.3,SUM(IF(([2]JOE_DATA!$C$2:$C$19999=$AU70)*([2]JOE_DATA!$B$2:$B$19999="Jurisdiction of dispute"),0.3,0)))
+
IF(LEN($AV70)=0,0.3,SUM(IF(([2]JOE_DATA!$C$2:$C$19999=$AV70)*([2]JOE_DATA!$B$2:$B$19999="Jurisdiction of dispute"),0.3,0)))</f>
        <v>1</v>
      </c>
      <c r="GM70" s="3">
        <f t="array" ref="GM70">IF(LEN($AZ70)=0,0.6,SUM(IF(([2]JOE_DATA!$C$2:$C$19999=$AZ70)*([2]JOE_DATA!$B$2:$B$19999="Seat of arbitration"),0.6,0)))
+
IF(LEN($BA70)=0,0.4,SUM(IF(([2]JOE_DATA!$C$2:$C$19999=$BA70)*([2]JOE_DATA!$B$2:$B$19999="Seat of arbitration"),0.4,0)))</f>
        <v>1</v>
      </c>
      <c r="GN70" s="3">
        <f t="array" ref="GN70">IF(ISBLANK($BB70),1,SUM(IF(([2]JOE_DATA!$C$2:$C$19999=$BB70)*([2]JOE_DATA!$B$2:$B$19999="Arbitral rules"),1,0)))</f>
        <v>1</v>
      </c>
      <c r="GO70" s="3">
        <f t="array" ref="GO70">IF(ISBLANK($BC70),1,SUM(IF(([2]JOE_DATA!$C$2:$C$19999=$BC70)*([2]JOE_DATA!$B$2:$B$19999="Investment treaty"),1,0)))</f>
        <v>1</v>
      </c>
      <c r="GP70" s="3">
        <f t="array" ref="GP70">IF(ISBLANK($BD70),1,SUM(IF(([2]JOE_DATA!$C$2:$C$19999=$BD70)*([2]JOE_DATA!$B$2:$B$19999="Investigation type"),1,0)))</f>
        <v>1</v>
      </c>
      <c r="GQ70" s="3">
        <f t="array" ref="GQ70">IF(ISBLANK($BF70),1,SUM(IF(([2]JOE_DATA!$C$2:$C$19999=$BF70)*([2]JOE_DATA!$B$2:$B$19999="Currency of deal"),1,0)))</f>
        <v>1</v>
      </c>
      <c r="GR70" s="3">
        <f t="array" ref="GR70">IF(ISBLANK($BG70),1,SUM(IF(([2]JOE_DATA!$C$2:$C$19999=$BG70)*([2]JOE_DATA!$B$2:$B$19999="Value confidential"),1,0)))</f>
        <v>1</v>
      </c>
      <c r="GS70" s="3">
        <f t="array" ref="GS70">IF(ISBLANK($BH70),1,SUM(IF(([2]JOE_DATA!$C$2:$C$19999=$BH70)*([2]JOE_DATA!$B$2:$B$19999="Value confidential on completion"),1,0)))</f>
        <v>1</v>
      </c>
      <c r="GT70" s="3">
        <f t="array" ref="GT70">IF(LEN($BI70)=0,0.4,SUM(IF(([2]JOE_DATA!$C$2:$C$19999=$BI70)*([2]JOE_DATA!$B$2:$B$19999="Teams"),0.4,0)))
+
IF(LEN($BJ70)=0,0.3,SUM(IF(([2]JOE_DATA!$C$2:$C$19999=$BJ70)*([2]JOE_DATA!$B$2:$B$19999="Teams"),0.3,0)))
+
IF(LEN($BK70)=0,0.3,SUM(IF(([2]JOE_DATA!$C$2:$C$19999=$BK70)*([2]JOE_DATA!$B$2:$B$19999="Teams"),0.3,0)))</f>
        <v>1</v>
      </c>
      <c r="GU70" s="3">
        <f t="array" ref="GU70">IF(LEN($BL70)=0,0.4,SUM(IF(([2]JOE_DATA!$C$2:$C$19999=$BL70)*([2]JOE_DATA!$B$2:$B$19999="Lead Matter Partner"),0.4,0)))
+
IF(LEN($BM70)=0,0.3,SUM(IF(([2]JOE_DATA!$C$2:$C$19999=$BM70)*([2]JOE_DATA!$B$2:$B$19999="Lead Matter Partner"),0.3,0)))
+
IF(LEN($BN70)=0,0.3,SUM(IF(([2]JOE_DATA!$C$2:$C$19999=$BN70)*([2]JOE_DATA!$B$2:$B$19999="Lead Matter Partner"),0.3,0)))</f>
        <v>1</v>
      </c>
      <c r="GV70" s="3">
        <f t="array" ref="GV70">IF(LEN($BP70)=0,0.4,SUM(IF(([2]JOE_DATA!$C$2:$C$19999=$BP70)*([2]JOE_DATA!$B$2:$B$19999="Source of credential"),0.4,0)))
+
IF(LEN($BQ70)=0,0.3,SUM(IF(([2]JOE_DATA!$C$2:$C$19999=$BQ70)*([2]JOE_DATA!$B$2:$B$19999="Source of credential"),0.3,0)))
+
IF(LEN($BR70)=0,0.3,SUM(IF(([2]JOE_DATA!$C$2:$C$19999=$BR70)*([2]JOE_DATA!$B$2:$B$19999="Source of credential"),0.3,0)))</f>
        <v>1</v>
      </c>
      <c r="GW70" s="3">
        <f t="array" ref="GW70">IF(LEN($BX70)=0,0.4,SUM(IF(([2]JOE_DATA!$C$2:$C$19999=$BX70)*([2]JOE_DATA!$B$2:$B$19999="CMS firms involved"),0.4,0)))
+
IF(LEN($BY70)=0,0.6,SUM(IF(([2]JOE_DATA!$C$2:$C$19999=$BY70)*([2]JOE_DATA!$B$2:$B$19999="CMS firms involved"),0.6,0)))</f>
        <v>1</v>
      </c>
      <c r="GX70" s="3">
        <f t="array" ref="GX70">IF(ISBLANK($BZ70),1,SUM(IF(([2]JOE_DATA!$C$2:$C$19999=$BZ70)*([2]JOE_DATA!$B$2:$B$19999="Lead CMS firm"),1,0)))</f>
        <v>1</v>
      </c>
      <c r="GY70" s="3">
        <f t="array" ref="GY70">IF(LEN($CA70)=0,0.4,SUM(IF(([2]JOE_DATA!$C$2:$C$19999=$CA70)*([2]JOE_DATA!$B$2:$B$19999="Countries of other CMS firms"),0.4,0)))
+
IF(LEN($CB70)=0,0.3,SUM(IF(([2]JOE_DATA!$C$2:$C$19999=$CB70)*([2]JOE_DATA!$B$2:$B$19999="Countries of other CMS firms"),0.3,0)))
+
IF(LEN($CC70)=0,0.3,SUM(IF(([2]JOE_DATA!$C$2:$C$19999=$CC70)*([2]JOE_DATA!$B$2:$B$19999="Countries of other CMS firms"),0.3,0)))</f>
        <v>1</v>
      </c>
      <c r="GZ70" s="3">
        <f t="array" ref="GZ70">IF(ISBLANK($CD70),1,SUM(IF(([2]JOE_DATA!$C$2:$C$19999=$CD70)*([2]JOE_DATA!$B$2:$B$19999="Credential status"),1,0)))</f>
        <v>1</v>
      </c>
      <c r="HA70" s="3">
        <f t="array" ref="HA70">IF(ISBLANK($CE70),1,SUM(IF(([2]JOE_DATA!$C$2:$C$19999=$CE70)*([2]JOE_DATA!$B$2:$B$19999="Credential version"),1,0)))</f>
        <v>1</v>
      </c>
      <c r="HB70" s="3">
        <f t="array" ref="HB70">IF(ISBLANK($CG70),1,SUM(IF(([2]JOE_DATA!$C$2:$C$19999=$CG70)*([2]JOE_DATA!$B$2:$B$19999="Credential type "),1,0)))</f>
        <v>1</v>
      </c>
      <c r="HC70" s="3">
        <f t="array" ref="HC70">IF(ISBLANK($CH70),1,SUM(IF(([2]JOE_DATA!$C$2:$C$19999=$CH70)*([2]JOE_DATA!$B$2:$B$19999="Other uses"),1,0)))</f>
        <v>1</v>
      </c>
      <c r="HD70" s="3">
        <f t="array" ref="HD70">IF(ISBLANK($CK70),1,SUM(IF(([2]JOE_DATA!$C$2:$C$19999=$CK70)*([2]JOE_DATA!$B$2:$B$19999="Priority"),1,0)))</f>
        <v>1</v>
      </c>
      <c r="HE70" s="3">
        <f t="array" ref="HE70">IF(LEN($CM70)=0,0.4,SUM(IF(([2]JOE_DATA!$C$2:$C$19999=$CM70)*([2]JOE_DATA!$B$2:$B$19999="Know how"),0.4,0)))
+
IF(LEN($CN70)=0,0.3,SUM(IF(([2]JOE_DATA!$C$2:$C$19999=$CN70)*([2]JOE_DATA!$B$2:$B$19999="Know how"),0.3,0)))
+
IF(LEN($CO70)=0,0.3,SUM(IF(([2]JOE_DATA!$C$2:$C$19999=$CO70)*([2]JOE_DATA!$B$2:$B$19999="Know how"),0.3,0)))</f>
        <v>1</v>
      </c>
      <c r="HF70" s="3">
        <f t="array" ref="HF70">IF(LEN($CS70)=0,0.4,SUM(IF(([2]JOE_DATA!$C$2:$C$19999=$CS70)*([2]JOE_DATA!$B$2:$B$19999="Work type")*([2]JOE_DATA!$A$2:$A$19999="BAIF"),0.4,0)))
+
IF(LEN($CT70)=0,0.3,SUM(IF(([2]JOE_DATA!$C$2:$C$19999=$CT70)*([2]JOE_DATA!$B$2:$B$19999="Work type")*([2]JOE_DATA!$A$2:$A$19999="BAIF"),0.3,0)))
+
IF(LEN($CU70)=0,0.3,SUM(IF(([2]JOE_DATA!$C$2:$C$19999=$CU70)*([2]JOE_DATA!$B$2:$B$19999="Work type")*([2]JOE_DATA!$A$2:$A$19999="BAIF"),0.3,0)))</f>
        <v>1</v>
      </c>
      <c r="HG70" s="3">
        <f t="array" ref="HG70">IF(LEN($CQ70)=0,1,SUM(IF(([2]JOE_DATA!$C$2:$C$19999=$CQ70)*([2]JOE_DATA!$B$2:$B$19999="Client type")*([2]JOE_DATA!$A$2:$A$19999="BAIF"),1,0)))</f>
        <v>1</v>
      </c>
      <c r="HH70" s="3">
        <f t="array" ref="HH70">IF(LEN($CW70)=0,0.4,SUM(IF(([2]JOE_DATA!$C$2:$C$19999=$CW70)*([2]JOE_DATA!$B$2:$B$19999="Work type")*([2]JOE_DATA!$A$2:$A$19999="CRD"),0.4,0)))
+
IF(LEN($CX70)=0,0.3,SUM(IF(([2]JOE_DATA!$C$2:$C$19999=$CX70)*([2]JOE_DATA!$B$2:$B$19999="Work type")*([2]JOE_DATA!$A$2:$A$19999="CRD"),0.3,0)))
+
IF(LEN($CY70)=0,0.3,SUM(IF(([2]JOE_DATA!$C$2:$C$19999=$CY70)*([2]JOE_DATA!$B$2:$B$19999="Work type")*([2]JOE_DATA!$A$2:$A$19999="CRD"),0.3,0)))</f>
        <v>1</v>
      </c>
      <c r="HI70" s="3">
        <f t="array" ref="HI70">IF(LEN($CZ70)=0,0.4,SUM(IF(([2]JOE_DATA!$C$2:$C$19999=$CZ70)*([2]JOE_DATA!$B$2:$B$19999="Sub-work type")*([2]JOE_DATA!$A$2:$A$19999="CRD"),0.4,0)))
+
IF(LEN($DA70)=0,0.3,SUM(IF(([2]JOE_DATA!$C$2:$C$19999=$DA70)*([2]JOE_DATA!$B$2:$B$19999="Sub-work type")*([2]JOE_DATA!$A$2:$A$19999="CRD"),0.3,0)))
+
IF(LEN($DB70)=0,0.3,SUM(IF(([2]JOE_DATA!$C$2:$C$19999=$DB70)*([2]JOE_DATA!$B$2:$B$19999="Sub-work type")*([2]JOE_DATA!$A$2:$A$19999="CRD"),0.3,0)))</f>
        <v>1</v>
      </c>
      <c r="HJ70" s="3">
        <f t="array" ref="HJ70">IF(LEN($CV70)=0,1,SUM(IF(([2]JOE_DATA!$C$2:$C$19999=$CV70)*([2]JOE_DATA!$B$2:$B$19999="Client type")*([2]JOE_DATA!$A$2:$A$19999="CRD"),1,0)))</f>
        <v>1</v>
      </c>
      <c r="HK70" s="3">
        <f t="array" ref="HK70">IF(LEN($DC70)=0,0.4,SUM(IF(([2]JOE_DATA!$C$2:$C$19999=$DC70)*([2]JOE_DATA!$B$2:$B$19999="Work type")*([2]JOE_DATA!$A$2:$A$19999="Corporate"),0.4,0)))
+
IF(LEN($DD70)=0,0.3,SUM(IF(([2]JOE_DATA!$C$2:$C$19999=$DD70)*([2]JOE_DATA!$B$2:$B$19999="Work type")*([2]JOE_DATA!$A$2:$A$19999="Corporate"),0.3,0)))
+
IF(LEN($DE70)=0,0.3,SUM(IF(([2]JOE_DATA!$C$2:$C$19999=$DE70)*([2]JOE_DATA!$B$2:$B$19999="Work type")*([2]JOE_DATA!$A$2:$A$19999="Corporate"),0.3,0)))</f>
        <v>1</v>
      </c>
      <c r="HL70" s="3">
        <f t="array" ref="HL70">IF(LEN($DF70)=0,0.4,SUM(IF(([2]JOE_DATA!$C$2:$C$19999=$DF70)*([2]JOE_DATA!$B$2:$B$19999="Sub-work type")*([2]JOE_DATA!$A$2:$A$19999="Corporate"),0.4,0)))
+
IF(LEN($DG70)=0,0.3,SUM(IF(([2]JOE_DATA!$C$2:$C$19999=$DG70)*([2]JOE_DATA!$B$2:$B$19999="Sub-work type")*([2]JOE_DATA!$A$2:$A$19999="Corporate"),0.3,0)))
+
IF(LEN($DH70)=0,0.3,SUM(IF(([2]JOE_DATA!$C$2:$C$19999=$DH70)*([2]JOE_DATA!$B$2:$B$19999="Sub-work type")*([2]JOE_DATA!$A$2:$A$19999="Corporate"),0.3,0)))</f>
        <v>1</v>
      </c>
      <c r="HM70" s="3">
        <f t="array" ref="HM70">IF(LEN($DI70)=0,0.4,SUM(IF(([2]JOE_DATA!$C$2:$C$19999=$DI70)*([2]JOE_DATA!$B$2:$B$19999="Acting for")*([2]JOE_DATA!$A$2:$A$19999="Corporate"),0.4,0)))
+
IF(LEN($DJ70)=0,0.3,SUM(IF(([2]JOE_DATA!$C$2:$C$19999=$DJ70)*([2]JOE_DATA!$B$2:$B$19999="Acting for")*([2]JOE_DATA!$A$2:$A$19999="Corporate"),0.3,0)))
+
IF(LEN($DK70)=0,0.3,SUM(IF(([2]JOE_DATA!$C$2:$C$19999=$DK70)*([2]JOE_DATA!$B$2:$B$19999="Acting for")*([2]JOE_DATA!$A$2:$A$19999="Corporate"),0.3,0)))</f>
        <v>1</v>
      </c>
      <c r="HN70" s="3">
        <f t="array" ref="HN70">IF(LEN($DM70)=0,0.4,SUM(IF(([2]JOE_DATA!$C$2:$C$19999=$DM70)*([2]JOE_DATA!$B$2:$B$19999="Country of buyer")*([2]JOE_DATA!$A$2:$A$19999="Corporate"),0.4,0)))
+
IF(LEN($DN70)=0,0.3,SUM(IF(([2]JOE_DATA!$C$2:$C$19999=$DN70)*([2]JOE_DATA!$B$2:$B$19999="Country of buyer")*([2]JOE_DATA!$A$2:$A$19999="Corporate"),0.3,0)))
+
IF(LEN($DL70)=0,0.3,SUM(IF(([2]JOE_DATA!$C$2:$C$19999=$DL70)*([2]JOE_DATA!$B$2:$B$19999="Country of buyer")*([2]JOE_DATA!$A$2:$A$19999="Corporate"),0.3,0)))</f>
        <v>1</v>
      </c>
      <c r="HO70" s="3">
        <f t="array" ref="HO70">IF(LEN($DO70)=0,0.4,SUM(IF(([2]JOE_DATA!$C$2:$C$19999=$DO70)*([2]JOE_DATA!$B$2:$B$19999="Country of seller")*([2]JOE_DATA!$A$2:$A$19999="Corporate"),0.4,0)))
+
IF(LEN($DP70)=0,0.3,SUM(IF(([2]JOE_DATA!$C$2:$C$19999=$DP70)*([2]JOE_DATA!$B$2:$B$19999="Country of seller")*([2]JOE_DATA!$A$2:$A$19999="Corporate"),0.3,0)))
+
IF(LEN($DQ70)=0,0.3,SUM(IF(([2]JOE_DATA!$C$2:$C$19999=$DQ70)*([2]JOE_DATA!$B$2:$B$19999="Country of seller")*([2]JOE_DATA!$A$2:$A$19999="Corporate"),0.3,0)))</f>
        <v>1</v>
      </c>
      <c r="HP70" s="3">
        <f t="array" ref="HP70">IF(LEN($DR70)=0,0.4,SUM(IF(([2]JOE_DATA!$C$2:$C$19999=$DR70)*([2]JOE_DATA!$B$2:$B$19999="Country of target")*([2]JOE_DATA!$A$2:$A$19999="Corporate"),0.4,0)))
+
IF(LEN($DS70)=0,0.3,SUM(IF(([2]JOE_DATA!$C$2:$C$19999=$DS70)*([2]JOE_DATA!$B$2:$B$19999="Country of target")*([2]JOE_DATA!$A$2:$A$19999="Corporate"),0.3,0)))
+
IF(LEN($DT70)=0,0.3,SUM(IF(([2]JOE_DATA!$C$2:$C$19999=$DT70)*([2]JOE_DATA!$B$2:$B$19999="Country of target")*([2]JOE_DATA!$A$2:$A$19999="Corporate"),0.3,0)))</f>
        <v>1</v>
      </c>
      <c r="HQ70" s="3">
        <f t="array" ref="HQ70">IF(LEN($DU70)=0,1,SUM(IF(([2]JOE_DATA!$C$2:$C$19999=$DU70)*([2]JOE_DATA!$B$2:$B$19999="Value over US $5m")*([2]JOE_DATA!$A$2:$A$19999="Corporate"),1,0)))</f>
        <v>1</v>
      </c>
      <c r="HR70" s="3">
        <f t="array" ref="HR70">IF(LEN($DV70)=0,1,SUM(IF(([2]JOE_DATA!$C$2:$C$19999=$DV70)*([2]JOE_DATA!$B$2:$B$19999="Value over £500,000")*([2]JOE_DATA!$A$2:$A$19999="Corporate"),1,0)))</f>
        <v>1</v>
      </c>
      <c r="HS70" s="3">
        <f t="array" ref="HS70">IF(LEN($DW70)=0,1,SUM(IF(([2]JOE_DATA!$C$2:$C$19999=$DW70)*([2]JOE_DATA!$B$2:$B$19999="Value over Euro 5m")*([2]JOE_DATA!$A$2:$A$19999="Corporate"),1,0)))</f>
        <v>1</v>
      </c>
      <c r="HT70" s="3">
        <f t="array" ref="HT70">IF(LEN($DX70)=0,1,SUM(IF(([2]JOE_DATA!$C$2:$C$19999=$DX70)*([2]JOE_DATA!$B$2:$B$19999="Value range in euros")*([2]JOE_DATA!$A$2:$A$19999="Corporate"),1,0)))</f>
        <v>1</v>
      </c>
      <c r="HU70" s="3">
        <f t="array" ref="HU70">IF(LEN($DY70)=0,1,SUM(IF(([2]JOE_DATA!$C$2:$C$19999=$DY70)*([2]JOE_DATA!$B$2:$B$19999="Is the deal relevant for M&amp;A study")*([2]JOE_DATA!$A$2:$A$19999="Corporate"),1,0)))</f>
        <v>1</v>
      </c>
      <c r="HV70" s="3">
        <f t="array" ref="HV70">IF(LEN($DZ70)=0,1,SUM(IF(([2]JOE_DATA!$C$2:$C$19999=$DZ70)*([2]JOE_DATA!$B$2:$B$19999="Does the deal involve PE clients")*([2]JOE_DATA!$A$2:$A$19999="Corporate"),1,0)))</f>
        <v>1</v>
      </c>
      <c r="HW70" s="3">
        <f t="array" ref="HW70">IF(LEN($EA70)=0,1,SUM(IF(([2]JOE_DATA!$C$2:$C$19999=$EA70)*([2]JOE_DATA!$B$2:$B$19999="Quarter deal announced/signed")*([2]JOE_DATA!$A$2:$A$19999="Corporate"),1,0)))</f>
        <v>1</v>
      </c>
      <c r="HX70" s="3">
        <f t="array" ref="HX70">IF(LEN($EB70)=0,1,SUM(IF(([2]JOE_DATA!$C$2:$C$19999=$EB70)*([2]JOE_DATA!$B$2:$B$19999="Quarter deal completed")*([2]JOE_DATA!$A$2:$A$19999="Corporate"),1,0)))</f>
        <v>1</v>
      </c>
      <c r="HY70" s="3">
        <f t="array" ref="HY70">IF(LEN($EC70)=0,1,SUM(IF(([2]JOE_DATA!$C$2:$C$19999=$EC70)*([2]JOE_DATA!$B$2:$B$19999="Year deal announced/signed")*([2]JOE_DATA!$A$2:$A$19999="Corporate"),1,0)))</f>
        <v>1</v>
      </c>
      <c r="HZ70" s="3">
        <f t="array" ref="HZ70">IF(LEN($ED70)=0,1,SUM(IF(([2]JOE_DATA!$C$2:$C$19999=$ED70)*([2]JOE_DATA!$B$2:$B$19999="Year deal completed")*([2]JOE_DATA!$A$2:$A$19999="Corporate"),1,0)))</f>
        <v>1</v>
      </c>
      <c r="IA70" s="3">
        <v>10</v>
      </c>
      <c r="IB70" s="3">
        <f t="array" ref="IB70">IF(LEN($EF70)=0,1,SUM(IF(([2]JOE_DATA!$C$2:$C$19999=$EF70)*([2]JOE_DATA!$B$2:$B$19999="Work type")*([2]JOE_DATA!$A$2:$A$19999="Corporate Tax"),1,0)))</f>
        <v>1</v>
      </c>
      <c r="IC70" s="3">
        <f t="array" ref="IC70">IF(LEN($EG70)=0,0.4,SUM(IF(([2]JOE_DATA!$C$2:$C$19999=$EG70)*([2]JOE_DATA!$B$2:$B$19999="Work type")*([2]JOE_DATA!$A$2:$A$19999="EPC Construction"),0.4,0)))
+
IF(LEN($EH70)=0,0.3,SUM(IF(([2]JOE_DATA!$C$2:$C$19999=$EH70)*([2]JOE_DATA!$B$2:$B$19999="Work type")*([2]JOE_DATA!$A$2:$A$19999="EPC Construction"),0.3,0)))
+
IF(LEN($EI70)=0,0.3,SUM(IF(([2]JOE_DATA!$C$2:$C$19999=$EI70)*([2]JOE_DATA!$B$2:$B$19999="Work type")*([2]JOE_DATA!$A$2:$A$19999="EPC Construction"),0.3,0)))</f>
        <v>1</v>
      </c>
      <c r="ID70" s="3">
        <f t="array" ref="ID70">IF(LEN($EJ70)=0,0.4,SUM(IF(([2]JOE_DATA!$C$2:$C$19999=$EJ70)*([2]JOE_DATA!$B$2:$B$19999="Contract type")*([2]JOE_DATA!$A$2:$A$19999="EPC Construction"),0.4,0)))
+
IF(LEN($EK70)=0,0.3,SUM(IF(([2]JOE_DATA!$C$2:$C$19999=$EK70)*([2]JOE_DATA!$B$2:$B$19999="Contract type")*([2]JOE_DATA!$A$2:$A$19999="EPC Construction"),0.3,0)))
+
IF(LEN($EL70)=0,0.3,SUM(IF(([2]JOE_DATA!$C$2:$C$19999=$EL70)*([2]JOE_DATA!$B$2:$B$19999="Contract type")*([2]JOE_DATA!$A$2:$A$19999="EPC Construction"),0.3,0)))</f>
        <v>1</v>
      </c>
      <c r="IE70" s="3">
        <f t="array" ref="IE70">IF(LEN($EP70)=0,1,SUM(IF(([2]JOE_DATA!$C$2:$C$19999=$EP70)*([2]JOE_DATA!$B$2:$B$19999="Client type")*([2]JOE_DATA!$A$2:$A$19999="EPC Construction"),1,0)))</f>
        <v>1</v>
      </c>
      <c r="IF70" s="3">
        <f t="array" ref="IF70">IF(LEN($EN70)=0,1,SUM(IF(([2]JOE_DATA!$C$2:$C$19999=$EN70)*([2]JOE_DATA!$B$2:$B$19999="Subject matter")*([2]JOE_DATA!$A$2:$A$19999="EPC Construction"),1,0)))</f>
        <v>1</v>
      </c>
      <c r="IG70" s="3">
        <f t="array" ref="IG70">IF(LEN($ER70)=0,1,SUM(IF(([2]JOE_DATA!$C$2:$C$19999=$ER70)*([2]JOE_DATA!$B$2:$B$19999="Client scope")*([2]JOE_DATA!$A$2:$A$19999="EPC Construction"),1,0)))</f>
        <v>1</v>
      </c>
      <c r="IH70" s="3">
        <f t="array" ref="IH70">IF(LEN($ES70)=0,0.4,SUM(IF(([2]JOE_DATA!$C$2:$C$19999=$ES70)*([2]JOE_DATA!$B$2:$B$19999="Work type")*([2]JOE_DATA!$A$2:$A$19999="EPC Energy"),0.4,0)))
+
IF(LEN($ET70)=0,0.3,SUM(IF(([2]JOE_DATA!$C$2:$C$19999=$ET70)*([2]JOE_DATA!$B$2:$B$19999="Work type")*([2]JOE_DATA!$A$2:$A$19999="EPC Energy"),0.3,0)))
+
IF(LEN($EU70)=0,0.3,SUM(IF(([2]JOE_DATA!$C$2:$C$19999=$EU70)*([2]JOE_DATA!$B$2:$B$19999="Work type")*([2]JOE_DATA!$A$2:$A$19999="EPC Energy"),0.3,0)))</f>
        <v>1</v>
      </c>
      <c r="II70" s="3">
        <f t="array" ref="II70">IF(LEN($EV70)=0,1,SUM(IF(([2]JOE_DATA!$C$2:$C$19999=$EV70)*([2]JOE_DATA!$B$2:$B$19999="Work type")*([2]JOE_DATA!$A$2:$A$19999="EPC Energy"),1,0)))</f>
        <v>1</v>
      </c>
      <c r="IJ70" s="3">
        <f t="array" ref="IJ70">IF(LEN($EW70)=0,1,SUM(IF(([2]JOE_DATA!$C$2:$C$19999=$EW70)*([2]JOE_DATA!$B$2:$B$19999="Client type")*([2]JOE_DATA!$A$2:$A$19999="EPC Projects"),1,0)))</f>
        <v>1</v>
      </c>
      <c r="IK70" s="3">
        <f t="array" ref="IK70">IF(LEN($FE70)=0,0.4,SUM(IF(([2]JOE_DATA!$C$2:$C$19999=$FE70)*([2]JOE_DATA!$B$2:$B$19999="Client type")*([2]JOE_DATA!$A$2:$A$19999="Real Estate"),0.4,0)))
+
IF(LEN($FF70)=0,0.3,SUM(IF(([2]JOE_DATA!$C$2:$C$19999=$FF70)*([2]JOE_DATA!$B$2:$B$19999="Client type")*([2]JOE_DATA!$A$2:$A$19999="Real Estate"),0.3,0)))
+
IF(LEN($FG70)=0,0.3,SUM(IF(([2]JOE_DATA!$C$2:$C$19999=$FG70)*([2]JOE_DATA!$B$2:$B$19999="Client type")*([2]JOE_DATA!$A$2:$A$19999="Real Estate"),0.3,0)))</f>
        <v>1</v>
      </c>
      <c r="IL70" s="3">
        <f t="array" ref="IL70">IF(LEN($FH70)=0,0.4,SUM(IF(([2]JOE_DATA!$C$2:$C$19999=$FH70)*([2]JOE_DATA!$B$2:$B$19999="Work type")*([2]JOE_DATA!$A$2:$A$19999="Real Estate"),0.4,0)))
+
IF(LEN($FI70)=0,0.3,SUM(IF(([2]JOE_DATA!$C$2:$C$19999=$FI70)*([2]JOE_DATA!$B$2:$B$19999="Work type")*([2]JOE_DATA!$A$2:$A$19999="Real Estate"),0.3,0)))
+
IF(LEN($FJ70)=0,0.3,SUM(IF(([2]JOE_DATA!$C$2:$C$19999=$FJ70)*([2]JOE_DATA!$B$2:$B$19999="Work type")*([2]JOE_DATA!$A$2:$A$19999="Real Estate"),0.3,0)))</f>
        <v>0.6</v>
      </c>
      <c r="IM70" s="3">
        <f t="array" ref="IM70">IF(LEN($EX70)=0,0.4,SUM(IF(([2]JOE_DATA!$C$2:$C$19999=$EX70)*([2]JOE_DATA!$B$2:$B$19999="Work type")*([2]JOE_DATA!$A$2:$A$19999="Human Capital"),0.4,0)))
+
IF(LEN($EY70)=0,0.3,SUM(IF(([2]JOE_DATA!$C$2:$C$19999=$EY70)*([2]JOE_DATA!$B$2:$B$19999="Work type")*([2]JOE_DATA!$A$2:$A$19999="Human Capital"),0.3,0)))
+
IF(LEN($EZ70)=0,0.3,SUM(IF(([2]JOE_DATA!$C$2:$C$19999=$EZ70)*([2]JOE_DATA!$B$2:$B$19999="Work type")*([2]JOE_DATA!$A$2:$A$19999="Human Capital"),0.3,0)))</f>
        <v>1</v>
      </c>
      <c r="IN70" s="3">
        <f t="array" ref="IN70">IF(LEN($FA70)=0,0.4,SUM(IF(([2]JOE_DATA!$C$2:$C$19999=$FA70)*([2]JOE_DATA!$B$2:$B$19999="Sub-work types")*([2]JOE_DATA!$A$2:$A$19999="Human Capital"),0.4,0)))
+
IF(LEN($FB70)=0,0.3,SUM(IF(([2]JOE_DATA!$C$2:$C$19999=$FB70)*([2]JOE_DATA!$B$2:$B$19999="Sub-work types")*([2]JOE_DATA!$A$2:$A$19999="Human Capital"),0.3,0)))
+
IF(LEN($FC70)=0,0.3,SUM(IF(([2]JOE_DATA!$C$2:$C$19999=$FC70)*([2]JOE_DATA!$B$2:$B$19999="Sub-work types")*([2]JOE_DATA!$A$2:$A$19999="Human Capital"),0.3,0)))</f>
        <v>1</v>
      </c>
      <c r="IO70" s="15">
        <f t="array" ref="IO70">IF(LEN($FD70)=0,1,SUM(IF(([2]JOE_DATA!$C$2:$C$19999=$FD70)*([2]JOE_DATA!$B$2:$B$19999="Pension scheme")*([2]JOE_DATA!$A$2:$A$19999="Human Capital"),1,0)))</f>
        <v>1</v>
      </c>
      <c r="IP70" s="3">
        <f t="array" ref="IP70">IF(LEN($BT70)=0,0.4,SUM(IF(([2]JOE_DATA!$C$2:$C$19999=$BT70)*([2]JOE_DATA!$B$2:$B$19999="Other Matter Executive"),0.4,0)))
+
IF(LEN($BU70)=0,0.3,SUM(IF(([2]JOE_DATA!$C$2:$C$19999=$BU70)*([2]JOE_DATA!$B$2:$B$19999="Other Matter Executive"),0.3,0)))
+
IF(LEN($BV70)=0,0.3,SUM(IF(([2]JOE_DATA!$C$2:$C$19999=$BV70)*([2]JOE_DATA!$B$2:$B$19999="Other Matter Executive"),0.3,0)))</f>
        <v>1</v>
      </c>
    </row>
    <row r="71" spans="2:250" ht="51">
      <c r="B71" s="46" t="s">
        <v>385</v>
      </c>
      <c r="C71" s="41" t="s">
        <v>343</v>
      </c>
      <c r="D71" s="46" t="s">
        <v>386</v>
      </c>
      <c r="E71" s="41"/>
      <c r="F71" s="41" t="s">
        <v>345</v>
      </c>
      <c r="G71" s="41"/>
      <c r="H71" s="41"/>
      <c r="I71" s="41"/>
      <c r="J71" s="41"/>
      <c r="K71" s="41"/>
      <c r="L71" s="41"/>
      <c r="M71" s="41"/>
      <c r="N71" s="41"/>
      <c r="O71" s="36" t="s">
        <v>106</v>
      </c>
      <c r="P71" s="41"/>
      <c r="Q71" s="41"/>
      <c r="R71" s="41"/>
      <c r="S71" s="41"/>
      <c r="T71" s="48">
        <v>41274</v>
      </c>
      <c r="U71" s="36" t="s">
        <v>248</v>
      </c>
      <c r="V71" s="41"/>
      <c r="W71" s="41"/>
      <c r="X71" s="41"/>
      <c r="Y71" s="41"/>
      <c r="Z71" s="41"/>
      <c r="AA71" s="46" t="s">
        <v>387</v>
      </c>
      <c r="AB71" s="41"/>
      <c r="AC71" s="41"/>
      <c r="AD71" s="41"/>
      <c r="AE71" s="41"/>
      <c r="AF71" s="41"/>
      <c r="AG71" s="41"/>
      <c r="AH71" s="45"/>
      <c r="AI71" s="41"/>
      <c r="AJ71" s="41"/>
      <c r="AK71" s="41"/>
      <c r="AL71" s="36" t="s">
        <v>250</v>
      </c>
      <c r="AM71" s="41"/>
      <c r="AN71" s="41"/>
      <c r="AO71" s="36" t="s">
        <v>251</v>
      </c>
      <c r="AP71" s="41"/>
      <c r="AQ71" s="41"/>
      <c r="AR71" s="41"/>
      <c r="AS71" s="41"/>
      <c r="AT71" s="41"/>
      <c r="AU71" s="41"/>
      <c r="AV71" s="41"/>
      <c r="AW71" s="41"/>
      <c r="AX71" s="41"/>
      <c r="AY71" s="41"/>
      <c r="AZ71" s="41"/>
      <c r="BA71" s="45"/>
      <c r="BB71" s="41"/>
      <c r="BC71" s="41"/>
      <c r="BD71" s="41"/>
      <c r="BE71" s="46"/>
      <c r="BF71" s="41"/>
      <c r="BG71" s="41"/>
      <c r="BH71" s="41"/>
      <c r="BI71" s="41"/>
      <c r="BJ71" s="41"/>
      <c r="BK71" s="41"/>
      <c r="BL71" s="41" t="s">
        <v>395</v>
      </c>
      <c r="BM71" s="41"/>
      <c r="BN71" s="41"/>
      <c r="BO71" s="41"/>
      <c r="BP71" s="41"/>
      <c r="BQ71" s="41"/>
      <c r="BR71" s="41"/>
      <c r="BS71" s="41"/>
      <c r="BT71" s="41"/>
      <c r="BU71" s="41"/>
      <c r="BV71" s="41"/>
      <c r="BW71" s="41"/>
      <c r="BX71" s="41"/>
      <c r="BY71" s="41"/>
      <c r="BZ71" s="41"/>
      <c r="CA71" s="41"/>
      <c r="CB71" s="41"/>
      <c r="CC71" s="41"/>
      <c r="CD71" s="41"/>
      <c r="CE71" s="36"/>
      <c r="CF71" s="41"/>
      <c r="CG71" s="41"/>
      <c r="CH71" s="41"/>
      <c r="CI71" s="41"/>
      <c r="CJ71" s="41"/>
      <c r="CK71" s="41"/>
      <c r="CL71" s="41"/>
      <c r="CM71" s="41"/>
      <c r="CN71" s="41"/>
      <c r="CO71" s="41"/>
      <c r="CP71" s="41"/>
      <c r="CQ71" s="41"/>
      <c r="CR71" s="41"/>
      <c r="CS71" s="45"/>
      <c r="CT71" s="49"/>
      <c r="CU71" s="49"/>
      <c r="CV71" s="50"/>
      <c r="CW71" s="50"/>
      <c r="CX71" s="50"/>
      <c r="CY71" s="50"/>
      <c r="CZ71" s="49"/>
      <c r="DA71" s="49"/>
      <c r="DB71" s="49"/>
      <c r="DC71" s="49"/>
      <c r="DD71" s="49"/>
      <c r="DE71" s="49"/>
      <c r="DF71" s="50"/>
      <c r="DG71" s="50"/>
      <c r="DH71" s="50"/>
      <c r="DI71" s="50"/>
      <c r="DJ71" s="50"/>
      <c r="DK71" s="50"/>
      <c r="DL71" s="50"/>
      <c r="DM71" s="50"/>
      <c r="DN71" s="50"/>
      <c r="DO71" s="50"/>
      <c r="DP71" s="50"/>
      <c r="DQ71" s="50"/>
      <c r="DR71" s="50"/>
      <c r="DS71" s="50"/>
      <c r="DT71" s="50"/>
      <c r="DU71" s="50"/>
      <c r="DV71" s="50"/>
      <c r="DW71" s="50"/>
      <c r="DX71" s="50"/>
      <c r="DY71" s="50"/>
      <c r="DZ71" s="50"/>
      <c r="EA71" s="50"/>
      <c r="EB71" s="50"/>
      <c r="EC71" s="50"/>
      <c r="ED71" s="50"/>
      <c r="EE71" s="50"/>
      <c r="EF71" s="50"/>
      <c r="EG71" s="50"/>
      <c r="EH71" s="50"/>
      <c r="EI71" s="50"/>
      <c r="EJ71" s="49"/>
      <c r="EK71" s="49"/>
      <c r="EL71" s="49"/>
      <c r="EM71" s="50"/>
      <c r="EN71" s="50"/>
      <c r="EO71" s="50"/>
      <c r="EP71" s="50"/>
      <c r="EQ71" s="50"/>
      <c r="ER71" s="50"/>
      <c r="ES71" s="50"/>
      <c r="ET71" s="50"/>
      <c r="EU71" s="50"/>
      <c r="EV71" s="50"/>
      <c r="EW71" s="50"/>
      <c r="EX71" s="50"/>
      <c r="EY71" s="50"/>
      <c r="EZ71" s="50"/>
      <c r="FA71" s="50"/>
      <c r="FB71" s="50"/>
      <c r="FC71" s="50"/>
      <c r="FD71" s="50"/>
      <c r="FE71" s="50"/>
      <c r="FF71" s="50"/>
      <c r="FG71" s="50"/>
      <c r="FH71" s="50" t="s">
        <v>364</v>
      </c>
      <c r="FI71" s="50"/>
      <c r="FJ71" s="50"/>
      <c r="FK71" s="50"/>
      <c r="FL71" s="50"/>
      <c r="FM71" s="50"/>
      <c r="FO71" s="3"/>
      <c r="FP71" s="3"/>
      <c r="FQ71" s="3" t="str">
        <f t="array" ref="FQ71">IF(SUM($FU71:$IP71)=74,"PASS","FAIL")</f>
        <v>FAIL</v>
      </c>
      <c r="FR71" s="3">
        <f t="shared" ref="FR71:FR74" si="9">74-COUNTIF(FU71:IP71,1)</f>
        <v>2</v>
      </c>
      <c r="FS71" s="3">
        <f t="shared" ref="FS71:FS74" si="10">IF(ISBLANK(B71),1,0) + IF(ISBLANK(AA71),1,0) + IF(ISBLANK(C71),1,0) + IF(C71="Yes",(IF(ISBLANK(D71),1,0)),0)   + IF(ISBLANK(CE71),1,0)</f>
        <v>1</v>
      </c>
      <c r="FT71" s="3"/>
      <c r="FU71" s="3">
        <f t="array" ref="FU71">SUM(IF(([2]JOE_DATA!$C$2:$C$19999=$C71)*([2]JOE_DATA!$B$2:$B$19999="Client Name Confidential"),1,0))</f>
        <v>1</v>
      </c>
      <c r="FV71" s="3">
        <f t="array" ref="FV71">IF(ISBLANK($E71),1,SUM(IF(([2]JOE_DATA!$C$2:$C$19999=$E71)*([2]JOE_DATA!$B$2:$B$19999="Client name confidential on completion"),1,0)))</f>
        <v>1</v>
      </c>
      <c r="FW71" s="3">
        <f t="array" ref="FW71">IF(LEN($F71)=0,0.5,SUM(IF(([2]JOE_DATA!$C$2:$C$19999=$F71)*([2]JOE_DATA!$B$2:$B$19999="Client sector group"),0.5,0)))
+
IF(LEN($G71)=0,0.25,SUM(IF(([2]JOE_DATA!$C$2:$C$19999=$G71)*([2]JOE_DATA!$B$2:$B$19999="Client sector group"),0.25,0)))
+
IF(LEN($H71)=0,0.25,SUM(IF(([2]JOE_DATA!$C$2:$C$19999=$H71)*([2]JOE_DATA!$B$2:$B$19999="Client sector group"),0.25,0)))</f>
        <v>1</v>
      </c>
      <c r="FX71" s="3">
        <f t="array" ref="FX71">IF(ISBLANK($I71),0.5,SUM(IF(([2]JOE_DATA!$C$2:$C$19999=$I71)*([2]JOE_DATA!$B$2:$B$19999="Client sub-sector group"),0.5,0)))
+
IF(ISBLANK($J71),0.25,SUM(IF(([2]JOE_DATA!$C$2:$C$19999=$J71)*([2]JOE_DATA!$B$2:$B$19999="Client sub-sector group"),0.25,0)))
+
IF(ISBLANK($K71),0.25,SUM(IF(([2]JOE_DATA!$C$2:$C$19999=$K71)*([2]JOE_DATA!$B$2:$B$19999="Client sub-sector group"),0.25,0)))</f>
        <v>1</v>
      </c>
      <c r="FY71" s="3">
        <f t="array" ref="FY71">IF(LEN($L71)=0,0.4,SUM(IF(([2]JOE_DATA!$C$2:$C$19999=$L71)*([2]JOE_DATA!$B$2:$B$19999="Predominant Country of Client"),0.4,0)))
+
IF(LEN($M71)=0,0.3,SUM(IF(([2]JOE_DATA!$C$2:$C$19999=$M71)*([2]JOE_DATA!$B$2:$B$19999="Predominant Country of Client"),0.3,0)))
+
IF(LEN($N71)=0,0.3,SUM(IF(([2]JOE_DATA!$C$2:$C$19999=$N71)*([2]JOE_DATA!$B$2:$B$19999="Predominant Country of Client"),0.3,0)))</f>
        <v>1</v>
      </c>
      <c r="FZ71" s="3">
        <f t="array" ref="FZ71">IF(LEN($O71)=0,0.4,SUM(IF(([2]JOE_DATA!$C$2:$C$19999=$O71)*([2]JOE_DATA!$B$2:$B$19999="Main practice group"),0.4,0)))
+
IF(LEN($P71)=0,0.3,SUM(IF(([2]JOE_DATA!$C$2:$C$19999=$P71)*([2]JOE_DATA!$B$2:$B$19999="Main practice group"),0.3,0)))
+
IF(LEN($Q71)=0,0.3,SUM(IF(([2]JOE_DATA!$C$2:$C$19999=$Q71)*([2]JOE_DATA!$B$2:$B$19999="Main practice group"),0.3,0)))</f>
        <v>1</v>
      </c>
      <c r="GA71" s="3">
        <f t="shared" si="7"/>
        <v>1</v>
      </c>
      <c r="GB71" s="3">
        <f t="shared" si="8"/>
        <v>1</v>
      </c>
      <c r="GC71" s="3">
        <f t="array" ref="GC71">IF(LEN($U71)=0,0.4,SUM(IF(([2]JOE_DATA!$C$2:$C$19999=$U71)*([2]JOE_DATA!$B$2:$B$19999="Matter sector group"),0.4,0)))
+
IF(LEN($V71)=0,0.3,SUM(IF(([2]JOE_DATA!$C$2:$C$19999=$V71)*([2]JOE_DATA!$B$2:$B$19999="Matter sector group"),0.3,0)))
+
IF(LEN($W71)=0,0.3,SUM(IF(([2]JOE_DATA!$C$2:$C$19999=$W71)*([2]JOE_DATA!$B$2:$B$19999="Matter sector group"),0.3,0)))</f>
        <v>1</v>
      </c>
      <c r="GD71" s="3">
        <f t="array" ref="GD71">IF(LEN($X71)=0,0.4,SUM(IF(([2]JOE_DATA!$C$2:$C$19999=$X71)*([2]JOE_DATA!$B$2:$B$19999="Matter sub-sector group"),0.4,0)))
+
IF(LEN($Y71)=0,0.3,SUM(IF(([2]JOE_DATA!$C$2:$C$19999=$Y71)*([2]JOE_DATA!$B$2:$B$19999="Matter sub-sector group"),0.3,0)))
+
IF(LEN($Z71)=0,0.3,SUM(IF(([2]JOE_DATA!$C$2:$C$19999=$Z71)*([2]JOE_DATA!$B$2:$B$19999="Matter sub-sector group"),0.3,0)))</f>
        <v>1</v>
      </c>
      <c r="GE71" s="3">
        <f t="array" ref="GE71">IF(ISBLANK($AD71),1,SUM(IF(([2]JOE_DATA!$C$2:$C$19999=$AD71)*([2]JOE_DATA!$B$2:$B$19999="Matter confidential"),1,0)))</f>
        <v>1</v>
      </c>
      <c r="GF71" s="3">
        <f t="array" ref="GF71">IF(ISBLANK($AE71),1,SUM(IF(([2]JOE_DATA!$C$2:$C$19999=$AE71)*([2]JOE_DATA!$B$2:$B$19999="Matter confidential on completion"),1,0)))</f>
        <v>1</v>
      </c>
      <c r="GG71" s="3">
        <f t="array" ref="GG71">IF(ISBLANK($AG71),1,SUM(IF(([2]JOE_DATA!$C$2:$C$19999=$AG71)*([2]JOE_DATA!$B$2:$B$19999="Applicable law"),1,0)))</f>
        <v>1</v>
      </c>
      <c r="GH71" s="3">
        <f t="array" ref="GH71">IF(ISBLANK($AO71),1,SUM(IF(([2]JOE_DATA!$C$2:$C$19999=$AO71)*([2]JOE_DATA!$B$2:$B$19999="Contentious"),1,0)))</f>
        <v>1</v>
      </c>
      <c r="GI71" s="3">
        <f t="array" ref="GI71">IF(ISBLANK($AP71),1,SUM(IF(([2]JOE_DATA!$C$2:$C$19999=$AP71)*([2]JOE_DATA!$B$2:$B$19999="Dispute resolution"),1,0)))</f>
        <v>1</v>
      </c>
      <c r="GJ71" s="3">
        <f t="array" ref="GJ71">IF(ISBLANK($AQ71),1,SUM(IF(([2]JOE_DATA!$C$2:$C$19999=$AQ71)*([2]JOE_DATA!$B$2:$B$19999="Language of dispute"),1,0)))</f>
        <v>1</v>
      </c>
      <c r="GK71" s="3">
        <f t="array" ref="GK71">IF(LEN($AW71)=0,0.4,SUM(IF(([2]JOE_DATA!$C$2:$C$19999=$AW71)*([2]JOE_DATA!$B$2:$B$19999="Country Of Arbitration"),0.4,0)))
+
IF(LEN($AX71)=0,0.3,SUM(IF(([2]JOE_DATA!$C$2:$C$19999=$AX71)*([2]JOE_DATA!$B$2:$B$19999="Country Of Arbitration"),0.3,0)))
+
IF(LEN($AY71)=0,0.3,SUM(IF(([2]JOE_DATA!$C$2:$C$19999=$AY71)*([2]JOE_DATA!$B$2:$B$19999="Country Of Arbitration"),0.3,0)))</f>
        <v>1</v>
      </c>
      <c r="GL71" s="3">
        <f t="array" ref="GL71">IF(LEN($AT71)=0,0.4,SUM(IF(([2]JOE_DATA!$C$2:$C$19999=$AT71)*([2]JOE_DATA!$B$2:$B$19999="Jurisdiction of dispute"),0.4,0)))
+
IF(LEN($AU71)=0,0.3,SUM(IF(([2]JOE_DATA!$C$2:$C$19999=$AU71)*([2]JOE_DATA!$B$2:$B$19999="Jurisdiction of dispute"),0.3,0)))
+
IF(LEN($AV71)=0,0.3,SUM(IF(([2]JOE_DATA!$C$2:$C$19999=$AV71)*([2]JOE_DATA!$B$2:$B$19999="Jurisdiction of dispute"),0.3,0)))</f>
        <v>1</v>
      </c>
      <c r="GM71" s="3">
        <f t="array" ref="GM71">IF(LEN($AZ71)=0,0.6,SUM(IF(([2]JOE_DATA!$C$2:$C$19999=$AZ71)*([2]JOE_DATA!$B$2:$B$19999="Seat of arbitration"),0.6,0)))
+
IF(LEN($BA71)=0,0.4,SUM(IF(([2]JOE_DATA!$C$2:$C$19999=$BA71)*([2]JOE_DATA!$B$2:$B$19999="Seat of arbitration"),0.4,0)))</f>
        <v>1</v>
      </c>
      <c r="GN71" s="3">
        <f t="array" ref="GN71">IF(ISBLANK($BB71),1,SUM(IF(([2]JOE_DATA!$C$2:$C$19999=$BB71)*([2]JOE_DATA!$B$2:$B$19999="Arbitral rules"),1,0)))</f>
        <v>1</v>
      </c>
      <c r="GO71" s="3">
        <f t="array" ref="GO71">IF(ISBLANK($BC71),1,SUM(IF(([2]JOE_DATA!$C$2:$C$19999=$BC71)*([2]JOE_DATA!$B$2:$B$19999="Investment treaty"),1,0)))</f>
        <v>1</v>
      </c>
      <c r="GP71" s="3">
        <f t="array" ref="GP71">IF(ISBLANK($BD71),1,SUM(IF(([2]JOE_DATA!$C$2:$C$19999=$BD71)*([2]JOE_DATA!$B$2:$B$19999="Investigation type"),1,0)))</f>
        <v>1</v>
      </c>
      <c r="GQ71" s="3">
        <f t="array" ref="GQ71">IF(ISBLANK($BF71),1,SUM(IF(([2]JOE_DATA!$C$2:$C$19999=$BF71)*([2]JOE_DATA!$B$2:$B$19999="Currency of deal"),1,0)))</f>
        <v>1</v>
      </c>
      <c r="GR71" s="3">
        <f t="array" ref="GR71">IF(ISBLANK($BG71),1,SUM(IF(([2]JOE_DATA!$C$2:$C$19999=$BG71)*([2]JOE_DATA!$B$2:$B$19999="Value confidential"),1,0)))</f>
        <v>1</v>
      </c>
      <c r="GS71" s="3">
        <f t="array" ref="GS71">IF(ISBLANK($BH71),1,SUM(IF(([2]JOE_DATA!$C$2:$C$19999=$BH71)*([2]JOE_DATA!$B$2:$B$19999="Value confidential on completion"),1,0)))</f>
        <v>1</v>
      </c>
      <c r="GT71" s="3">
        <f t="array" ref="GT71">IF(LEN($BI71)=0,0.4,SUM(IF(([2]JOE_DATA!$C$2:$C$19999=$BI71)*([2]JOE_DATA!$B$2:$B$19999="Teams"),0.4,0)))
+
IF(LEN($BJ71)=0,0.3,SUM(IF(([2]JOE_DATA!$C$2:$C$19999=$BJ71)*([2]JOE_DATA!$B$2:$B$19999="Teams"),0.3,0)))
+
IF(LEN($BK71)=0,0.3,SUM(IF(([2]JOE_DATA!$C$2:$C$19999=$BK71)*([2]JOE_DATA!$B$2:$B$19999="Teams"),0.3,0)))</f>
        <v>1</v>
      </c>
      <c r="GU71" s="3">
        <f t="array" ref="GU71">IF(LEN($BL71)=0,0.4,SUM(IF(([2]JOE_DATA!$C$2:$C$19999=$BL71)*([2]JOE_DATA!$B$2:$B$19999="Lead Matter Partner"),0.4,0)))
+
IF(LEN($BM71)=0,0.3,SUM(IF(([2]JOE_DATA!$C$2:$C$19999=$BM71)*([2]JOE_DATA!$B$2:$B$19999="Lead Matter Partner"),0.3,0)))
+
IF(LEN($BN71)=0,0.3,SUM(IF(([2]JOE_DATA!$C$2:$C$19999=$BN71)*([2]JOE_DATA!$B$2:$B$19999="Lead Matter Partner"),0.3,0)))</f>
        <v>1</v>
      </c>
      <c r="GV71" s="3">
        <f t="array" ref="GV71">IF(LEN($BP71)=0,0.4,SUM(IF(([2]JOE_DATA!$C$2:$C$19999=$BP71)*([2]JOE_DATA!$B$2:$B$19999="Source of credential"),0.4,0)))
+
IF(LEN($BQ71)=0,0.3,SUM(IF(([2]JOE_DATA!$C$2:$C$19999=$BQ71)*([2]JOE_DATA!$B$2:$B$19999="Source of credential"),0.3,0)))
+
IF(LEN($BR71)=0,0.3,SUM(IF(([2]JOE_DATA!$C$2:$C$19999=$BR71)*([2]JOE_DATA!$B$2:$B$19999="Source of credential"),0.3,0)))</f>
        <v>1</v>
      </c>
      <c r="GW71" s="3">
        <f t="array" ref="GW71">IF(LEN($BX71)=0,0.4,SUM(IF(([2]JOE_DATA!$C$2:$C$19999=$BX71)*([2]JOE_DATA!$B$2:$B$19999="CMS firms involved"),0.4,0)))
+
IF(LEN($BY71)=0,0.6,SUM(IF(([2]JOE_DATA!$C$2:$C$19999=$BY71)*([2]JOE_DATA!$B$2:$B$19999="CMS firms involved"),0.6,0)))</f>
        <v>1</v>
      </c>
      <c r="GX71" s="3">
        <f t="array" ref="GX71">IF(ISBLANK($BZ71),1,SUM(IF(([2]JOE_DATA!$C$2:$C$19999=$BZ71)*([2]JOE_DATA!$B$2:$B$19999="Lead CMS firm"),1,0)))</f>
        <v>1</v>
      </c>
      <c r="GY71" s="3">
        <f t="array" ref="GY71">IF(LEN($CA71)=0,0.4,SUM(IF(([2]JOE_DATA!$C$2:$C$19999=$CA71)*([2]JOE_DATA!$B$2:$B$19999="Countries of other CMS firms"),0.4,0)))
+
IF(LEN($CB71)=0,0.3,SUM(IF(([2]JOE_DATA!$C$2:$C$19999=$CB71)*([2]JOE_DATA!$B$2:$B$19999="Countries of other CMS firms"),0.3,0)))
+
IF(LEN($CC71)=0,0.3,SUM(IF(([2]JOE_DATA!$C$2:$C$19999=$CC71)*([2]JOE_DATA!$B$2:$B$19999="Countries of other CMS firms"),0.3,0)))</f>
        <v>1</v>
      </c>
      <c r="GZ71" s="3">
        <f t="array" ref="GZ71">IF(ISBLANK($CD71),1,SUM(IF(([2]JOE_DATA!$C$2:$C$19999=$CD71)*([2]JOE_DATA!$B$2:$B$19999="Credential status"),1,0)))</f>
        <v>1</v>
      </c>
      <c r="HA71" s="3">
        <f t="array" ref="HA71">IF(ISBLANK($CE71),1,SUM(IF(([2]JOE_DATA!$C$2:$C$19999=$CE71)*([2]JOE_DATA!$B$2:$B$19999="Credential version"),1,0)))</f>
        <v>1</v>
      </c>
      <c r="HB71" s="3">
        <f t="array" ref="HB71">IF(ISBLANK($CG71),1,SUM(IF(([2]JOE_DATA!$C$2:$C$19999=$CG71)*([2]JOE_DATA!$B$2:$B$19999="Credential type "),1,0)))</f>
        <v>1</v>
      </c>
      <c r="HC71" s="3">
        <f t="array" ref="HC71">IF(ISBLANK($CH71),1,SUM(IF(([2]JOE_DATA!$C$2:$C$19999=$CH71)*([2]JOE_DATA!$B$2:$B$19999="Other uses"),1,0)))</f>
        <v>1</v>
      </c>
      <c r="HD71" s="3">
        <f t="array" ref="HD71">IF(ISBLANK($CK71),1,SUM(IF(([2]JOE_DATA!$C$2:$C$19999=$CK71)*([2]JOE_DATA!$B$2:$B$19999="Priority"),1,0)))</f>
        <v>1</v>
      </c>
      <c r="HE71" s="3">
        <f t="array" ref="HE71">IF(LEN($CM71)=0,0.4,SUM(IF(([2]JOE_DATA!$C$2:$C$19999=$CM71)*([2]JOE_DATA!$B$2:$B$19999="Know how"),0.4,0)))
+
IF(LEN($CN71)=0,0.3,SUM(IF(([2]JOE_DATA!$C$2:$C$19999=$CN71)*([2]JOE_DATA!$B$2:$B$19999="Know how"),0.3,0)))
+
IF(LEN($CO71)=0,0.3,SUM(IF(([2]JOE_DATA!$C$2:$C$19999=$CO71)*([2]JOE_DATA!$B$2:$B$19999="Know how"),0.3,0)))</f>
        <v>1</v>
      </c>
      <c r="HF71" s="3">
        <f t="array" ref="HF71">IF(LEN($CS71)=0,0.4,SUM(IF(([2]JOE_DATA!$C$2:$C$19999=$CS71)*([2]JOE_DATA!$B$2:$B$19999="Work type")*([2]JOE_DATA!$A$2:$A$19999="BAIF"),0.4,0)))
+
IF(LEN($CT71)=0,0.3,SUM(IF(([2]JOE_DATA!$C$2:$C$19999=$CT71)*([2]JOE_DATA!$B$2:$B$19999="Work type")*([2]JOE_DATA!$A$2:$A$19999="BAIF"),0.3,0)))
+
IF(LEN($CU71)=0,0.3,SUM(IF(([2]JOE_DATA!$C$2:$C$19999=$CU71)*([2]JOE_DATA!$B$2:$B$19999="Work type")*([2]JOE_DATA!$A$2:$A$19999="BAIF"),0.3,0)))</f>
        <v>1</v>
      </c>
      <c r="HG71" s="3">
        <f t="array" ref="HG71">IF(LEN($CQ71)=0,1,SUM(IF(([2]JOE_DATA!$C$2:$C$19999=$CQ71)*([2]JOE_DATA!$B$2:$B$19999="Client type")*([2]JOE_DATA!$A$2:$A$19999="BAIF"),1,0)))</f>
        <v>1</v>
      </c>
      <c r="HH71" s="3">
        <f t="array" ref="HH71">IF(LEN($CW71)=0,0.4,SUM(IF(([2]JOE_DATA!$C$2:$C$19999=$CW71)*([2]JOE_DATA!$B$2:$B$19999="Work type")*([2]JOE_DATA!$A$2:$A$19999="CRD"),0.4,0)))
+
IF(LEN($CX71)=0,0.3,SUM(IF(([2]JOE_DATA!$C$2:$C$19999=$CX71)*([2]JOE_DATA!$B$2:$B$19999="Work type")*([2]JOE_DATA!$A$2:$A$19999="CRD"),0.3,0)))
+
IF(LEN($CY71)=0,0.3,SUM(IF(([2]JOE_DATA!$C$2:$C$19999=$CY71)*([2]JOE_DATA!$B$2:$B$19999="Work type")*([2]JOE_DATA!$A$2:$A$19999="CRD"),0.3,0)))</f>
        <v>1</v>
      </c>
      <c r="HI71" s="3">
        <f t="array" ref="HI71">IF(LEN($CZ71)=0,0.4,SUM(IF(([2]JOE_DATA!$C$2:$C$19999=$CZ71)*([2]JOE_DATA!$B$2:$B$19999="Sub-work type")*([2]JOE_DATA!$A$2:$A$19999="CRD"),0.4,0)))
+
IF(LEN($DA71)=0,0.3,SUM(IF(([2]JOE_DATA!$C$2:$C$19999=$DA71)*([2]JOE_DATA!$B$2:$B$19999="Sub-work type")*([2]JOE_DATA!$A$2:$A$19999="CRD"),0.3,0)))
+
IF(LEN($DB71)=0,0.3,SUM(IF(([2]JOE_DATA!$C$2:$C$19999=$DB71)*([2]JOE_DATA!$B$2:$B$19999="Sub-work type")*([2]JOE_DATA!$A$2:$A$19999="CRD"),0.3,0)))</f>
        <v>1</v>
      </c>
      <c r="HJ71" s="3">
        <f t="array" ref="HJ71">IF(LEN($CV71)=0,1,SUM(IF(([2]JOE_DATA!$C$2:$C$19999=$CV71)*([2]JOE_DATA!$B$2:$B$19999="Client type")*([2]JOE_DATA!$A$2:$A$19999="CRD"),1,0)))</f>
        <v>1</v>
      </c>
      <c r="HK71" s="3">
        <f t="array" ref="HK71">IF(LEN($DC71)=0,0.4,SUM(IF(([2]JOE_DATA!$C$2:$C$19999=$DC71)*([2]JOE_DATA!$B$2:$B$19999="Work type")*([2]JOE_DATA!$A$2:$A$19999="Corporate"),0.4,0)))
+
IF(LEN($DD71)=0,0.3,SUM(IF(([2]JOE_DATA!$C$2:$C$19999=$DD71)*([2]JOE_DATA!$B$2:$B$19999="Work type")*([2]JOE_DATA!$A$2:$A$19999="Corporate"),0.3,0)))
+
IF(LEN($DE71)=0,0.3,SUM(IF(([2]JOE_DATA!$C$2:$C$19999=$DE71)*([2]JOE_DATA!$B$2:$B$19999="Work type")*([2]JOE_DATA!$A$2:$A$19999="Corporate"),0.3,0)))</f>
        <v>1</v>
      </c>
      <c r="HL71" s="3">
        <f t="array" ref="HL71">IF(LEN($DF71)=0,0.4,SUM(IF(([2]JOE_DATA!$C$2:$C$19999=$DF71)*([2]JOE_DATA!$B$2:$B$19999="Sub-work type")*([2]JOE_DATA!$A$2:$A$19999="Corporate"),0.4,0)))
+
IF(LEN($DG71)=0,0.3,SUM(IF(([2]JOE_DATA!$C$2:$C$19999=$DG71)*([2]JOE_DATA!$B$2:$B$19999="Sub-work type")*([2]JOE_DATA!$A$2:$A$19999="Corporate"),0.3,0)))
+
IF(LEN($DH71)=0,0.3,SUM(IF(([2]JOE_DATA!$C$2:$C$19999=$DH71)*([2]JOE_DATA!$B$2:$B$19999="Sub-work type")*([2]JOE_DATA!$A$2:$A$19999="Corporate"),0.3,0)))</f>
        <v>1</v>
      </c>
      <c r="HM71" s="3">
        <f t="array" ref="HM71">IF(LEN($DI71)=0,0.4,SUM(IF(([2]JOE_DATA!$C$2:$C$19999=$DI71)*([2]JOE_DATA!$B$2:$B$19999="Acting for")*([2]JOE_DATA!$A$2:$A$19999="Corporate"),0.4,0)))
+
IF(LEN($DJ71)=0,0.3,SUM(IF(([2]JOE_DATA!$C$2:$C$19999=$DJ71)*([2]JOE_DATA!$B$2:$B$19999="Acting for")*([2]JOE_DATA!$A$2:$A$19999="Corporate"),0.3,0)))
+
IF(LEN($DK71)=0,0.3,SUM(IF(([2]JOE_DATA!$C$2:$C$19999=$DK71)*([2]JOE_DATA!$B$2:$B$19999="Acting for")*([2]JOE_DATA!$A$2:$A$19999="Corporate"),0.3,0)))</f>
        <v>1</v>
      </c>
      <c r="HN71" s="3">
        <f t="array" ref="HN71">IF(LEN($DM71)=0,0.4,SUM(IF(([2]JOE_DATA!$C$2:$C$19999=$DM71)*([2]JOE_DATA!$B$2:$B$19999="Country of buyer")*([2]JOE_DATA!$A$2:$A$19999="Corporate"),0.4,0)))
+
IF(LEN($DN71)=0,0.3,SUM(IF(([2]JOE_DATA!$C$2:$C$19999=$DN71)*([2]JOE_DATA!$B$2:$B$19999="Country of buyer")*([2]JOE_DATA!$A$2:$A$19999="Corporate"),0.3,0)))
+
IF(LEN($DL71)=0,0.3,SUM(IF(([2]JOE_DATA!$C$2:$C$19999=$DL71)*([2]JOE_DATA!$B$2:$B$19999="Country of buyer")*([2]JOE_DATA!$A$2:$A$19999="Corporate"),0.3,0)))</f>
        <v>1</v>
      </c>
      <c r="HO71" s="3">
        <f t="array" ref="HO71">IF(LEN($DO71)=0,0.4,SUM(IF(([2]JOE_DATA!$C$2:$C$19999=$DO71)*([2]JOE_DATA!$B$2:$B$19999="Country of seller")*([2]JOE_DATA!$A$2:$A$19999="Corporate"),0.4,0)))
+
IF(LEN($DP71)=0,0.3,SUM(IF(([2]JOE_DATA!$C$2:$C$19999=$DP71)*([2]JOE_DATA!$B$2:$B$19999="Country of seller")*([2]JOE_DATA!$A$2:$A$19999="Corporate"),0.3,0)))
+
IF(LEN($DQ71)=0,0.3,SUM(IF(([2]JOE_DATA!$C$2:$C$19999=$DQ71)*([2]JOE_DATA!$B$2:$B$19999="Country of seller")*([2]JOE_DATA!$A$2:$A$19999="Corporate"),0.3,0)))</f>
        <v>1</v>
      </c>
      <c r="HP71" s="3">
        <f t="array" ref="HP71">IF(LEN($DR71)=0,0.4,SUM(IF(([2]JOE_DATA!$C$2:$C$19999=$DR71)*([2]JOE_DATA!$B$2:$B$19999="Country of target")*([2]JOE_DATA!$A$2:$A$19999="Corporate"),0.4,0)))
+
IF(LEN($DS71)=0,0.3,SUM(IF(([2]JOE_DATA!$C$2:$C$19999=$DS71)*([2]JOE_DATA!$B$2:$B$19999="Country of target")*([2]JOE_DATA!$A$2:$A$19999="Corporate"),0.3,0)))
+
IF(LEN($DT71)=0,0.3,SUM(IF(([2]JOE_DATA!$C$2:$C$19999=$DT71)*([2]JOE_DATA!$B$2:$B$19999="Country of target")*([2]JOE_DATA!$A$2:$A$19999="Corporate"),0.3,0)))</f>
        <v>1</v>
      </c>
      <c r="HQ71" s="3">
        <f t="array" ref="HQ71">IF(LEN($DU71)=0,1,SUM(IF(([2]JOE_DATA!$C$2:$C$19999=$DU71)*([2]JOE_DATA!$B$2:$B$19999="Value over US $5m")*([2]JOE_DATA!$A$2:$A$19999="Corporate"),1,0)))</f>
        <v>1</v>
      </c>
      <c r="HR71" s="3">
        <f t="array" ref="HR71">IF(LEN($DV71)=0,1,SUM(IF(([2]JOE_DATA!$C$2:$C$19999=$DV71)*([2]JOE_DATA!$B$2:$B$19999="Value over £500,000")*([2]JOE_DATA!$A$2:$A$19999="Corporate"),1,0)))</f>
        <v>1</v>
      </c>
      <c r="HS71" s="3">
        <f t="array" ref="HS71">IF(LEN($DW71)=0,1,SUM(IF(([2]JOE_DATA!$C$2:$C$19999=$DW71)*([2]JOE_DATA!$B$2:$B$19999="Value over Euro 5m")*([2]JOE_DATA!$A$2:$A$19999="Corporate"),1,0)))</f>
        <v>1</v>
      </c>
      <c r="HT71" s="3">
        <f t="array" ref="HT71">IF(LEN($DX71)=0,1,SUM(IF(([2]JOE_DATA!$C$2:$C$19999=$DX71)*([2]JOE_DATA!$B$2:$B$19999="Value range in euros")*([2]JOE_DATA!$A$2:$A$19999="Corporate"),1,0)))</f>
        <v>1</v>
      </c>
      <c r="HU71" s="3">
        <f t="array" ref="HU71">IF(LEN($DY71)=0,1,SUM(IF(([2]JOE_DATA!$C$2:$C$19999=$DY71)*([2]JOE_DATA!$B$2:$B$19999="Is the deal relevant for M&amp;A study")*([2]JOE_DATA!$A$2:$A$19999="Corporate"),1,0)))</f>
        <v>1</v>
      </c>
      <c r="HV71" s="3">
        <f t="array" ref="HV71">IF(LEN($DZ71)=0,1,SUM(IF(([2]JOE_DATA!$C$2:$C$19999=$DZ71)*([2]JOE_DATA!$B$2:$B$19999="Does the deal involve PE clients")*([2]JOE_DATA!$A$2:$A$19999="Corporate"),1,0)))</f>
        <v>1</v>
      </c>
      <c r="HW71" s="3">
        <f t="array" ref="HW71">IF(LEN($EA71)=0,1,SUM(IF(([2]JOE_DATA!$C$2:$C$19999=$EA71)*([2]JOE_DATA!$B$2:$B$19999="Quarter deal announced/signed")*([2]JOE_DATA!$A$2:$A$19999="Corporate"),1,0)))</f>
        <v>1</v>
      </c>
      <c r="HX71" s="3">
        <f t="array" ref="HX71">IF(LEN($EB71)=0,1,SUM(IF(([2]JOE_DATA!$C$2:$C$19999=$EB71)*([2]JOE_DATA!$B$2:$B$19999="Quarter deal completed")*([2]JOE_DATA!$A$2:$A$19999="Corporate"),1,0)))</f>
        <v>1</v>
      </c>
      <c r="HY71" s="3">
        <f t="array" ref="HY71">IF(LEN($EC71)=0,1,SUM(IF(([2]JOE_DATA!$C$2:$C$19999=$EC71)*([2]JOE_DATA!$B$2:$B$19999="Year deal announced/signed")*([2]JOE_DATA!$A$2:$A$19999="Corporate"),1,0)))</f>
        <v>1</v>
      </c>
      <c r="HZ71" s="3">
        <f t="array" ref="HZ71">IF(LEN($ED71)=0,1,SUM(IF(([2]JOE_DATA!$C$2:$C$19999=$ED71)*([2]JOE_DATA!$B$2:$B$19999="Year deal completed")*([2]JOE_DATA!$A$2:$A$19999="Corporate"),1,0)))</f>
        <v>1</v>
      </c>
      <c r="IA71" s="3">
        <v>11</v>
      </c>
      <c r="IB71" s="3">
        <f t="array" ref="IB71">IF(LEN($EF71)=0,1,SUM(IF(([2]JOE_DATA!$C$2:$C$19999=$EF71)*([2]JOE_DATA!$B$2:$B$19999="Work type")*([2]JOE_DATA!$A$2:$A$19999="Corporate Tax"),1,0)))</f>
        <v>1</v>
      </c>
      <c r="IC71" s="3">
        <f t="array" ref="IC71">IF(LEN($EG71)=0,0.4,SUM(IF(([2]JOE_DATA!$C$2:$C$19999=$EG71)*([2]JOE_DATA!$B$2:$B$19999="Work type")*([2]JOE_DATA!$A$2:$A$19999="EPC Construction"),0.4,0)))
+
IF(LEN($EH71)=0,0.3,SUM(IF(([2]JOE_DATA!$C$2:$C$19999=$EH71)*([2]JOE_DATA!$B$2:$B$19999="Work type")*([2]JOE_DATA!$A$2:$A$19999="EPC Construction"),0.3,0)))
+
IF(LEN($EI71)=0,0.3,SUM(IF(([2]JOE_DATA!$C$2:$C$19999=$EI71)*([2]JOE_DATA!$B$2:$B$19999="Work type")*([2]JOE_DATA!$A$2:$A$19999="EPC Construction"),0.3,0)))</f>
        <v>1</v>
      </c>
      <c r="ID71" s="3">
        <f t="array" ref="ID71">IF(LEN($EJ71)=0,0.4,SUM(IF(([2]JOE_DATA!$C$2:$C$19999=$EJ71)*([2]JOE_DATA!$B$2:$B$19999="Contract type")*([2]JOE_DATA!$A$2:$A$19999="EPC Construction"),0.4,0)))
+
IF(LEN($EK71)=0,0.3,SUM(IF(([2]JOE_DATA!$C$2:$C$19999=$EK71)*([2]JOE_DATA!$B$2:$B$19999="Contract type")*([2]JOE_DATA!$A$2:$A$19999="EPC Construction"),0.3,0)))
+
IF(LEN($EL71)=0,0.3,SUM(IF(([2]JOE_DATA!$C$2:$C$19999=$EL71)*([2]JOE_DATA!$B$2:$B$19999="Contract type")*([2]JOE_DATA!$A$2:$A$19999="EPC Construction"),0.3,0)))</f>
        <v>1</v>
      </c>
      <c r="IE71" s="3">
        <f t="array" ref="IE71">IF(LEN($EP71)=0,1,SUM(IF(([2]JOE_DATA!$C$2:$C$19999=$EP71)*([2]JOE_DATA!$B$2:$B$19999="Client type")*([2]JOE_DATA!$A$2:$A$19999="EPC Construction"),1,0)))</f>
        <v>1</v>
      </c>
      <c r="IF71" s="3">
        <f t="array" ref="IF71">IF(LEN($EN71)=0,1,SUM(IF(([2]JOE_DATA!$C$2:$C$19999=$EN71)*([2]JOE_DATA!$B$2:$B$19999="Subject matter")*([2]JOE_DATA!$A$2:$A$19999="EPC Construction"),1,0)))</f>
        <v>1</v>
      </c>
      <c r="IG71" s="3">
        <f t="array" ref="IG71">IF(LEN($ER71)=0,1,SUM(IF(([2]JOE_DATA!$C$2:$C$19999=$ER71)*([2]JOE_DATA!$B$2:$B$19999="Client scope")*([2]JOE_DATA!$A$2:$A$19999="EPC Construction"),1,0)))</f>
        <v>1</v>
      </c>
      <c r="IH71" s="3">
        <f t="array" ref="IH71">IF(LEN($ES71)=0,0.4,SUM(IF(([2]JOE_DATA!$C$2:$C$19999=$ES71)*([2]JOE_DATA!$B$2:$B$19999="Work type")*([2]JOE_DATA!$A$2:$A$19999="EPC Energy"),0.4,0)))
+
IF(LEN($ET71)=0,0.3,SUM(IF(([2]JOE_DATA!$C$2:$C$19999=$ET71)*([2]JOE_DATA!$B$2:$B$19999="Work type")*([2]JOE_DATA!$A$2:$A$19999="EPC Energy"),0.3,0)))
+
IF(LEN($EU71)=0,0.3,SUM(IF(([2]JOE_DATA!$C$2:$C$19999=$EU71)*([2]JOE_DATA!$B$2:$B$19999="Work type")*([2]JOE_DATA!$A$2:$A$19999="EPC Energy"),0.3,0)))</f>
        <v>1</v>
      </c>
      <c r="II71" s="3">
        <f t="array" ref="II71">IF(LEN($EV71)=0,1,SUM(IF(([2]JOE_DATA!$C$2:$C$19999=$EV71)*([2]JOE_DATA!$B$2:$B$19999="Work type")*([2]JOE_DATA!$A$2:$A$19999="EPC Energy"),1,0)))</f>
        <v>1</v>
      </c>
      <c r="IJ71" s="3">
        <f t="array" ref="IJ71">IF(LEN($EW71)=0,1,SUM(IF(([2]JOE_DATA!$C$2:$C$19999=$EW71)*([2]JOE_DATA!$B$2:$B$19999="Client type")*([2]JOE_DATA!$A$2:$A$19999="EPC Projects"),1,0)))</f>
        <v>1</v>
      </c>
      <c r="IK71" s="3">
        <f t="array" ref="IK71">IF(LEN($FE71)=0,0.4,SUM(IF(([2]JOE_DATA!$C$2:$C$19999=$FE71)*([2]JOE_DATA!$B$2:$B$19999="Client type")*([2]JOE_DATA!$A$2:$A$19999="Real Estate"),0.4,0)))
+
IF(LEN($FF71)=0,0.3,SUM(IF(([2]JOE_DATA!$C$2:$C$19999=$FF71)*([2]JOE_DATA!$B$2:$B$19999="Client type")*([2]JOE_DATA!$A$2:$A$19999="Real Estate"),0.3,0)))
+
IF(LEN($FG71)=0,0.3,SUM(IF(([2]JOE_DATA!$C$2:$C$19999=$FG71)*([2]JOE_DATA!$B$2:$B$19999="Client type")*([2]JOE_DATA!$A$2:$A$19999="Real Estate"),0.3,0)))</f>
        <v>1</v>
      </c>
      <c r="IL71" s="3">
        <f t="array" ref="IL71">IF(LEN($FH71)=0,0.4,SUM(IF(([2]JOE_DATA!$C$2:$C$19999=$FH71)*([2]JOE_DATA!$B$2:$B$19999="Work type")*([2]JOE_DATA!$A$2:$A$19999="Real Estate"),0.4,0)))
+
IF(LEN($FI71)=0,0.3,SUM(IF(([2]JOE_DATA!$C$2:$C$19999=$FI71)*([2]JOE_DATA!$B$2:$B$19999="Work type")*([2]JOE_DATA!$A$2:$A$19999="Real Estate"),0.3,0)))
+
IF(LEN($FJ71)=0,0.3,SUM(IF(([2]JOE_DATA!$C$2:$C$19999=$FJ71)*([2]JOE_DATA!$B$2:$B$19999="Work type")*([2]JOE_DATA!$A$2:$A$19999="Real Estate"),0.3,0)))</f>
        <v>0.6</v>
      </c>
      <c r="IM71" s="3">
        <f t="array" ref="IM71">IF(LEN($EX71)=0,0.4,SUM(IF(([2]JOE_DATA!$C$2:$C$19999=$EX71)*([2]JOE_DATA!$B$2:$B$19999="Work type")*([2]JOE_DATA!$A$2:$A$19999="Human Capital"),0.4,0)))
+
IF(LEN($EY71)=0,0.3,SUM(IF(([2]JOE_DATA!$C$2:$C$19999=$EY71)*([2]JOE_DATA!$B$2:$B$19999="Work type")*([2]JOE_DATA!$A$2:$A$19999="Human Capital"),0.3,0)))
+
IF(LEN($EZ71)=0,0.3,SUM(IF(([2]JOE_DATA!$C$2:$C$19999=$EZ71)*([2]JOE_DATA!$B$2:$B$19999="Work type")*([2]JOE_DATA!$A$2:$A$19999="Human Capital"),0.3,0)))</f>
        <v>1</v>
      </c>
      <c r="IN71" s="3">
        <f t="array" ref="IN71">IF(LEN($FA71)=0,0.4,SUM(IF(([2]JOE_DATA!$C$2:$C$19999=$FA71)*([2]JOE_DATA!$B$2:$B$19999="Sub-work types")*([2]JOE_DATA!$A$2:$A$19999="Human Capital"),0.4,0)))
+
IF(LEN($FB71)=0,0.3,SUM(IF(([2]JOE_DATA!$C$2:$C$19999=$FB71)*([2]JOE_DATA!$B$2:$B$19999="Sub-work types")*([2]JOE_DATA!$A$2:$A$19999="Human Capital"),0.3,0)))
+
IF(LEN($FC71)=0,0.3,SUM(IF(([2]JOE_DATA!$C$2:$C$19999=$FC71)*([2]JOE_DATA!$B$2:$B$19999="Sub-work types")*([2]JOE_DATA!$A$2:$A$19999="Human Capital"),0.3,0)))</f>
        <v>1</v>
      </c>
      <c r="IO71" s="15">
        <f t="array" ref="IO71">IF(LEN($FD71)=0,1,SUM(IF(([2]JOE_DATA!$C$2:$C$19999=$FD71)*([2]JOE_DATA!$B$2:$B$19999="Pension scheme")*([2]JOE_DATA!$A$2:$A$19999="Human Capital"),1,0)))</f>
        <v>1</v>
      </c>
      <c r="IP71" s="3">
        <f t="array" ref="IP71">IF(LEN($BT71)=0,0.4,SUM(IF(([2]JOE_DATA!$C$2:$C$19999=$BT71)*([2]JOE_DATA!$B$2:$B$19999="Other Matter Executive"),0.4,0)))
+
IF(LEN($BU71)=0,0.3,SUM(IF(([2]JOE_DATA!$C$2:$C$19999=$BU71)*([2]JOE_DATA!$B$2:$B$19999="Other Matter Executive"),0.3,0)))
+
IF(LEN($BV71)=0,0.3,SUM(IF(([2]JOE_DATA!$C$2:$C$19999=$BV71)*([2]JOE_DATA!$B$2:$B$19999="Other Matter Executive"),0.3,0)))</f>
        <v>1</v>
      </c>
    </row>
    <row r="72" spans="2:250" ht="67.5">
      <c r="B72" s="46" t="s">
        <v>388</v>
      </c>
      <c r="C72" s="41" t="s">
        <v>343</v>
      </c>
      <c r="D72" s="46" t="s">
        <v>389</v>
      </c>
      <c r="E72" s="41"/>
      <c r="F72" s="41" t="s">
        <v>248</v>
      </c>
      <c r="G72" s="41"/>
      <c r="H72" s="41"/>
      <c r="I72" s="41"/>
      <c r="J72" s="41"/>
      <c r="K72" s="41"/>
      <c r="L72" s="41"/>
      <c r="M72" s="41"/>
      <c r="N72" s="41"/>
      <c r="O72" s="36" t="s">
        <v>106</v>
      </c>
      <c r="P72" s="41"/>
      <c r="Q72" s="41"/>
      <c r="R72" s="41"/>
      <c r="S72" s="41"/>
      <c r="T72" s="48">
        <v>40543</v>
      </c>
      <c r="U72" s="36" t="s">
        <v>248</v>
      </c>
      <c r="V72" s="41"/>
      <c r="W72" s="41"/>
      <c r="X72" s="41"/>
      <c r="Y72" s="41"/>
      <c r="Z72" s="41"/>
      <c r="AA72" s="46" t="s">
        <v>390</v>
      </c>
      <c r="AB72" s="41"/>
      <c r="AC72" s="41"/>
      <c r="AD72" s="41"/>
      <c r="AE72" s="41"/>
      <c r="AF72" s="41"/>
      <c r="AG72" s="41"/>
      <c r="AH72" s="45"/>
      <c r="AI72" s="41"/>
      <c r="AJ72" s="41"/>
      <c r="AK72" s="41"/>
      <c r="AL72" s="36" t="s">
        <v>250</v>
      </c>
      <c r="AM72" s="41"/>
      <c r="AN72" s="41"/>
      <c r="AO72" s="36" t="s">
        <v>251</v>
      </c>
      <c r="AP72" s="41"/>
      <c r="AQ72" s="41"/>
      <c r="AR72" s="41"/>
      <c r="AS72" s="41"/>
      <c r="AT72" s="41"/>
      <c r="AU72" s="41"/>
      <c r="AV72" s="41"/>
      <c r="AW72" s="41"/>
      <c r="AX72" s="41"/>
      <c r="AY72" s="41"/>
      <c r="AZ72" s="41"/>
      <c r="BA72" s="45"/>
      <c r="BB72" s="41"/>
      <c r="BC72" s="41"/>
      <c r="BD72" s="41"/>
      <c r="BE72" s="46"/>
      <c r="BF72" s="41"/>
      <c r="BG72" s="41"/>
      <c r="BH72" s="41"/>
      <c r="BI72" s="41"/>
      <c r="BJ72" s="41"/>
      <c r="BK72" s="41"/>
      <c r="BL72" s="41" t="s">
        <v>395</v>
      </c>
      <c r="BM72" s="41"/>
      <c r="BN72" s="41"/>
      <c r="BO72" s="41"/>
      <c r="BP72" s="41"/>
      <c r="BQ72" s="41"/>
      <c r="BR72" s="41"/>
      <c r="BS72" s="41"/>
      <c r="BT72" s="41"/>
      <c r="BU72" s="41"/>
      <c r="BV72" s="41"/>
      <c r="BW72" s="41"/>
      <c r="BX72" s="41"/>
      <c r="BY72" s="41"/>
      <c r="BZ72" s="41"/>
      <c r="CA72" s="41"/>
      <c r="CB72" s="41"/>
      <c r="CC72" s="41"/>
      <c r="CD72" s="41"/>
      <c r="CE72" s="36"/>
      <c r="CF72" s="41"/>
      <c r="CG72" s="41"/>
      <c r="CH72" s="41"/>
      <c r="CI72" s="41"/>
      <c r="CJ72" s="41"/>
      <c r="CK72" s="41"/>
      <c r="CL72" s="41"/>
      <c r="CM72" s="41"/>
      <c r="CN72" s="41"/>
      <c r="CO72" s="41"/>
      <c r="CP72" s="41"/>
      <c r="CQ72" s="41"/>
      <c r="CR72" s="41"/>
      <c r="CS72" s="45"/>
      <c r="CT72" s="49"/>
      <c r="CU72" s="49"/>
      <c r="CV72" s="50"/>
      <c r="CW72" s="50"/>
      <c r="CX72" s="50"/>
      <c r="CY72" s="50"/>
      <c r="CZ72" s="49"/>
      <c r="DA72" s="49"/>
      <c r="DB72" s="49"/>
      <c r="DC72" s="49"/>
      <c r="DD72" s="49"/>
      <c r="DE72" s="49"/>
      <c r="DF72" s="50"/>
      <c r="DG72" s="50"/>
      <c r="DH72" s="50"/>
      <c r="DI72" s="50"/>
      <c r="DJ72" s="50"/>
      <c r="DK72" s="50"/>
      <c r="DL72" s="50"/>
      <c r="DM72" s="50"/>
      <c r="DN72" s="50"/>
      <c r="DO72" s="50"/>
      <c r="DP72" s="50"/>
      <c r="DQ72" s="50"/>
      <c r="DR72" s="50"/>
      <c r="DS72" s="50"/>
      <c r="DT72" s="50"/>
      <c r="DU72" s="50"/>
      <c r="DV72" s="50"/>
      <c r="DW72" s="50"/>
      <c r="DX72" s="50"/>
      <c r="DY72" s="50"/>
      <c r="DZ72" s="50"/>
      <c r="EA72" s="50"/>
      <c r="EB72" s="50"/>
      <c r="EC72" s="50"/>
      <c r="ED72" s="50"/>
      <c r="EE72" s="50"/>
      <c r="EF72" s="50"/>
      <c r="EG72" s="50"/>
      <c r="EH72" s="50"/>
      <c r="EI72" s="50"/>
      <c r="EJ72" s="49"/>
      <c r="EK72" s="49"/>
      <c r="EL72" s="49"/>
      <c r="EM72" s="50"/>
      <c r="EN72" s="50"/>
      <c r="EO72" s="50"/>
      <c r="EP72" s="50"/>
      <c r="EQ72" s="50"/>
      <c r="ER72" s="50"/>
      <c r="ES72" s="50"/>
      <c r="ET72" s="50"/>
      <c r="EU72" s="50"/>
      <c r="EV72" s="50"/>
      <c r="EW72" s="50"/>
      <c r="EX72" s="50"/>
      <c r="EY72" s="50"/>
      <c r="EZ72" s="50"/>
      <c r="FA72" s="50"/>
      <c r="FB72" s="50"/>
      <c r="FC72" s="50"/>
      <c r="FD72" s="50"/>
      <c r="FE72" s="50"/>
      <c r="FF72" s="50"/>
      <c r="FG72" s="50"/>
      <c r="FH72" s="50" t="s">
        <v>364</v>
      </c>
      <c r="FI72" s="50"/>
      <c r="FJ72" s="50"/>
      <c r="FK72" s="50"/>
      <c r="FL72" s="50"/>
      <c r="FM72" s="50"/>
      <c r="FO72" s="3"/>
      <c r="FP72" s="3"/>
      <c r="FQ72" s="3" t="str">
        <f t="array" ref="FQ72">IF(SUM($FU72:$IP72)=74,"PASS","FAIL")</f>
        <v>FAIL</v>
      </c>
      <c r="FR72" s="3">
        <f t="shared" si="9"/>
        <v>2</v>
      </c>
      <c r="FS72" s="3">
        <f t="shared" si="10"/>
        <v>1</v>
      </c>
      <c r="FT72" s="3"/>
      <c r="FU72" s="3">
        <f t="array" ref="FU72">SUM(IF(([2]JOE_DATA!$C$2:$C$19999=$C72)*([2]JOE_DATA!$B$2:$B$19999="Client Name Confidential"),1,0))</f>
        <v>1</v>
      </c>
      <c r="FV72" s="3">
        <f t="array" ref="FV72">IF(ISBLANK($E72),1,SUM(IF(([2]JOE_DATA!$C$2:$C$19999=$E72)*([2]JOE_DATA!$B$2:$B$19999="Client name confidential on completion"),1,0)))</f>
        <v>1</v>
      </c>
      <c r="FW72" s="3">
        <f t="array" ref="FW72">IF(LEN($F72)=0,0.5,SUM(IF(([2]JOE_DATA!$C$2:$C$19999=$F72)*([2]JOE_DATA!$B$2:$B$19999="Client sector group"),0.5,0)))
+
IF(LEN($G72)=0,0.25,SUM(IF(([2]JOE_DATA!$C$2:$C$19999=$G72)*([2]JOE_DATA!$B$2:$B$19999="Client sector group"),0.25,0)))
+
IF(LEN($H72)=0,0.25,SUM(IF(([2]JOE_DATA!$C$2:$C$19999=$H72)*([2]JOE_DATA!$B$2:$B$19999="Client sector group"),0.25,0)))</f>
        <v>1</v>
      </c>
      <c r="FX72" s="3">
        <f t="array" ref="FX72">IF(ISBLANK($I72),0.5,SUM(IF(([2]JOE_DATA!$C$2:$C$19999=$I72)*([2]JOE_DATA!$B$2:$B$19999="Client sub-sector group"),0.5,0)))
+
IF(ISBLANK($J72),0.25,SUM(IF(([2]JOE_DATA!$C$2:$C$19999=$J72)*([2]JOE_DATA!$B$2:$B$19999="Client sub-sector group"),0.25,0)))
+
IF(ISBLANK($K72),0.25,SUM(IF(([2]JOE_DATA!$C$2:$C$19999=$K72)*([2]JOE_DATA!$B$2:$B$19999="Client sub-sector group"),0.25,0)))</f>
        <v>1</v>
      </c>
      <c r="FY72" s="3">
        <f t="array" ref="FY72">IF(LEN($L72)=0,0.4,SUM(IF(([2]JOE_DATA!$C$2:$C$19999=$L72)*([2]JOE_DATA!$B$2:$B$19999="Predominant Country of Client"),0.4,0)))
+
IF(LEN($M72)=0,0.3,SUM(IF(([2]JOE_DATA!$C$2:$C$19999=$M72)*([2]JOE_DATA!$B$2:$B$19999="Predominant Country of Client"),0.3,0)))
+
IF(LEN($N72)=0,0.3,SUM(IF(([2]JOE_DATA!$C$2:$C$19999=$N72)*([2]JOE_DATA!$B$2:$B$19999="Predominant Country of Client"),0.3,0)))</f>
        <v>1</v>
      </c>
      <c r="FZ72" s="3">
        <f t="array" ref="FZ72">IF(LEN($O72)=0,0.4,SUM(IF(([2]JOE_DATA!$C$2:$C$19999=$O72)*([2]JOE_DATA!$B$2:$B$19999="Main practice group"),0.4,0)))
+
IF(LEN($P72)=0,0.3,SUM(IF(([2]JOE_DATA!$C$2:$C$19999=$P72)*([2]JOE_DATA!$B$2:$B$19999="Main practice group"),0.3,0)))
+
IF(LEN($Q72)=0,0.3,SUM(IF(([2]JOE_DATA!$C$2:$C$19999=$Q72)*([2]JOE_DATA!$B$2:$B$19999="Main practice group"),0.3,0)))</f>
        <v>1</v>
      </c>
      <c r="GA72" s="3">
        <f t="shared" si="7"/>
        <v>1</v>
      </c>
      <c r="GB72" s="3">
        <f t="shared" si="8"/>
        <v>1</v>
      </c>
      <c r="GC72" s="3">
        <f t="array" ref="GC72">IF(LEN($U72)=0,0.4,SUM(IF(([2]JOE_DATA!$C$2:$C$19999=$U72)*([2]JOE_DATA!$B$2:$B$19999="Matter sector group"),0.4,0)))
+
IF(LEN($V72)=0,0.3,SUM(IF(([2]JOE_DATA!$C$2:$C$19999=$V72)*([2]JOE_DATA!$B$2:$B$19999="Matter sector group"),0.3,0)))
+
IF(LEN($W72)=0,0.3,SUM(IF(([2]JOE_DATA!$C$2:$C$19999=$W72)*([2]JOE_DATA!$B$2:$B$19999="Matter sector group"),0.3,0)))</f>
        <v>1</v>
      </c>
      <c r="GD72" s="3">
        <f t="array" ref="GD72">IF(LEN($X72)=0,0.4,SUM(IF(([2]JOE_DATA!$C$2:$C$19999=$X72)*([2]JOE_DATA!$B$2:$B$19999="Matter sub-sector group"),0.4,0)))
+
IF(LEN($Y72)=0,0.3,SUM(IF(([2]JOE_DATA!$C$2:$C$19999=$Y72)*([2]JOE_DATA!$B$2:$B$19999="Matter sub-sector group"),0.3,0)))
+
IF(LEN($Z72)=0,0.3,SUM(IF(([2]JOE_DATA!$C$2:$C$19999=$Z72)*([2]JOE_DATA!$B$2:$B$19999="Matter sub-sector group"),0.3,0)))</f>
        <v>1</v>
      </c>
      <c r="GE72" s="3">
        <f t="array" ref="GE72">IF(ISBLANK($AD72),1,SUM(IF(([2]JOE_DATA!$C$2:$C$19999=$AD72)*([2]JOE_DATA!$B$2:$B$19999="Matter confidential"),1,0)))</f>
        <v>1</v>
      </c>
      <c r="GF72" s="3">
        <f t="array" ref="GF72">IF(ISBLANK($AE72),1,SUM(IF(([2]JOE_DATA!$C$2:$C$19999=$AE72)*([2]JOE_DATA!$B$2:$B$19999="Matter confidential on completion"),1,0)))</f>
        <v>1</v>
      </c>
      <c r="GG72" s="3">
        <f t="array" ref="GG72">IF(ISBLANK($AG72),1,SUM(IF(([2]JOE_DATA!$C$2:$C$19999=$AG72)*([2]JOE_DATA!$B$2:$B$19999="Applicable law"),1,0)))</f>
        <v>1</v>
      </c>
      <c r="GH72" s="3">
        <f t="array" ref="GH72">IF(ISBLANK($AO72),1,SUM(IF(([2]JOE_DATA!$C$2:$C$19999=$AO72)*([2]JOE_DATA!$B$2:$B$19999="Contentious"),1,0)))</f>
        <v>1</v>
      </c>
      <c r="GI72" s="3">
        <f t="array" ref="GI72">IF(ISBLANK($AP72),1,SUM(IF(([2]JOE_DATA!$C$2:$C$19999=$AP72)*([2]JOE_DATA!$B$2:$B$19999="Dispute resolution"),1,0)))</f>
        <v>1</v>
      </c>
      <c r="GJ72" s="3">
        <f t="array" ref="GJ72">IF(ISBLANK($AQ72),1,SUM(IF(([2]JOE_DATA!$C$2:$C$19999=$AQ72)*([2]JOE_DATA!$B$2:$B$19999="Language of dispute"),1,0)))</f>
        <v>1</v>
      </c>
      <c r="GK72" s="3">
        <f t="array" ref="GK72">IF(LEN($AW72)=0,0.4,SUM(IF(([2]JOE_DATA!$C$2:$C$19999=$AW72)*([2]JOE_DATA!$B$2:$B$19999="Country Of Arbitration"),0.4,0)))
+
IF(LEN($AX72)=0,0.3,SUM(IF(([2]JOE_DATA!$C$2:$C$19999=$AX72)*([2]JOE_DATA!$B$2:$B$19999="Country Of Arbitration"),0.3,0)))
+
IF(LEN($AY72)=0,0.3,SUM(IF(([2]JOE_DATA!$C$2:$C$19999=$AY72)*([2]JOE_DATA!$B$2:$B$19999="Country Of Arbitration"),0.3,0)))</f>
        <v>1</v>
      </c>
      <c r="GL72" s="3">
        <f t="array" ref="GL72">IF(LEN($AT72)=0,0.4,SUM(IF(([2]JOE_DATA!$C$2:$C$19999=$AT72)*([2]JOE_DATA!$B$2:$B$19999="Jurisdiction of dispute"),0.4,0)))
+
IF(LEN($AU72)=0,0.3,SUM(IF(([2]JOE_DATA!$C$2:$C$19999=$AU72)*([2]JOE_DATA!$B$2:$B$19999="Jurisdiction of dispute"),0.3,0)))
+
IF(LEN($AV72)=0,0.3,SUM(IF(([2]JOE_DATA!$C$2:$C$19999=$AV72)*([2]JOE_DATA!$B$2:$B$19999="Jurisdiction of dispute"),0.3,0)))</f>
        <v>1</v>
      </c>
      <c r="GM72" s="3">
        <f t="array" ref="GM72">IF(LEN($AZ72)=0,0.6,SUM(IF(([2]JOE_DATA!$C$2:$C$19999=$AZ72)*([2]JOE_DATA!$B$2:$B$19999="Seat of arbitration"),0.6,0)))
+
IF(LEN($BA72)=0,0.4,SUM(IF(([2]JOE_DATA!$C$2:$C$19999=$BA72)*([2]JOE_DATA!$B$2:$B$19999="Seat of arbitration"),0.4,0)))</f>
        <v>1</v>
      </c>
      <c r="GN72" s="3">
        <f t="array" ref="GN72">IF(ISBLANK($BB72),1,SUM(IF(([2]JOE_DATA!$C$2:$C$19999=$BB72)*([2]JOE_DATA!$B$2:$B$19999="Arbitral rules"),1,0)))</f>
        <v>1</v>
      </c>
      <c r="GO72" s="3">
        <f t="array" ref="GO72">IF(ISBLANK($BC72),1,SUM(IF(([2]JOE_DATA!$C$2:$C$19999=$BC72)*([2]JOE_DATA!$B$2:$B$19999="Investment treaty"),1,0)))</f>
        <v>1</v>
      </c>
      <c r="GP72" s="3">
        <f t="array" ref="GP72">IF(ISBLANK($BD72),1,SUM(IF(([2]JOE_DATA!$C$2:$C$19999=$BD72)*([2]JOE_DATA!$B$2:$B$19999="Investigation type"),1,0)))</f>
        <v>1</v>
      </c>
      <c r="GQ72" s="3">
        <f t="array" ref="GQ72">IF(ISBLANK($BF72),1,SUM(IF(([2]JOE_DATA!$C$2:$C$19999=$BF72)*([2]JOE_DATA!$B$2:$B$19999="Currency of deal"),1,0)))</f>
        <v>1</v>
      </c>
      <c r="GR72" s="3">
        <f t="array" ref="GR72">IF(ISBLANK($BG72),1,SUM(IF(([2]JOE_DATA!$C$2:$C$19999=$BG72)*([2]JOE_DATA!$B$2:$B$19999="Value confidential"),1,0)))</f>
        <v>1</v>
      </c>
      <c r="GS72" s="3">
        <f t="array" ref="GS72">IF(ISBLANK($BH72),1,SUM(IF(([2]JOE_DATA!$C$2:$C$19999=$BH72)*([2]JOE_DATA!$B$2:$B$19999="Value confidential on completion"),1,0)))</f>
        <v>1</v>
      </c>
      <c r="GT72" s="3">
        <f t="array" ref="GT72">IF(LEN($BI72)=0,0.4,SUM(IF(([2]JOE_DATA!$C$2:$C$19999=$BI72)*([2]JOE_DATA!$B$2:$B$19999="Teams"),0.4,0)))
+
IF(LEN($BJ72)=0,0.3,SUM(IF(([2]JOE_DATA!$C$2:$C$19999=$BJ72)*([2]JOE_DATA!$B$2:$B$19999="Teams"),0.3,0)))
+
IF(LEN($BK72)=0,0.3,SUM(IF(([2]JOE_DATA!$C$2:$C$19999=$BK72)*([2]JOE_DATA!$B$2:$B$19999="Teams"),0.3,0)))</f>
        <v>1</v>
      </c>
      <c r="GU72" s="3">
        <f t="array" ref="GU72">IF(LEN($BL72)=0,0.4,SUM(IF(([2]JOE_DATA!$C$2:$C$19999=$BL72)*([2]JOE_DATA!$B$2:$B$19999="Lead Matter Partner"),0.4,0)))
+
IF(LEN($BM72)=0,0.3,SUM(IF(([2]JOE_DATA!$C$2:$C$19999=$BM72)*([2]JOE_DATA!$B$2:$B$19999="Lead Matter Partner"),0.3,0)))
+
IF(LEN($BN72)=0,0.3,SUM(IF(([2]JOE_DATA!$C$2:$C$19999=$BN72)*([2]JOE_DATA!$B$2:$B$19999="Lead Matter Partner"),0.3,0)))</f>
        <v>1</v>
      </c>
      <c r="GV72" s="3">
        <f t="array" ref="GV72">IF(LEN($BP72)=0,0.4,SUM(IF(([2]JOE_DATA!$C$2:$C$19999=$BP72)*([2]JOE_DATA!$B$2:$B$19999="Source of credential"),0.4,0)))
+
IF(LEN($BQ72)=0,0.3,SUM(IF(([2]JOE_DATA!$C$2:$C$19999=$BQ72)*([2]JOE_DATA!$B$2:$B$19999="Source of credential"),0.3,0)))
+
IF(LEN($BR72)=0,0.3,SUM(IF(([2]JOE_DATA!$C$2:$C$19999=$BR72)*([2]JOE_DATA!$B$2:$B$19999="Source of credential"),0.3,0)))</f>
        <v>1</v>
      </c>
      <c r="GW72" s="3">
        <f t="array" ref="GW72">IF(LEN($BX72)=0,0.4,SUM(IF(([2]JOE_DATA!$C$2:$C$19999=$BX72)*([2]JOE_DATA!$B$2:$B$19999="CMS firms involved"),0.4,0)))
+
IF(LEN($BY72)=0,0.6,SUM(IF(([2]JOE_DATA!$C$2:$C$19999=$BY72)*([2]JOE_DATA!$B$2:$B$19999="CMS firms involved"),0.6,0)))</f>
        <v>1</v>
      </c>
      <c r="GX72" s="3">
        <f t="array" ref="GX72">IF(ISBLANK($BZ72),1,SUM(IF(([2]JOE_DATA!$C$2:$C$19999=$BZ72)*([2]JOE_DATA!$B$2:$B$19999="Lead CMS firm"),1,0)))</f>
        <v>1</v>
      </c>
      <c r="GY72" s="3">
        <f t="array" ref="GY72">IF(LEN($CA72)=0,0.4,SUM(IF(([2]JOE_DATA!$C$2:$C$19999=$CA72)*([2]JOE_DATA!$B$2:$B$19999="Countries of other CMS firms"),0.4,0)))
+
IF(LEN($CB72)=0,0.3,SUM(IF(([2]JOE_DATA!$C$2:$C$19999=$CB72)*([2]JOE_DATA!$B$2:$B$19999="Countries of other CMS firms"),0.3,0)))
+
IF(LEN($CC72)=0,0.3,SUM(IF(([2]JOE_DATA!$C$2:$C$19999=$CC72)*([2]JOE_DATA!$B$2:$B$19999="Countries of other CMS firms"),0.3,0)))</f>
        <v>1</v>
      </c>
      <c r="GZ72" s="3">
        <f t="array" ref="GZ72">IF(ISBLANK($CD72),1,SUM(IF(([2]JOE_DATA!$C$2:$C$19999=$CD72)*([2]JOE_DATA!$B$2:$B$19999="Credential status"),1,0)))</f>
        <v>1</v>
      </c>
      <c r="HA72" s="3">
        <f t="array" ref="HA72">IF(ISBLANK($CE72),1,SUM(IF(([2]JOE_DATA!$C$2:$C$19999=$CE72)*([2]JOE_DATA!$B$2:$B$19999="Credential version"),1,0)))</f>
        <v>1</v>
      </c>
      <c r="HB72" s="3">
        <f t="array" ref="HB72">IF(ISBLANK($CG72),1,SUM(IF(([2]JOE_DATA!$C$2:$C$19999=$CG72)*([2]JOE_DATA!$B$2:$B$19999="Credential type "),1,0)))</f>
        <v>1</v>
      </c>
      <c r="HC72" s="3">
        <f t="array" ref="HC72">IF(ISBLANK($CH72),1,SUM(IF(([2]JOE_DATA!$C$2:$C$19999=$CH72)*([2]JOE_DATA!$B$2:$B$19999="Other uses"),1,0)))</f>
        <v>1</v>
      </c>
      <c r="HD72" s="3">
        <f t="array" ref="HD72">IF(ISBLANK($CK72),1,SUM(IF(([2]JOE_DATA!$C$2:$C$19999=$CK72)*([2]JOE_DATA!$B$2:$B$19999="Priority"),1,0)))</f>
        <v>1</v>
      </c>
      <c r="HE72" s="3">
        <f t="array" ref="HE72">IF(LEN($CM72)=0,0.4,SUM(IF(([2]JOE_DATA!$C$2:$C$19999=$CM72)*([2]JOE_DATA!$B$2:$B$19999="Know how"),0.4,0)))
+
IF(LEN($CN72)=0,0.3,SUM(IF(([2]JOE_DATA!$C$2:$C$19999=$CN72)*([2]JOE_DATA!$B$2:$B$19999="Know how"),0.3,0)))
+
IF(LEN($CO72)=0,0.3,SUM(IF(([2]JOE_DATA!$C$2:$C$19999=$CO72)*([2]JOE_DATA!$B$2:$B$19999="Know how"),0.3,0)))</f>
        <v>1</v>
      </c>
      <c r="HF72" s="3">
        <f t="array" ref="HF72">IF(LEN($CS72)=0,0.4,SUM(IF(([2]JOE_DATA!$C$2:$C$19999=$CS72)*([2]JOE_DATA!$B$2:$B$19999="Work type")*([2]JOE_DATA!$A$2:$A$19999="BAIF"),0.4,0)))
+
IF(LEN($CT72)=0,0.3,SUM(IF(([2]JOE_DATA!$C$2:$C$19999=$CT72)*([2]JOE_DATA!$B$2:$B$19999="Work type")*([2]JOE_DATA!$A$2:$A$19999="BAIF"),0.3,0)))
+
IF(LEN($CU72)=0,0.3,SUM(IF(([2]JOE_DATA!$C$2:$C$19999=$CU72)*([2]JOE_DATA!$B$2:$B$19999="Work type")*([2]JOE_DATA!$A$2:$A$19999="BAIF"),0.3,0)))</f>
        <v>1</v>
      </c>
      <c r="HG72" s="3">
        <f t="array" ref="HG72">IF(LEN($CQ72)=0,1,SUM(IF(([2]JOE_DATA!$C$2:$C$19999=$CQ72)*([2]JOE_DATA!$B$2:$B$19999="Client type")*([2]JOE_DATA!$A$2:$A$19999="BAIF"),1,0)))</f>
        <v>1</v>
      </c>
      <c r="HH72" s="3">
        <f t="array" ref="HH72">IF(LEN($CW72)=0,0.4,SUM(IF(([2]JOE_DATA!$C$2:$C$19999=$CW72)*([2]JOE_DATA!$B$2:$B$19999="Work type")*([2]JOE_DATA!$A$2:$A$19999="CRD"),0.4,0)))
+
IF(LEN($CX72)=0,0.3,SUM(IF(([2]JOE_DATA!$C$2:$C$19999=$CX72)*([2]JOE_DATA!$B$2:$B$19999="Work type")*([2]JOE_DATA!$A$2:$A$19999="CRD"),0.3,0)))
+
IF(LEN($CY72)=0,0.3,SUM(IF(([2]JOE_DATA!$C$2:$C$19999=$CY72)*([2]JOE_DATA!$B$2:$B$19999="Work type")*([2]JOE_DATA!$A$2:$A$19999="CRD"),0.3,0)))</f>
        <v>1</v>
      </c>
      <c r="HI72" s="3">
        <f t="array" ref="HI72">IF(LEN($CZ72)=0,0.4,SUM(IF(([2]JOE_DATA!$C$2:$C$19999=$CZ72)*([2]JOE_DATA!$B$2:$B$19999="Sub-work type")*([2]JOE_DATA!$A$2:$A$19999="CRD"),0.4,0)))
+
IF(LEN($DA72)=0,0.3,SUM(IF(([2]JOE_DATA!$C$2:$C$19999=$DA72)*([2]JOE_DATA!$B$2:$B$19999="Sub-work type")*([2]JOE_DATA!$A$2:$A$19999="CRD"),0.3,0)))
+
IF(LEN($DB72)=0,0.3,SUM(IF(([2]JOE_DATA!$C$2:$C$19999=$DB72)*([2]JOE_DATA!$B$2:$B$19999="Sub-work type")*([2]JOE_DATA!$A$2:$A$19999="CRD"),0.3,0)))</f>
        <v>1</v>
      </c>
      <c r="HJ72" s="3">
        <f t="array" ref="HJ72">IF(LEN($CV72)=0,1,SUM(IF(([2]JOE_DATA!$C$2:$C$19999=$CV72)*([2]JOE_DATA!$B$2:$B$19999="Client type")*([2]JOE_DATA!$A$2:$A$19999="CRD"),1,0)))</f>
        <v>1</v>
      </c>
      <c r="HK72" s="3">
        <f t="array" ref="HK72">IF(LEN($DC72)=0,0.4,SUM(IF(([2]JOE_DATA!$C$2:$C$19999=$DC72)*([2]JOE_DATA!$B$2:$B$19999="Work type")*([2]JOE_DATA!$A$2:$A$19999="Corporate"),0.4,0)))
+
IF(LEN($DD72)=0,0.3,SUM(IF(([2]JOE_DATA!$C$2:$C$19999=$DD72)*([2]JOE_DATA!$B$2:$B$19999="Work type")*([2]JOE_DATA!$A$2:$A$19999="Corporate"),0.3,0)))
+
IF(LEN($DE72)=0,0.3,SUM(IF(([2]JOE_DATA!$C$2:$C$19999=$DE72)*([2]JOE_DATA!$B$2:$B$19999="Work type")*([2]JOE_DATA!$A$2:$A$19999="Corporate"),0.3,0)))</f>
        <v>1</v>
      </c>
      <c r="HL72" s="3">
        <f t="array" ref="HL72">IF(LEN($DF72)=0,0.4,SUM(IF(([2]JOE_DATA!$C$2:$C$19999=$DF72)*([2]JOE_DATA!$B$2:$B$19999="Sub-work type")*([2]JOE_DATA!$A$2:$A$19999="Corporate"),0.4,0)))
+
IF(LEN($DG72)=0,0.3,SUM(IF(([2]JOE_DATA!$C$2:$C$19999=$DG72)*([2]JOE_DATA!$B$2:$B$19999="Sub-work type")*([2]JOE_DATA!$A$2:$A$19999="Corporate"),0.3,0)))
+
IF(LEN($DH72)=0,0.3,SUM(IF(([2]JOE_DATA!$C$2:$C$19999=$DH72)*([2]JOE_DATA!$B$2:$B$19999="Sub-work type")*([2]JOE_DATA!$A$2:$A$19999="Corporate"),0.3,0)))</f>
        <v>1</v>
      </c>
      <c r="HM72" s="3">
        <f t="array" ref="HM72">IF(LEN($DI72)=0,0.4,SUM(IF(([2]JOE_DATA!$C$2:$C$19999=$DI72)*([2]JOE_DATA!$B$2:$B$19999="Acting for")*([2]JOE_DATA!$A$2:$A$19999="Corporate"),0.4,0)))
+
IF(LEN($DJ72)=0,0.3,SUM(IF(([2]JOE_DATA!$C$2:$C$19999=$DJ72)*([2]JOE_DATA!$B$2:$B$19999="Acting for")*([2]JOE_DATA!$A$2:$A$19999="Corporate"),0.3,0)))
+
IF(LEN($DK72)=0,0.3,SUM(IF(([2]JOE_DATA!$C$2:$C$19999=$DK72)*([2]JOE_DATA!$B$2:$B$19999="Acting for")*([2]JOE_DATA!$A$2:$A$19999="Corporate"),0.3,0)))</f>
        <v>1</v>
      </c>
      <c r="HN72" s="3">
        <f t="array" ref="HN72">IF(LEN($DM72)=0,0.4,SUM(IF(([2]JOE_DATA!$C$2:$C$19999=$DM72)*([2]JOE_DATA!$B$2:$B$19999="Country of buyer")*([2]JOE_DATA!$A$2:$A$19999="Corporate"),0.4,0)))
+
IF(LEN($DN72)=0,0.3,SUM(IF(([2]JOE_DATA!$C$2:$C$19999=$DN72)*([2]JOE_DATA!$B$2:$B$19999="Country of buyer")*([2]JOE_DATA!$A$2:$A$19999="Corporate"),0.3,0)))
+
IF(LEN($DL72)=0,0.3,SUM(IF(([2]JOE_DATA!$C$2:$C$19999=$DL72)*([2]JOE_DATA!$B$2:$B$19999="Country of buyer")*([2]JOE_DATA!$A$2:$A$19999="Corporate"),0.3,0)))</f>
        <v>1</v>
      </c>
      <c r="HO72" s="3">
        <f t="array" ref="HO72">IF(LEN($DO72)=0,0.4,SUM(IF(([2]JOE_DATA!$C$2:$C$19999=$DO72)*([2]JOE_DATA!$B$2:$B$19999="Country of seller")*([2]JOE_DATA!$A$2:$A$19999="Corporate"),0.4,0)))
+
IF(LEN($DP72)=0,0.3,SUM(IF(([2]JOE_DATA!$C$2:$C$19999=$DP72)*([2]JOE_DATA!$B$2:$B$19999="Country of seller")*([2]JOE_DATA!$A$2:$A$19999="Corporate"),0.3,0)))
+
IF(LEN($DQ72)=0,0.3,SUM(IF(([2]JOE_DATA!$C$2:$C$19999=$DQ72)*([2]JOE_DATA!$B$2:$B$19999="Country of seller")*([2]JOE_DATA!$A$2:$A$19999="Corporate"),0.3,0)))</f>
        <v>1</v>
      </c>
      <c r="HP72" s="3">
        <f t="array" ref="HP72">IF(LEN($DR72)=0,0.4,SUM(IF(([2]JOE_DATA!$C$2:$C$19999=$DR72)*([2]JOE_DATA!$B$2:$B$19999="Country of target")*([2]JOE_DATA!$A$2:$A$19999="Corporate"),0.4,0)))
+
IF(LEN($DS72)=0,0.3,SUM(IF(([2]JOE_DATA!$C$2:$C$19999=$DS72)*([2]JOE_DATA!$B$2:$B$19999="Country of target")*([2]JOE_DATA!$A$2:$A$19999="Corporate"),0.3,0)))
+
IF(LEN($DT72)=0,0.3,SUM(IF(([2]JOE_DATA!$C$2:$C$19999=$DT72)*([2]JOE_DATA!$B$2:$B$19999="Country of target")*([2]JOE_DATA!$A$2:$A$19999="Corporate"),0.3,0)))</f>
        <v>1</v>
      </c>
      <c r="HQ72" s="3">
        <f t="array" ref="HQ72">IF(LEN($DU72)=0,1,SUM(IF(([2]JOE_DATA!$C$2:$C$19999=$DU72)*([2]JOE_DATA!$B$2:$B$19999="Value over US $5m")*([2]JOE_DATA!$A$2:$A$19999="Corporate"),1,0)))</f>
        <v>1</v>
      </c>
      <c r="HR72" s="3">
        <f t="array" ref="HR72">IF(LEN($DV72)=0,1,SUM(IF(([2]JOE_DATA!$C$2:$C$19999=$DV72)*([2]JOE_DATA!$B$2:$B$19999="Value over £500,000")*([2]JOE_DATA!$A$2:$A$19999="Corporate"),1,0)))</f>
        <v>1</v>
      </c>
      <c r="HS72" s="3">
        <f t="array" ref="HS72">IF(LEN($DW72)=0,1,SUM(IF(([2]JOE_DATA!$C$2:$C$19999=$DW72)*([2]JOE_DATA!$B$2:$B$19999="Value over Euro 5m")*([2]JOE_DATA!$A$2:$A$19999="Corporate"),1,0)))</f>
        <v>1</v>
      </c>
      <c r="HT72" s="3">
        <f t="array" ref="HT72">IF(LEN($DX72)=0,1,SUM(IF(([2]JOE_DATA!$C$2:$C$19999=$DX72)*([2]JOE_DATA!$B$2:$B$19999="Value range in euros")*([2]JOE_DATA!$A$2:$A$19999="Corporate"),1,0)))</f>
        <v>1</v>
      </c>
      <c r="HU72" s="3">
        <f t="array" ref="HU72">IF(LEN($DY72)=0,1,SUM(IF(([2]JOE_DATA!$C$2:$C$19999=$DY72)*([2]JOE_DATA!$B$2:$B$19999="Is the deal relevant for M&amp;A study")*([2]JOE_DATA!$A$2:$A$19999="Corporate"),1,0)))</f>
        <v>1</v>
      </c>
      <c r="HV72" s="3">
        <f t="array" ref="HV72">IF(LEN($DZ72)=0,1,SUM(IF(([2]JOE_DATA!$C$2:$C$19999=$DZ72)*([2]JOE_DATA!$B$2:$B$19999="Does the deal involve PE clients")*([2]JOE_DATA!$A$2:$A$19999="Corporate"),1,0)))</f>
        <v>1</v>
      </c>
      <c r="HW72" s="3">
        <f t="array" ref="HW72">IF(LEN($EA72)=0,1,SUM(IF(([2]JOE_DATA!$C$2:$C$19999=$EA72)*([2]JOE_DATA!$B$2:$B$19999="Quarter deal announced/signed")*([2]JOE_DATA!$A$2:$A$19999="Corporate"),1,0)))</f>
        <v>1</v>
      </c>
      <c r="HX72" s="3">
        <f t="array" ref="HX72">IF(LEN($EB72)=0,1,SUM(IF(([2]JOE_DATA!$C$2:$C$19999=$EB72)*([2]JOE_DATA!$B$2:$B$19999="Quarter deal completed")*([2]JOE_DATA!$A$2:$A$19999="Corporate"),1,0)))</f>
        <v>1</v>
      </c>
      <c r="HY72" s="3">
        <f t="array" ref="HY72">IF(LEN($EC72)=0,1,SUM(IF(([2]JOE_DATA!$C$2:$C$19999=$EC72)*([2]JOE_DATA!$B$2:$B$19999="Year deal announced/signed")*([2]JOE_DATA!$A$2:$A$19999="Corporate"),1,0)))</f>
        <v>1</v>
      </c>
      <c r="HZ72" s="3">
        <f t="array" ref="HZ72">IF(LEN($ED72)=0,1,SUM(IF(([2]JOE_DATA!$C$2:$C$19999=$ED72)*([2]JOE_DATA!$B$2:$B$19999="Year deal completed")*([2]JOE_DATA!$A$2:$A$19999="Corporate"),1,0)))</f>
        <v>1</v>
      </c>
      <c r="IA72" s="3">
        <v>12</v>
      </c>
      <c r="IB72" s="3">
        <f t="array" ref="IB72">IF(LEN($EF72)=0,1,SUM(IF(([2]JOE_DATA!$C$2:$C$19999=$EF72)*([2]JOE_DATA!$B$2:$B$19999="Work type")*([2]JOE_DATA!$A$2:$A$19999="Corporate Tax"),1,0)))</f>
        <v>1</v>
      </c>
      <c r="IC72" s="3">
        <f t="array" ref="IC72">IF(LEN($EG72)=0,0.4,SUM(IF(([2]JOE_DATA!$C$2:$C$19999=$EG72)*([2]JOE_DATA!$B$2:$B$19999="Work type")*([2]JOE_DATA!$A$2:$A$19999="EPC Construction"),0.4,0)))
+
IF(LEN($EH72)=0,0.3,SUM(IF(([2]JOE_DATA!$C$2:$C$19999=$EH72)*([2]JOE_DATA!$B$2:$B$19999="Work type")*([2]JOE_DATA!$A$2:$A$19999="EPC Construction"),0.3,0)))
+
IF(LEN($EI72)=0,0.3,SUM(IF(([2]JOE_DATA!$C$2:$C$19999=$EI72)*([2]JOE_DATA!$B$2:$B$19999="Work type")*([2]JOE_DATA!$A$2:$A$19999="EPC Construction"),0.3,0)))</f>
        <v>1</v>
      </c>
      <c r="ID72" s="3">
        <f t="array" ref="ID72">IF(LEN($EJ72)=0,0.4,SUM(IF(([2]JOE_DATA!$C$2:$C$19999=$EJ72)*([2]JOE_DATA!$B$2:$B$19999="Contract type")*([2]JOE_DATA!$A$2:$A$19999="EPC Construction"),0.4,0)))
+
IF(LEN($EK72)=0,0.3,SUM(IF(([2]JOE_DATA!$C$2:$C$19999=$EK72)*([2]JOE_DATA!$B$2:$B$19999="Contract type")*([2]JOE_DATA!$A$2:$A$19999="EPC Construction"),0.3,0)))
+
IF(LEN($EL72)=0,0.3,SUM(IF(([2]JOE_DATA!$C$2:$C$19999=$EL72)*([2]JOE_DATA!$B$2:$B$19999="Contract type")*([2]JOE_DATA!$A$2:$A$19999="EPC Construction"),0.3,0)))</f>
        <v>1</v>
      </c>
      <c r="IE72" s="3">
        <f t="array" ref="IE72">IF(LEN($EP72)=0,1,SUM(IF(([2]JOE_DATA!$C$2:$C$19999=$EP72)*([2]JOE_DATA!$B$2:$B$19999="Client type")*([2]JOE_DATA!$A$2:$A$19999="EPC Construction"),1,0)))</f>
        <v>1</v>
      </c>
      <c r="IF72" s="3">
        <f t="array" ref="IF72">IF(LEN($EN72)=0,1,SUM(IF(([2]JOE_DATA!$C$2:$C$19999=$EN72)*([2]JOE_DATA!$B$2:$B$19999="Subject matter")*([2]JOE_DATA!$A$2:$A$19999="EPC Construction"),1,0)))</f>
        <v>1</v>
      </c>
      <c r="IG72" s="3">
        <f t="array" ref="IG72">IF(LEN($ER72)=0,1,SUM(IF(([2]JOE_DATA!$C$2:$C$19999=$ER72)*([2]JOE_DATA!$B$2:$B$19999="Client scope")*([2]JOE_DATA!$A$2:$A$19999="EPC Construction"),1,0)))</f>
        <v>1</v>
      </c>
      <c r="IH72" s="3">
        <f t="array" ref="IH72">IF(LEN($ES72)=0,0.4,SUM(IF(([2]JOE_DATA!$C$2:$C$19999=$ES72)*([2]JOE_DATA!$B$2:$B$19999="Work type")*([2]JOE_DATA!$A$2:$A$19999="EPC Energy"),0.4,0)))
+
IF(LEN($ET72)=0,0.3,SUM(IF(([2]JOE_DATA!$C$2:$C$19999=$ET72)*([2]JOE_DATA!$B$2:$B$19999="Work type")*([2]JOE_DATA!$A$2:$A$19999="EPC Energy"),0.3,0)))
+
IF(LEN($EU72)=0,0.3,SUM(IF(([2]JOE_DATA!$C$2:$C$19999=$EU72)*([2]JOE_DATA!$B$2:$B$19999="Work type")*([2]JOE_DATA!$A$2:$A$19999="EPC Energy"),0.3,0)))</f>
        <v>1</v>
      </c>
      <c r="II72" s="3">
        <f t="array" ref="II72">IF(LEN($EV72)=0,1,SUM(IF(([2]JOE_DATA!$C$2:$C$19999=$EV72)*([2]JOE_DATA!$B$2:$B$19999="Work type")*([2]JOE_DATA!$A$2:$A$19999="EPC Energy"),1,0)))</f>
        <v>1</v>
      </c>
      <c r="IJ72" s="3">
        <f t="array" ref="IJ72">IF(LEN($EW72)=0,1,SUM(IF(([2]JOE_DATA!$C$2:$C$19999=$EW72)*([2]JOE_DATA!$B$2:$B$19999="Client type")*([2]JOE_DATA!$A$2:$A$19999="EPC Projects"),1,0)))</f>
        <v>1</v>
      </c>
      <c r="IK72" s="3">
        <f t="array" ref="IK72">IF(LEN($FE72)=0,0.4,SUM(IF(([2]JOE_DATA!$C$2:$C$19999=$FE72)*([2]JOE_DATA!$B$2:$B$19999="Client type")*([2]JOE_DATA!$A$2:$A$19999="Real Estate"),0.4,0)))
+
IF(LEN($FF72)=0,0.3,SUM(IF(([2]JOE_DATA!$C$2:$C$19999=$FF72)*([2]JOE_DATA!$B$2:$B$19999="Client type")*([2]JOE_DATA!$A$2:$A$19999="Real Estate"),0.3,0)))
+
IF(LEN($FG72)=0,0.3,SUM(IF(([2]JOE_DATA!$C$2:$C$19999=$FG72)*([2]JOE_DATA!$B$2:$B$19999="Client type")*([2]JOE_DATA!$A$2:$A$19999="Real Estate"),0.3,0)))</f>
        <v>1</v>
      </c>
      <c r="IL72" s="3">
        <f t="array" ref="IL72">IF(LEN($FH72)=0,0.4,SUM(IF(([2]JOE_DATA!$C$2:$C$19999=$FH72)*([2]JOE_DATA!$B$2:$B$19999="Work type")*([2]JOE_DATA!$A$2:$A$19999="Real Estate"),0.4,0)))
+
IF(LEN($FI72)=0,0.3,SUM(IF(([2]JOE_DATA!$C$2:$C$19999=$FI72)*([2]JOE_DATA!$B$2:$B$19999="Work type")*([2]JOE_DATA!$A$2:$A$19999="Real Estate"),0.3,0)))
+
IF(LEN($FJ72)=0,0.3,SUM(IF(([2]JOE_DATA!$C$2:$C$19999=$FJ72)*([2]JOE_DATA!$B$2:$B$19999="Work type")*([2]JOE_DATA!$A$2:$A$19999="Real Estate"),0.3,0)))</f>
        <v>0.6</v>
      </c>
      <c r="IM72" s="3">
        <f t="array" ref="IM72">IF(LEN($EX72)=0,0.4,SUM(IF(([2]JOE_DATA!$C$2:$C$19999=$EX72)*([2]JOE_DATA!$B$2:$B$19999="Work type")*([2]JOE_DATA!$A$2:$A$19999="Human Capital"),0.4,0)))
+
IF(LEN($EY72)=0,0.3,SUM(IF(([2]JOE_DATA!$C$2:$C$19999=$EY72)*([2]JOE_DATA!$B$2:$B$19999="Work type")*([2]JOE_DATA!$A$2:$A$19999="Human Capital"),0.3,0)))
+
IF(LEN($EZ72)=0,0.3,SUM(IF(([2]JOE_DATA!$C$2:$C$19999=$EZ72)*([2]JOE_DATA!$B$2:$B$19999="Work type")*([2]JOE_DATA!$A$2:$A$19999="Human Capital"),0.3,0)))</f>
        <v>1</v>
      </c>
      <c r="IN72" s="3">
        <f t="array" ref="IN72">IF(LEN($FA72)=0,0.4,SUM(IF(([2]JOE_DATA!$C$2:$C$19999=$FA72)*([2]JOE_DATA!$B$2:$B$19999="Sub-work types")*([2]JOE_DATA!$A$2:$A$19999="Human Capital"),0.4,0)))
+
IF(LEN($FB72)=0,0.3,SUM(IF(([2]JOE_DATA!$C$2:$C$19999=$FB72)*([2]JOE_DATA!$B$2:$B$19999="Sub-work types")*([2]JOE_DATA!$A$2:$A$19999="Human Capital"),0.3,0)))
+
IF(LEN($FC72)=0,0.3,SUM(IF(([2]JOE_DATA!$C$2:$C$19999=$FC72)*([2]JOE_DATA!$B$2:$B$19999="Sub-work types")*([2]JOE_DATA!$A$2:$A$19999="Human Capital"),0.3,0)))</f>
        <v>1</v>
      </c>
      <c r="IO72" s="15">
        <f t="array" ref="IO72">IF(LEN($FD72)=0,1,SUM(IF(([2]JOE_DATA!$C$2:$C$19999=$FD72)*([2]JOE_DATA!$B$2:$B$19999="Pension scheme")*([2]JOE_DATA!$A$2:$A$19999="Human Capital"),1,0)))</f>
        <v>1</v>
      </c>
      <c r="IP72" s="3">
        <f t="array" ref="IP72">IF(LEN($BT72)=0,0.4,SUM(IF(([2]JOE_DATA!$C$2:$C$19999=$BT72)*([2]JOE_DATA!$B$2:$B$19999="Other Matter Executive"),0.4,0)))
+
IF(LEN($BU72)=0,0.3,SUM(IF(([2]JOE_DATA!$C$2:$C$19999=$BU72)*([2]JOE_DATA!$B$2:$B$19999="Other Matter Executive"),0.3,0)))
+
IF(LEN($BV72)=0,0.3,SUM(IF(([2]JOE_DATA!$C$2:$C$19999=$BV72)*([2]JOE_DATA!$B$2:$B$19999="Other Matter Executive"),0.3,0)))</f>
        <v>1</v>
      </c>
    </row>
    <row r="73" spans="2:250" ht="67.5">
      <c r="B73" s="46" t="s">
        <v>388</v>
      </c>
      <c r="C73" s="41" t="s">
        <v>343</v>
      </c>
      <c r="D73" s="46" t="s">
        <v>389</v>
      </c>
      <c r="E73" s="41"/>
      <c r="F73" s="41" t="s">
        <v>248</v>
      </c>
      <c r="G73" s="41"/>
      <c r="H73" s="41"/>
      <c r="I73" s="41"/>
      <c r="J73" s="41"/>
      <c r="K73" s="41"/>
      <c r="L73" s="41"/>
      <c r="M73" s="41"/>
      <c r="N73" s="41"/>
      <c r="O73" s="36" t="s">
        <v>106</v>
      </c>
      <c r="P73" s="41"/>
      <c r="Q73" s="41"/>
      <c r="R73" s="41"/>
      <c r="S73" s="41"/>
      <c r="T73" s="48">
        <v>40543</v>
      </c>
      <c r="U73" s="36" t="s">
        <v>248</v>
      </c>
      <c r="V73" s="41"/>
      <c r="W73" s="41"/>
      <c r="X73" s="41"/>
      <c r="Y73" s="41"/>
      <c r="Z73" s="41"/>
      <c r="AA73" s="46" t="s">
        <v>391</v>
      </c>
      <c r="AB73" s="41"/>
      <c r="AC73" s="41"/>
      <c r="AD73" s="41"/>
      <c r="AE73" s="41"/>
      <c r="AF73" s="41"/>
      <c r="AG73" s="41"/>
      <c r="AH73" s="45"/>
      <c r="AI73" s="41"/>
      <c r="AJ73" s="41"/>
      <c r="AK73" s="41"/>
      <c r="AL73" s="36" t="s">
        <v>250</v>
      </c>
      <c r="AM73" s="41"/>
      <c r="AN73" s="41"/>
      <c r="AO73" s="36" t="s">
        <v>251</v>
      </c>
      <c r="AP73" s="41"/>
      <c r="AQ73" s="41"/>
      <c r="AR73" s="41"/>
      <c r="AS73" s="41"/>
      <c r="AT73" s="41"/>
      <c r="AU73" s="41"/>
      <c r="AV73" s="41"/>
      <c r="AW73" s="41"/>
      <c r="AX73" s="41"/>
      <c r="AY73" s="41"/>
      <c r="AZ73" s="41"/>
      <c r="BA73" s="45"/>
      <c r="BB73" s="41"/>
      <c r="BC73" s="41"/>
      <c r="BD73" s="41"/>
      <c r="BE73" s="46"/>
      <c r="BF73" s="41"/>
      <c r="BG73" s="41"/>
      <c r="BH73" s="41"/>
      <c r="BI73" s="41"/>
      <c r="BJ73" s="41"/>
      <c r="BK73" s="41"/>
      <c r="BL73" s="41" t="s">
        <v>395</v>
      </c>
      <c r="BM73" s="41"/>
      <c r="BN73" s="41"/>
      <c r="BO73" s="41"/>
      <c r="BP73" s="41"/>
      <c r="BQ73" s="41"/>
      <c r="BR73" s="41"/>
      <c r="BS73" s="41"/>
      <c r="BT73" s="41"/>
      <c r="BU73" s="41"/>
      <c r="BV73" s="41"/>
      <c r="BW73" s="41"/>
      <c r="BX73" s="41"/>
      <c r="BY73" s="41"/>
      <c r="BZ73" s="41"/>
      <c r="CA73" s="41"/>
      <c r="CB73" s="41"/>
      <c r="CC73" s="41"/>
      <c r="CD73" s="41"/>
      <c r="CE73" s="36"/>
      <c r="CF73" s="41"/>
      <c r="CG73" s="41"/>
      <c r="CH73" s="41"/>
      <c r="CI73" s="41"/>
      <c r="CJ73" s="41"/>
      <c r="CK73" s="41"/>
      <c r="CL73" s="41"/>
      <c r="CM73" s="41"/>
      <c r="CN73" s="41"/>
      <c r="CO73" s="41"/>
      <c r="CP73" s="41"/>
      <c r="CQ73" s="41"/>
      <c r="CR73" s="41"/>
      <c r="CS73" s="45"/>
      <c r="CT73" s="49"/>
      <c r="CU73" s="49"/>
      <c r="CV73" s="50"/>
      <c r="CW73" s="50"/>
      <c r="CX73" s="50"/>
      <c r="CY73" s="50"/>
      <c r="CZ73" s="49"/>
      <c r="DA73" s="49"/>
      <c r="DB73" s="49"/>
      <c r="DC73" s="49"/>
      <c r="DD73" s="49"/>
      <c r="DE73" s="49"/>
      <c r="DF73" s="50"/>
      <c r="DG73" s="50"/>
      <c r="DH73" s="50"/>
      <c r="DI73" s="50"/>
      <c r="DJ73" s="50"/>
      <c r="DK73" s="50"/>
      <c r="DL73" s="50"/>
      <c r="DM73" s="50"/>
      <c r="DN73" s="50"/>
      <c r="DO73" s="50"/>
      <c r="DP73" s="50"/>
      <c r="DQ73" s="50"/>
      <c r="DR73" s="50"/>
      <c r="DS73" s="50"/>
      <c r="DT73" s="50"/>
      <c r="DU73" s="50"/>
      <c r="DV73" s="50"/>
      <c r="DW73" s="50"/>
      <c r="DX73" s="50"/>
      <c r="DY73" s="50"/>
      <c r="DZ73" s="50"/>
      <c r="EA73" s="50"/>
      <c r="EB73" s="50"/>
      <c r="EC73" s="50"/>
      <c r="ED73" s="50"/>
      <c r="EE73" s="50"/>
      <c r="EF73" s="50"/>
      <c r="EG73" s="50"/>
      <c r="EH73" s="50"/>
      <c r="EI73" s="50"/>
      <c r="EJ73" s="49"/>
      <c r="EK73" s="49"/>
      <c r="EL73" s="49"/>
      <c r="EM73" s="50"/>
      <c r="EN73" s="50"/>
      <c r="EO73" s="50"/>
      <c r="EP73" s="50"/>
      <c r="EQ73" s="50"/>
      <c r="ER73" s="50"/>
      <c r="ES73" s="50"/>
      <c r="ET73" s="50"/>
      <c r="EU73" s="50"/>
      <c r="EV73" s="50"/>
      <c r="EW73" s="50"/>
      <c r="EX73" s="50"/>
      <c r="EY73" s="50"/>
      <c r="EZ73" s="50"/>
      <c r="FA73" s="50"/>
      <c r="FB73" s="50"/>
      <c r="FC73" s="50"/>
      <c r="FD73" s="50"/>
      <c r="FE73" s="50"/>
      <c r="FF73" s="50"/>
      <c r="FG73" s="50"/>
      <c r="FH73" s="50" t="s">
        <v>364</v>
      </c>
      <c r="FI73" s="50"/>
      <c r="FJ73" s="50"/>
      <c r="FK73" s="50"/>
      <c r="FL73" s="50"/>
      <c r="FM73" s="50"/>
      <c r="FO73" s="3"/>
      <c r="FP73" s="3"/>
      <c r="FQ73" s="3" t="str">
        <f t="array" ref="FQ73">IF(SUM($FU73:$IP73)=74,"PASS","FAIL")</f>
        <v>FAIL</v>
      </c>
      <c r="FR73" s="3">
        <f t="shared" si="9"/>
        <v>2</v>
      </c>
      <c r="FS73" s="3">
        <f t="shared" si="10"/>
        <v>1</v>
      </c>
      <c r="FT73" s="3"/>
      <c r="FU73" s="3">
        <f t="array" ref="FU73">SUM(IF(([2]JOE_DATA!$C$2:$C$19999=$C73)*([2]JOE_DATA!$B$2:$B$19999="Client Name Confidential"),1,0))</f>
        <v>1</v>
      </c>
      <c r="FV73" s="3">
        <f t="array" ref="FV73">IF(ISBLANK($E73),1,SUM(IF(([2]JOE_DATA!$C$2:$C$19999=$E73)*([2]JOE_DATA!$B$2:$B$19999="Client name confidential on completion"),1,0)))</f>
        <v>1</v>
      </c>
      <c r="FW73" s="3">
        <f t="array" ref="FW73">IF(LEN($F73)=0,0.5,SUM(IF(([2]JOE_DATA!$C$2:$C$19999=$F73)*([2]JOE_DATA!$B$2:$B$19999="Client sector group"),0.5,0)))
+
IF(LEN($G73)=0,0.25,SUM(IF(([2]JOE_DATA!$C$2:$C$19999=$G73)*([2]JOE_DATA!$B$2:$B$19999="Client sector group"),0.25,0)))
+
IF(LEN($H73)=0,0.25,SUM(IF(([2]JOE_DATA!$C$2:$C$19999=$H73)*([2]JOE_DATA!$B$2:$B$19999="Client sector group"),0.25,0)))</f>
        <v>1</v>
      </c>
      <c r="FX73" s="3">
        <f t="array" ref="FX73">IF(ISBLANK($I73),0.5,SUM(IF(([2]JOE_DATA!$C$2:$C$19999=$I73)*([2]JOE_DATA!$B$2:$B$19999="Client sub-sector group"),0.5,0)))
+
IF(ISBLANK($J73),0.25,SUM(IF(([2]JOE_DATA!$C$2:$C$19999=$J73)*([2]JOE_DATA!$B$2:$B$19999="Client sub-sector group"),0.25,0)))
+
IF(ISBLANK($K73),0.25,SUM(IF(([2]JOE_DATA!$C$2:$C$19999=$K73)*([2]JOE_DATA!$B$2:$B$19999="Client sub-sector group"),0.25,0)))</f>
        <v>1</v>
      </c>
      <c r="FY73" s="3">
        <f t="array" ref="FY73">IF(LEN($L73)=0,0.4,SUM(IF(([2]JOE_DATA!$C$2:$C$19999=$L73)*([2]JOE_DATA!$B$2:$B$19999="Predominant Country of Client"),0.4,0)))
+
IF(LEN($M73)=0,0.3,SUM(IF(([2]JOE_DATA!$C$2:$C$19999=$M73)*([2]JOE_DATA!$B$2:$B$19999="Predominant Country of Client"),0.3,0)))
+
IF(LEN($N73)=0,0.3,SUM(IF(([2]JOE_DATA!$C$2:$C$19999=$N73)*([2]JOE_DATA!$B$2:$B$19999="Predominant Country of Client"),0.3,0)))</f>
        <v>1</v>
      </c>
      <c r="FZ73" s="3">
        <f t="array" ref="FZ73">IF(LEN($O73)=0,0.4,SUM(IF(([2]JOE_DATA!$C$2:$C$19999=$O73)*([2]JOE_DATA!$B$2:$B$19999="Main practice group"),0.4,0)))
+
IF(LEN($P73)=0,0.3,SUM(IF(([2]JOE_DATA!$C$2:$C$19999=$P73)*([2]JOE_DATA!$B$2:$B$19999="Main practice group"),0.3,0)))
+
IF(LEN($Q73)=0,0.3,SUM(IF(([2]JOE_DATA!$C$2:$C$19999=$Q73)*([2]JOE_DATA!$B$2:$B$19999="Main practice group"),0.3,0)))</f>
        <v>1</v>
      </c>
      <c r="GA73" s="3">
        <f t="shared" si="7"/>
        <v>1</v>
      </c>
      <c r="GB73" s="3">
        <f t="shared" si="8"/>
        <v>1</v>
      </c>
      <c r="GC73" s="3">
        <f t="array" ref="GC73">IF(LEN($U73)=0,0.4,SUM(IF(([2]JOE_DATA!$C$2:$C$19999=$U73)*([2]JOE_DATA!$B$2:$B$19999="Matter sector group"),0.4,0)))
+
IF(LEN($V73)=0,0.3,SUM(IF(([2]JOE_DATA!$C$2:$C$19999=$V73)*([2]JOE_DATA!$B$2:$B$19999="Matter sector group"),0.3,0)))
+
IF(LEN($W73)=0,0.3,SUM(IF(([2]JOE_DATA!$C$2:$C$19999=$W73)*([2]JOE_DATA!$B$2:$B$19999="Matter sector group"),0.3,0)))</f>
        <v>1</v>
      </c>
      <c r="GD73" s="3">
        <f t="array" ref="GD73">IF(LEN($X73)=0,0.4,SUM(IF(([2]JOE_DATA!$C$2:$C$19999=$X73)*([2]JOE_DATA!$B$2:$B$19999="Matter sub-sector group"),0.4,0)))
+
IF(LEN($Y73)=0,0.3,SUM(IF(([2]JOE_DATA!$C$2:$C$19999=$Y73)*([2]JOE_DATA!$B$2:$B$19999="Matter sub-sector group"),0.3,0)))
+
IF(LEN($Z73)=0,0.3,SUM(IF(([2]JOE_DATA!$C$2:$C$19999=$Z73)*([2]JOE_DATA!$B$2:$B$19999="Matter sub-sector group"),0.3,0)))</f>
        <v>1</v>
      </c>
      <c r="GE73" s="3">
        <f t="array" ref="GE73">IF(ISBLANK($AD73),1,SUM(IF(([2]JOE_DATA!$C$2:$C$19999=$AD73)*([2]JOE_DATA!$B$2:$B$19999="Matter confidential"),1,0)))</f>
        <v>1</v>
      </c>
      <c r="GF73" s="3">
        <f t="array" ref="GF73">IF(ISBLANK($AE73),1,SUM(IF(([2]JOE_DATA!$C$2:$C$19999=$AE73)*([2]JOE_DATA!$B$2:$B$19999="Matter confidential on completion"),1,0)))</f>
        <v>1</v>
      </c>
      <c r="GG73" s="3">
        <f t="array" ref="GG73">IF(ISBLANK($AG73),1,SUM(IF(([2]JOE_DATA!$C$2:$C$19999=$AG73)*([2]JOE_DATA!$B$2:$B$19999="Applicable law"),1,0)))</f>
        <v>1</v>
      </c>
      <c r="GH73" s="3">
        <f t="array" ref="GH73">IF(ISBLANK($AO73),1,SUM(IF(([2]JOE_DATA!$C$2:$C$19999=$AO73)*([2]JOE_DATA!$B$2:$B$19999="Contentious"),1,0)))</f>
        <v>1</v>
      </c>
      <c r="GI73" s="3">
        <f t="array" ref="GI73">IF(ISBLANK($AP73),1,SUM(IF(([2]JOE_DATA!$C$2:$C$19999=$AP73)*([2]JOE_DATA!$B$2:$B$19999="Dispute resolution"),1,0)))</f>
        <v>1</v>
      </c>
      <c r="GJ73" s="3">
        <f t="array" ref="GJ73">IF(ISBLANK($AQ73),1,SUM(IF(([2]JOE_DATA!$C$2:$C$19999=$AQ73)*([2]JOE_DATA!$B$2:$B$19999="Language of dispute"),1,0)))</f>
        <v>1</v>
      </c>
      <c r="GK73" s="3">
        <f t="array" ref="GK73">IF(LEN($AW73)=0,0.4,SUM(IF(([2]JOE_DATA!$C$2:$C$19999=$AW73)*([2]JOE_DATA!$B$2:$B$19999="Country Of Arbitration"),0.4,0)))
+
IF(LEN($AX73)=0,0.3,SUM(IF(([2]JOE_DATA!$C$2:$C$19999=$AX73)*([2]JOE_DATA!$B$2:$B$19999="Country Of Arbitration"),0.3,0)))
+
IF(LEN($AY73)=0,0.3,SUM(IF(([2]JOE_DATA!$C$2:$C$19999=$AY73)*([2]JOE_DATA!$B$2:$B$19999="Country Of Arbitration"),0.3,0)))</f>
        <v>1</v>
      </c>
      <c r="GL73" s="3">
        <f t="array" ref="GL73">IF(LEN($AT73)=0,0.4,SUM(IF(([2]JOE_DATA!$C$2:$C$19999=$AT73)*([2]JOE_DATA!$B$2:$B$19999="Jurisdiction of dispute"),0.4,0)))
+
IF(LEN($AU73)=0,0.3,SUM(IF(([2]JOE_DATA!$C$2:$C$19999=$AU73)*([2]JOE_DATA!$B$2:$B$19999="Jurisdiction of dispute"),0.3,0)))
+
IF(LEN($AV73)=0,0.3,SUM(IF(([2]JOE_DATA!$C$2:$C$19999=$AV73)*([2]JOE_DATA!$B$2:$B$19999="Jurisdiction of dispute"),0.3,0)))</f>
        <v>1</v>
      </c>
      <c r="GM73" s="3">
        <f t="array" ref="GM73">IF(LEN($AZ73)=0,0.6,SUM(IF(([2]JOE_DATA!$C$2:$C$19999=$AZ73)*([2]JOE_DATA!$B$2:$B$19999="Seat of arbitration"),0.6,0)))
+
IF(LEN($BA73)=0,0.4,SUM(IF(([2]JOE_DATA!$C$2:$C$19999=$BA73)*([2]JOE_DATA!$B$2:$B$19999="Seat of arbitration"),0.4,0)))</f>
        <v>1</v>
      </c>
      <c r="GN73" s="3">
        <f t="array" ref="GN73">IF(ISBLANK($BB73),1,SUM(IF(([2]JOE_DATA!$C$2:$C$19999=$BB73)*([2]JOE_DATA!$B$2:$B$19999="Arbitral rules"),1,0)))</f>
        <v>1</v>
      </c>
      <c r="GO73" s="3">
        <f t="array" ref="GO73">IF(ISBLANK($BC73),1,SUM(IF(([2]JOE_DATA!$C$2:$C$19999=$BC73)*([2]JOE_DATA!$B$2:$B$19999="Investment treaty"),1,0)))</f>
        <v>1</v>
      </c>
      <c r="GP73" s="3">
        <f t="array" ref="GP73">IF(ISBLANK($BD73),1,SUM(IF(([2]JOE_DATA!$C$2:$C$19999=$BD73)*([2]JOE_DATA!$B$2:$B$19999="Investigation type"),1,0)))</f>
        <v>1</v>
      </c>
      <c r="GQ73" s="3">
        <f t="array" ref="GQ73">IF(ISBLANK($BF73),1,SUM(IF(([2]JOE_DATA!$C$2:$C$19999=$BF73)*([2]JOE_DATA!$B$2:$B$19999="Currency of deal"),1,0)))</f>
        <v>1</v>
      </c>
      <c r="GR73" s="3">
        <f t="array" ref="GR73">IF(ISBLANK($BG73),1,SUM(IF(([2]JOE_DATA!$C$2:$C$19999=$BG73)*([2]JOE_DATA!$B$2:$B$19999="Value confidential"),1,0)))</f>
        <v>1</v>
      </c>
      <c r="GS73" s="3">
        <f t="array" ref="GS73">IF(ISBLANK($BH73),1,SUM(IF(([2]JOE_DATA!$C$2:$C$19999=$BH73)*([2]JOE_DATA!$B$2:$B$19999="Value confidential on completion"),1,0)))</f>
        <v>1</v>
      </c>
      <c r="GT73" s="3">
        <f t="array" ref="GT73">IF(LEN($BI73)=0,0.4,SUM(IF(([2]JOE_DATA!$C$2:$C$19999=$BI73)*([2]JOE_DATA!$B$2:$B$19999="Teams"),0.4,0)))
+
IF(LEN($BJ73)=0,0.3,SUM(IF(([2]JOE_DATA!$C$2:$C$19999=$BJ73)*([2]JOE_DATA!$B$2:$B$19999="Teams"),0.3,0)))
+
IF(LEN($BK73)=0,0.3,SUM(IF(([2]JOE_DATA!$C$2:$C$19999=$BK73)*([2]JOE_DATA!$B$2:$B$19999="Teams"),0.3,0)))</f>
        <v>1</v>
      </c>
      <c r="GU73" s="3">
        <f t="array" ref="GU73">IF(LEN($BL73)=0,0.4,SUM(IF(([2]JOE_DATA!$C$2:$C$19999=$BL73)*([2]JOE_DATA!$B$2:$B$19999="Lead Matter Partner"),0.4,0)))
+
IF(LEN($BM73)=0,0.3,SUM(IF(([2]JOE_DATA!$C$2:$C$19999=$BM73)*([2]JOE_DATA!$B$2:$B$19999="Lead Matter Partner"),0.3,0)))
+
IF(LEN($BN73)=0,0.3,SUM(IF(([2]JOE_DATA!$C$2:$C$19999=$BN73)*([2]JOE_DATA!$B$2:$B$19999="Lead Matter Partner"),0.3,0)))</f>
        <v>1</v>
      </c>
      <c r="GV73" s="3">
        <f t="array" ref="GV73">IF(LEN($BP73)=0,0.4,SUM(IF(([2]JOE_DATA!$C$2:$C$19999=$BP73)*([2]JOE_DATA!$B$2:$B$19999="Source of credential"),0.4,0)))
+
IF(LEN($BQ73)=0,0.3,SUM(IF(([2]JOE_DATA!$C$2:$C$19999=$BQ73)*([2]JOE_DATA!$B$2:$B$19999="Source of credential"),0.3,0)))
+
IF(LEN($BR73)=0,0.3,SUM(IF(([2]JOE_DATA!$C$2:$C$19999=$BR73)*([2]JOE_DATA!$B$2:$B$19999="Source of credential"),0.3,0)))</f>
        <v>1</v>
      </c>
      <c r="GW73" s="3">
        <f t="array" ref="GW73">IF(LEN($BX73)=0,0.4,SUM(IF(([2]JOE_DATA!$C$2:$C$19999=$BX73)*([2]JOE_DATA!$B$2:$B$19999="CMS firms involved"),0.4,0)))
+
IF(LEN($BY73)=0,0.6,SUM(IF(([2]JOE_DATA!$C$2:$C$19999=$BY73)*([2]JOE_DATA!$B$2:$B$19999="CMS firms involved"),0.6,0)))</f>
        <v>1</v>
      </c>
      <c r="GX73" s="3">
        <f t="array" ref="GX73">IF(ISBLANK($BZ73),1,SUM(IF(([2]JOE_DATA!$C$2:$C$19999=$BZ73)*([2]JOE_DATA!$B$2:$B$19999="Lead CMS firm"),1,0)))</f>
        <v>1</v>
      </c>
      <c r="GY73" s="3">
        <f t="array" ref="GY73">IF(LEN($CA73)=0,0.4,SUM(IF(([2]JOE_DATA!$C$2:$C$19999=$CA73)*([2]JOE_DATA!$B$2:$B$19999="Countries of other CMS firms"),0.4,0)))
+
IF(LEN($CB73)=0,0.3,SUM(IF(([2]JOE_DATA!$C$2:$C$19999=$CB73)*([2]JOE_DATA!$B$2:$B$19999="Countries of other CMS firms"),0.3,0)))
+
IF(LEN($CC73)=0,0.3,SUM(IF(([2]JOE_DATA!$C$2:$C$19999=$CC73)*([2]JOE_DATA!$B$2:$B$19999="Countries of other CMS firms"),0.3,0)))</f>
        <v>1</v>
      </c>
      <c r="GZ73" s="3">
        <f t="array" ref="GZ73">IF(ISBLANK($CD73),1,SUM(IF(([2]JOE_DATA!$C$2:$C$19999=$CD73)*([2]JOE_DATA!$B$2:$B$19999="Credential status"),1,0)))</f>
        <v>1</v>
      </c>
      <c r="HA73" s="3">
        <f t="array" ref="HA73">IF(ISBLANK($CE73),1,SUM(IF(([2]JOE_DATA!$C$2:$C$19999=$CE73)*([2]JOE_DATA!$B$2:$B$19999="Credential version"),1,0)))</f>
        <v>1</v>
      </c>
      <c r="HB73" s="3">
        <f t="array" ref="HB73">IF(ISBLANK($CG73),1,SUM(IF(([2]JOE_DATA!$C$2:$C$19999=$CG73)*([2]JOE_DATA!$B$2:$B$19999="Credential type "),1,0)))</f>
        <v>1</v>
      </c>
      <c r="HC73" s="3">
        <f t="array" ref="HC73">IF(ISBLANK($CH73),1,SUM(IF(([2]JOE_DATA!$C$2:$C$19999=$CH73)*([2]JOE_DATA!$B$2:$B$19999="Other uses"),1,0)))</f>
        <v>1</v>
      </c>
      <c r="HD73" s="3">
        <f t="array" ref="HD73">IF(ISBLANK($CK73),1,SUM(IF(([2]JOE_DATA!$C$2:$C$19999=$CK73)*([2]JOE_DATA!$B$2:$B$19999="Priority"),1,0)))</f>
        <v>1</v>
      </c>
      <c r="HE73" s="3">
        <f t="array" ref="HE73">IF(LEN($CM73)=0,0.4,SUM(IF(([2]JOE_DATA!$C$2:$C$19999=$CM73)*([2]JOE_DATA!$B$2:$B$19999="Know how"),0.4,0)))
+
IF(LEN($CN73)=0,0.3,SUM(IF(([2]JOE_DATA!$C$2:$C$19999=$CN73)*([2]JOE_DATA!$B$2:$B$19999="Know how"),0.3,0)))
+
IF(LEN($CO73)=0,0.3,SUM(IF(([2]JOE_DATA!$C$2:$C$19999=$CO73)*([2]JOE_DATA!$B$2:$B$19999="Know how"),0.3,0)))</f>
        <v>1</v>
      </c>
      <c r="HF73" s="3">
        <f t="array" ref="HF73">IF(LEN($CS73)=0,0.4,SUM(IF(([2]JOE_DATA!$C$2:$C$19999=$CS73)*([2]JOE_DATA!$B$2:$B$19999="Work type")*([2]JOE_DATA!$A$2:$A$19999="BAIF"),0.4,0)))
+
IF(LEN($CT73)=0,0.3,SUM(IF(([2]JOE_DATA!$C$2:$C$19999=$CT73)*([2]JOE_DATA!$B$2:$B$19999="Work type")*([2]JOE_DATA!$A$2:$A$19999="BAIF"),0.3,0)))
+
IF(LEN($CU73)=0,0.3,SUM(IF(([2]JOE_DATA!$C$2:$C$19999=$CU73)*([2]JOE_DATA!$B$2:$B$19999="Work type")*([2]JOE_DATA!$A$2:$A$19999="BAIF"),0.3,0)))</f>
        <v>1</v>
      </c>
      <c r="HG73" s="3">
        <f t="array" ref="HG73">IF(LEN($CQ73)=0,1,SUM(IF(([2]JOE_DATA!$C$2:$C$19999=$CQ73)*([2]JOE_DATA!$B$2:$B$19999="Client type")*([2]JOE_DATA!$A$2:$A$19999="BAIF"),1,0)))</f>
        <v>1</v>
      </c>
      <c r="HH73" s="3">
        <f t="array" ref="HH73">IF(LEN($CW73)=0,0.4,SUM(IF(([2]JOE_DATA!$C$2:$C$19999=$CW73)*([2]JOE_DATA!$B$2:$B$19999="Work type")*([2]JOE_DATA!$A$2:$A$19999="CRD"),0.4,0)))
+
IF(LEN($CX73)=0,0.3,SUM(IF(([2]JOE_DATA!$C$2:$C$19999=$CX73)*([2]JOE_DATA!$B$2:$B$19999="Work type")*([2]JOE_DATA!$A$2:$A$19999="CRD"),0.3,0)))
+
IF(LEN($CY73)=0,0.3,SUM(IF(([2]JOE_DATA!$C$2:$C$19999=$CY73)*([2]JOE_DATA!$B$2:$B$19999="Work type")*([2]JOE_DATA!$A$2:$A$19999="CRD"),0.3,0)))</f>
        <v>1</v>
      </c>
      <c r="HI73" s="3">
        <f t="array" ref="HI73">IF(LEN($CZ73)=0,0.4,SUM(IF(([2]JOE_DATA!$C$2:$C$19999=$CZ73)*([2]JOE_DATA!$B$2:$B$19999="Sub-work type")*([2]JOE_DATA!$A$2:$A$19999="CRD"),0.4,0)))
+
IF(LEN($DA73)=0,0.3,SUM(IF(([2]JOE_DATA!$C$2:$C$19999=$DA73)*([2]JOE_DATA!$B$2:$B$19999="Sub-work type")*([2]JOE_DATA!$A$2:$A$19999="CRD"),0.3,0)))
+
IF(LEN($DB73)=0,0.3,SUM(IF(([2]JOE_DATA!$C$2:$C$19999=$DB73)*([2]JOE_DATA!$B$2:$B$19999="Sub-work type")*([2]JOE_DATA!$A$2:$A$19999="CRD"),0.3,0)))</f>
        <v>1</v>
      </c>
      <c r="HJ73" s="3">
        <f t="array" ref="HJ73">IF(LEN($CV73)=0,1,SUM(IF(([2]JOE_DATA!$C$2:$C$19999=$CV73)*([2]JOE_DATA!$B$2:$B$19999="Client type")*([2]JOE_DATA!$A$2:$A$19999="CRD"),1,0)))</f>
        <v>1</v>
      </c>
      <c r="HK73" s="3">
        <f t="array" ref="HK73">IF(LEN($DC73)=0,0.4,SUM(IF(([2]JOE_DATA!$C$2:$C$19999=$DC73)*([2]JOE_DATA!$B$2:$B$19999="Work type")*([2]JOE_DATA!$A$2:$A$19999="Corporate"),0.4,0)))
+
IF(LEN($DD73)=0,0.3,SUM(IF(([2]JOE_DATA!$C$2:$C$19999=$DD73)*([2]JOE_DATA!$B$2:$B$19999="Work type")*([2]JOE_DATA!$A$2:$A$19999="Corporate"),0.3,0)))
+
IF(LEN($DE73)=0,0.3,SUM(IF(([2]JOE_DATA!$C$2:$C$19999=$DE73)*([2]JOE_DATA!$B$2:$B$19999="Work type")*([2]JOE_DATA!$A$2:$A$19999="Corporate"),0.3,0)))</f>
        <v>1</v>
      </c>
      <c r="HL73" s="3">
        <f t="array" ref="HL73">IF(LEN($DF73)=0,0.4,SUM(IF(([2]JOE_DATA!$C$2:$C$19999=$DF73)*([2]JOE_DATA!$B$2:$B$19999="Sub-work type")*([2]JOE_DATA!$A$2:$A$19999="Corporate"),0.4,0)))
+
IF(LEN($DG73)=0,0.3,SUM(IF(([2]JOE_DATA!$C$2:$C$19999=$DG73)*([2]JOE_DATA!$B$2:$B$19999="Sub-work type")*([2]JOE_DATA!$A$2:$A$19999="Corporate"),0.3,0)))
+
IF(LEN($DH73)=0,0.3,SUM(IF(([2]JOE_DATA!$C$2:$C$19999=$DH73)*([2]JOE_DATA!$B$2:$B$19999="Sub-work type")*([2]JOE_DATA!$A$2:$A$19999="Corporate"),0.3,0)))</f>
        <v>1</v>
      </c>
      <c r="HM73" s="3">
        <f t="array" ref="HM73">IF(LEN($DI73)=0,0.4,SUM(IF(([2]JOE_DATA!$C$2:$C$19999=$DI73)*([2]JOE_DATA!$B$2:$B$19999="Acting for")*([2]JOE_DATA!$A$2:$A$19999="Corporate"),0.4,0)))
+
IF(LEN($DJ73)=0,0.3,SUM(IF(([2]JOE_DATA!$C$2:$C$19999=$DJ73)*([2]JOE_DATA!$B$2:$B$19999="Acting for")*([2]JOE_DATA!$A$2:$A$19999="Corporate"),0.3,0)))
+
IF(LEN($DK73)=0,0.3,SUM(IF(([2]JOE_DATA!$C$2:$C$19999=$DK73)*([2]JOE_DATA!$B$2:$B$19999="Acting for")*([2]JOE_DATA!$A$2:$A$19999="Corporate"),0.3,0)))</f>
        <v>1</v>
      </c>
      <c r="HN73" s="3">
        <f t="array" ref="HN73">IF(LEN($DM73)=0,0.4,SUM(IF(([2]JOE_DATA!$C$2:$C$19999=$DM73)*([2]JOE_DATA!$B$2:$B$19999="Country of buyer")*([2]JOE_DATA!$A$2:$A$19999="Corporate"),0.4,0)))
+
IF(LEN($DN73)=0,0.3,SUM(IF(([2]JOE_DATA!$C$2:$C$19999=$DN73)*([2]JOE_DATA!$B$2:$B$19999="Country of buyer")*([2]JOE_DATA!$A$2:$A$19999="Corporate"),0.3,0)))
+
IF(LEN($DL73)=0,0.3,SUM(IF(([2]JOE_DATA!$C$2:$C$19999=$DL73)*([2]JOE_DATA!$B$2:$B$19999="Country of buyer")*([2]JOE_DATA!$A$2:$A$19999="Corporate"),0.3,0)))</f>
        <v>1</v>
      </c>
      <c r="HO73" s="3">
        <f t="array" ref="HO73">IF(LEN($DO73)=0,0.4,SUM(IF(([2]JOE_DATA!$C$2:$C$19999=$DO73)*([2]JOE_DATA!$B$2:$B$19999="Country of seller")*([2]JOE_DATA!$A$2:$A$19999="Corporate"),0.4,0)))
+
IF(LEN($DP73)=0,0.3,SUM(IF(([2]JOE_DATA!$C$2:$C$19999=$DP73)*([2]JOE_DATA!$B$2:$B$19999="Country of seller")*([2]JOE_DATA!$A$2:$A$19999="Corporate"),0.3,0)))
+
IF(LEN($DQ73)=0,0.3,SUM(IF(([2]JOE_DATA!$C$2:$C$19999=$DQ73)*([2]JOE_DATA!$B$2:$B$19999="Country of seller")*([2]JOE_DATA!$A$2:$A$19999="Corporate"),0.3,0)))</f>
        <v>1</v>
      </c>
      <c r="HP73" s="3">
        <f t="array" ref="HP73">IF(LEN($DR73)=0,0.4,SUM(IF(([2]JOE_DATA!$C$2:$C$19999=$DR73)*([2]JOE_DATA!$B$2:$B$19999="Country of target")*([2]JOE_DATA!$A$2:$A$19999="Corporate"),0.4,0)))
+
IF(LEN($DS73)=0,0.3,SUM(IF(([2]JOE_DATA!$C$2:$C$19999=$DS73)*([2]JOE_DATA!$B$2:$B$19999="Country of target")*([2]JOE_DATA!$A$2:$A$19999="Corporate"),0.3,0)))
+
IF(LEN($DT73)=0,0.3,SUM(IF(([2]JOE_DATA!$C$2:$C$19999=$DT73)*([2]JOE_DATA!$B$2:$B$19999="Country of target")*([2]JOE_DATA!$A$2:$A$19999="Corporate"),0.3,0)))</f>
        <v>1</v>
      </c>
      <c r="HQ73" s="3">
        <f t="array" ref="HQ73">IF(LEN($DU73)=0,1,SUM(IF(([2]JOE_DATA!$C$2:$C$19999=$DU73)*([2]JOE_DATA!$B$2:$B$19999="Value over US $5m")*([2]JOE_DATA!$A$2:$A$19999="Corporate"),1,0)))</f>
        <v>1</v>
      </c>
      <c r="HR73" s="3">
        <f t="array" ref="HR73">IF(LEN($DV73)=0,1,SUM(IF(([2]JOE_DATA!$C$2:$C$19999=$DV73)*([2]JOE_DATA!$B$2:$B$19999="Value over £500,000")*([2]JOE_DATA!$A$2:$A$19999="Corporate"),1,0)))</f>
        <v>1</v>
      </c>
      <c r="HS73" s="3">
        <f t="array" ref="HS73">IF(LEN($DW73)=0,1,SUM(IF(([2]JOE_DATA!$C$2:$C$19999=$DW73)*([2]JOE_DATA!$B$2:$B$19999="Value over Euro 5m")*([2]JOE_DATA!$A$2:$A$19999="Corporate"),1,0)))</f>
        <v>1</v>
      </c>
      <c r="HT73" s="3">
        <f t="array" ref="HT73">IF(LEN($DX73)=0,1,SUM(IF(([2]JOE_DATA!$C$2:$C$19999=$DX73)*([2]JOE_DATA!$B$2:$B$19999="Value range in euros")*([2]JOE_DATA!$A$2:$A$19999="Corporate"),1,0)))</f>
        <v>1</v>
      </c>
      <c r="HU73" s="3">
        <f t="array" ref="HU73">IF(LEN($DY73)=0,1,SUM(IF(([2]JOE_DATA!$C$2:$C$19999=$DY73)*([2]JOE_DATA!$B$2:$B$19999="Is the deal relevant for M&amp;A study")*([2]JOE_DATA!$A$2:$A$19999="Corporate"),1,0)))</f>
        <v>1</v>
      </c>
      <c r="HV73" s="3">
        <f t="array" ref="HV73">IF(LEN($DZ73)=0,1,SUM(IF(([2]JOE_DATA!$C$2:$C$19999=$DZ73)*([2]JOE_DATA!$B$2:$B$19999="Does the deal involve PE clients")*([2]JOE_DATA!$A$2:$A$19999="Corporate"),1,0)))</f>
        <v>1</v>
      </c>
      <c r="HW73" s="3">
        <f t="array" ref="HW73">IF(LEN($EA73)=0,1,SUM(IF(([2]JOE_DATA!$C$2:$C$19999=$EA73)*([2]JOE_DATA!$B$2:$B$19999="Quarter deal announced/signed")*([2]JOE_DATA!$A$2:$A$19999="Corporate"),1,0)))</f>
        <v>1</v>
      </c>
      <c r="HX73" s="3">
        <f t="array" ref="HX73">IF(LEN($EB73)=0,1,SUM(IF(([2]JOE_DATA!$C$2:$C$19999=$EB73)*([2]JOE_DATA!$B$2:$B$19999="Quarter deal completed")*([2]JOE_DATA!$A$2:$A$19999="Corporate"),1,0)))</f>
        <v>1</v>
      </c>
      <c r="HY73" s="3">
        <f t="array" ref="HY73">IF(LEN($EC73)=0,1,SUM(IF(([2]JOE_DATA!$C$2:$C$19999=$EC73)*([2]JOE_DATA!$B$2:$B$19999="Year deal announced/signed")*([2]JOE_DATA!$A$2:$A$19999="Corporate"),1,0)))</f>
        <v>1</v>
      </c>
      <c r="HZ73" s="3">
        <f t="array" ref="HZ73">IF(LEN($ED73)=0,1,SUM(IF(([2]JOE_DATA!$C$2:$C$19999=$ED73)*([2]JOE_DATA!$B$2:$B$19999="Year deal completed")*([2]JOE_DATA!$A$2:$A$19999="Corporate"),1,0)))</f>
        <v>1</v>
      </c>
      <c r="IA73" s="3">
        <v>13</v>
      </c>
      <c r="IB73" s="3">
        <f t="array" ref="IB73">IF(LEN($EF73)=0,1,SUM(IF(([2]JOE_DATA!$C$2:$C$19999=$EF73)*([2]JOE_DATA!$B$2:$B$19999="Work type")*([2]JOE_DATA!$A$2:$A$19999="Corporate Tax"),1,0)))</f>
        <v>1</v>
      </c>
      <c r="IC73" s="3">
        <f t="array" ref="IC73">IF(LEN($EG73)=0,0.4,SUM(IF(([2]JOE_DATA!$C$2:$C$19999=$EG73)*([2]JOE_DATA!$B$2:$B$19999="Work type")*([2]JOE_DATA!$A$2:$A$19999="EPC Construction"),0.4,0)))
+
IF(LEN($EH73)=0,0.3,SUM(IF(([2]JOE_DATA!$C$2:$C$19999=$EH73)*([2]JOE_DATA!$B$2:$B$19999="Work type")*([2]JOE_DATA!$A$2:$A$19999="EPC Construction"),0.3,0)))
+
IF(LEN($EI73)=0,0.3,SUM(IF(([2]JOE_DATA!$C$2:$C$19999=$EI73)*([2]JOE_DATA!$B$2:$B$19999="Work type")*([2]JOE_DATA!$A$2:$A$19999="EPC Construction"),0.3,0)))</f>
        <v>1</v>
      </c>
      <c r="ID73" s="3">
        <f t="array" ref="ID73">IF(LEN($EJ73)=0,0.4,SUM(IF(([2]JOE_DATA!$C$2:$C$19999=$EJ73)*([2]JOE_DATA!$B$2:$B$19999="Contract type")*([2]JOE_DATA!$A$2:$A$19999="EPC Construction"),0.4,0)))
+
IF(LEN($EK73)=0,0.3,SUM(IF(([2]JOE_DATA!$C$2:$C$19999=$EK73)*([2]JOE_DATA!$B$2:$B$19999="Contract type")*([2]JOE_DATA!$A$2:$A$19999="EPC Construction"),0.3,0)))
+
IF(LEN($EL73)=0,0.3,SUM(IF(([2]JOE_DATA!$C$2:$C$19999=$EL73)*([2]JOE_DATA!$B$2:$B$19999="Contract type")*([2]JOE_DATA!$A$2:$A$19999="EPC Construction"),0.3,0)))</f>
        <v>1</v>
      </c>
      <c r="IE73" s="3">
        <f t="array" ref="IE73">IF(LEN($EP73)=0,1,SUM(IF(([2]JOE_DATA!$C$2:$C$19999=$EP73)*([2]JOE_DATA!$B$2:$B$19999="Client type")*([2]JOE_DATA!$A$2:$A$19999="EPC Construction"),1,0)))</f>
        <v>1</v>
      </c>
      <c r="IF73" s="3">
        <f t="array" ref="IF73">IF(LEN($EN73)=0,1,SUM(IF(([2]JOE_DATA!$C$2:$C$19999=$EN73)*([2]JOE_DATA!$B$2:$B$19999="Subject matter")*([2]JOE_DATA!$A$2:$A$19999="EPC Construction"),1,0)))</f>
        <v>1</v>
      </c>
      <c r="IG73" s="3">
        <f t="array" ref="IG73">IF(LEN($ER73)=0,1,SUM(IF(([2]JOE_DATA!$C$2:$C$19999=$ER73)*([2]JOE_DATA!$B$2:$B$19999="Client scope")*([2]JOE_DATA!$A$2:$A$19999="EPC Construction"),1,0)))</f>
        <v>1</v>
      </c>
      <c r="IH73" s="3">
        <f t="array" ref="IH73">IF(LEN($ES73)=0,0.4,SUM(IF(([2]JOE_DATA!$C$2:$C$19999=$ES73)*([2]JOE_DATA!$B$2:$B$19999="Work type")*([2]JOE_DATA!$A$2:$A$19999="EPC Energy"),0.4,0)))
+
IF(LEN($ET73)=0,0.3,SUM(IF(([2]JOE_DATA!$C$2:$C$19999=$ET73)*([2]JOE_DATA!$B$2:$B$19999="Work type")*([2]JOE_DATA!$A$2:$A$19999="EPC Energy"),0.3,0)))
+
IF(LEN($EU73)=0,0.3,SUM(IF(([2]JOE_DATA!$C$2:$C$19999=$EU73)*([2]JOE_DATA!$B$2:$B$19999="Work type")*([2]JOE_DATA!$A$2:$A$19999="EPC Energy"),0.3,0)))</f>
        <v>1</v>
      </c>
      <c r="II73" s="3">
        <f t="array" ref="II73">IF(LEN($EV73)=0,1,SUM(IF(([2]JOE_DATA!$C$2:$C$19999=$EV73)*([2]JOE_DATA!$B$2:$B$19999="Work type")*([2]JOE_DATA!$A$2:$A$19999="EPC Energy"),1,0)))</f>
        <v>1</v>
      </c>
      <c r="IJ73" s="3">
        <f t="array" ref="IJ73">IF(LEN($EW73)=0,1,SUM(IF(([2]JOE_DATA!$C$2:$C$19999=$EW73)*([2]JOE_DATA!$B$2:$B$19999="Client type")*([2]JOE_DATA!$A$2:$A$19999="EPC Projects"),1,0)))</f>
        <v>1</v>
      </c>
      <c r="IK73" s="3">
        <f t="array" ref="IK73">IF(LEN($FE73)=0,0.4,SUM(IF(([2]JOE_DATA!$C$2:$C$19999=$FE73)*([2]JOE_DATA!$B$2:$B$19999="Client type")*([2]JOE_DATA!$A$2:$A$19999="Real Estate"),0.4,0)))
+
IF(LEN($FF73)=0,0.3,SUM(IF(([2]JOE_DATA!$C$2:$C$19999=$FF73)*([2]JOE_DATA!$B$2:$B$19999="Client type")*([2]JOE_DATA!$A$2:$A$19999="Real Estate"),0.3,0)))
+
IF(LEN($FG73)=0,0.3,SUM(IF(([2]JOE_DATA!$C$2:$C$19999=$FG73)*([2]JOE_DATA!$B$2:$B$19999="Client type")*([2]JOE_DATA!$A$2:$A$19999="Real Estate"),0.3,0)))</f>
        <v>1</v>
      </c>
      <c r="IL73" s="3">
        <f t="array" ref="IL73">IF(LEN($FH73)=0,0.4,SUM(IF(([2]JOE_DATA!$C$2:$C$19999=$FH73)*([2]JOE_DATA!$B$2:$B$19999="Work type")*([2]JOE_DATA!$A$2:$A$19999="Real Estate"),0.4,0)))
+
IF(LEN($FI73)=0,0.3,SUM(IF(([2]JOE_DATA!$C$2:$C$19999=$FI73)*([2]JOE_DATA!$B$2:$B$19999="Work type")*([2]JOE_DATA!$A$2:$A$19999="Real Estate"),0.3,0)))
+
IF(LEN($FJ73)=0,0.3,SUM(IF(([2]JOE_DATA!$C$2:$C$19999=$FJ73)*([2]JOE_DATA!$B$2:$B$19999="Work type")*([2]JOE_DATA!$A$2:$A$19999="Real Estate"),0.3,0)))</f>
        <v>0.6</v>
      </c>
      <c r="IM73" s="3">
        <f t="array" ref="IM73">IF(LEN($EX73)=0,0.4,SUM(IF(([2]JOE_DATA!$C$2:$C$19999=$EX73)*([2]JOE_DATA!$B$2:$B$19999="Work type")*([2]JOE_DATA!$A$2:$A$19999="Human Capital"),0.4,0)))
+
IF(LEN($EY73)=0,0.3,SUM(IF(([2]JOE_DATA!$C$2:$C$19999=$EY73)*([2]JOE_DATA!$B$2:$B$19999="Work type")*([2]JOE_DATA!$A$2:$A$19999="Human Capital"),0.3,0)))
+
IF(LEN($EZ73)=0,0.3,SUM(IF(([2]JOE_DATA!$C$2:$C$19999=$EZ73)*([2]JOE_DATA!$B$2:$B$19999="Work type")*([2]JOE_DATA!$A$2:$A$19999="Human Capital"),0.3,0)))</f>
        <v>1</v>
      </c>
      <c r="IN73" s="3">
        <f t="array" ref="IN73">IF(LEN($FA73)=0,0.4,SUM(IF(([2]JOE_DATA!$C$2:$C$19999=$FA73)*([2]JOE_DATA!$B$2:$B$19999="Sub-work types")*([2]JOE_DATA!$A$2:$A$19999="Human Capital"),0.4,0)))
+
IF(LEN($FB73)=0,0.3,SUM(IF(([2]JOE_DATA!$C$2:$C$19999=$FB73)*([2]JOE_DATA!$B$2:$B$19999="Sub-work types")*([2]JOE_DATA!$A$2:$A$19999="Human Capital"),0.3,0)))
+
IF(LEN($FC73)=0,0.3,SUM(IF(([2]JOE_DATA!$C$2:$C$19999=$FC73)*([2]JOE_DATA!$B$2:$B$19999="Sub-work types")*([2]JOE_DATA!$A$2:$A$19999="Human Capital"),0.3,0)))</f>
        <v>1</v>
      </c>
      <c r="IO73" s="15">
        <f t="array" ref="IO73">IF(LEN($FD73)=0,1,SUM(IF(([2]JOE_DATA!$C$2:$C$19999=$FD73)*([2]JOE_DATA!$B$2:$B$19999="Pension scheme")*([2]JOE_DATA!$A$2:$A$19999="Human Capital"),1,0)))</f>
        <v>1</v>
      </c>
      <c r="IP73" s="3">
        <f t="array" ref="IP73">IF(LEN($BT73)=0,0.4,SUM(IF(([2]JOE_DATA!$C$2:$C$19999=$BT73)*([2]JOE_DATA!$B$2:$B$19999="Other Matter Executive"),0.4,0)))
+
IF(LEN($BU73)=0,0.3,SUM(IF(([2]JOE_DATA!$C$2:$C$19999=$BU73)*([2]JOE_DATA!$B$2:$B$19999="Other Matter Executive"),0.3,0)))
+
IF(LEN($BV73)=0,0.3,SUM(IF(([2]JOE_DATA!$C$2:$C$19999=$BV73)*([2]JOE_DATA!$B$2:$B$19999="Other Matter Executive"),0.3,0)))</f>
        <v>1</v>
      </c>
    </row>
    <row r="74" spans="2:250" ht="51">
      <c r="B74" s="46" t="s">
        <v>392</v>
      </c>
      <c r="C74" s="41" t="s">
        <v>343</v>
      </c>
      <c r="D74" s="46" t="s">
        <v>393</v>
      </c>
      <c r="E74" s="41"/>
      <c r="F74" s="41" t="s">
        <v>345</v>
      </c>
      <c r="G74" s="41"/>
      <c r="H74" s="41"/>
      <c r="I74" s="41"/>
      <c r="J74" s="41"/>
      <c r="K74" s="41"/>
      <c r="L74" s="41"/>
      <c r="M74" s="41"/>
      <c r="N74" s="41"/>
      <c r="O74" s="36" t="s">
        <v>106</v>
      </c>
      <c r="P74" s="41"/>
      <c r="Q74" s="41"/>
      <c r="R74" s="41"/>
      <c r="S74" s="41"/>
      <c r="T74" s="48">
        <v>39447</v>
      </c>
      <c r="U74" s="36" t="s">
        <v>248</v>
      </c>
      <c r="V74" s="41"/>
      <c r="W74" s="41"/>
      <c r="X74" s="41"/>
      <c r="Y74" s="41"/>
      <c r="Z74" s="41"/>
      <c r="AA74" s="46" t="s">
        <v>394</v>
      </c>
      <c r="AB74" s="41"/>
      <c r="AC74" s="41"/>
      <c r="AD74" s="41"/>
      <c r="AE74" s="41"/>
      <c r="AF74" s="41"/>
      <c r="AG74" s="41"/>
      <c r="AH74" s="45"/>
      <c r="AI74" s="41"/>
      <c r="AJ74" s="41"/>
      <c r="AK74" s="41"/>
      <c r="AL74" s="36" t="s">
        <v>250</v>
      </c>
      <c r="AM74" s="41"/>
      <c r="AN74" s="41"/>
      <c r="AO74" s="36" t="s">
        <v>251</v>
      </c>
      <c r="AP74" s="41"/>
      <c r="AQ74" s="41"/>
      <c r="AR74" s="41"/>
      <c r="AS74" s="41"/>
      <c r="AT74" s="41"/>
      <c r="AU74" s="41"/>
      <c r="AV74" s="41"/>
      <c r="AW74" s="41"/>
      <c r="AX74" s="41"/>
      <c r="AY74" s="41"/>
      <c r="AZ74" s="41"/>
      <c r="BA74" s="45"/>
      <c r="BB74" s="41"/>
      <c r="BC74" s="41"/>
      <c r="BD74" s="41"/>
      <c r="BE74" s="46"/>
      <c r="BF74" s="41"/>
      <c r="BG74" s="41"/>
      <c r="BH74" s="41"/>
      <c r="BI74" s="41"/>
      <c r="BJ74" s="41"/>
      <c r="BK74" s="41"/>
      <c r="BL74" s="41" t="s">
        <v>395</v>
      </c>
      <c r="BM74" s="41"/>
      <c r="BN74" s="41"/>
      <c r="BO74" s="41"/>
      <c r="BP74" s="41"/>
      <c r="BQ74" s="41"/>
      <c r="BR74" s="41"/>
      <c r="BS74" s="41"/>
      <c r="BT74" s="41"/>
      <c r="BU74" s="41"/>
      <c r="BV74" s="41"/>
      <c r="BW74" s="41"/>
      <c r="BX74" s="41"/>
      <c r="BY74" s="41"/>
      <c r="BZ74" s="41"/>
      <c r="CA74" s="41"/>
      <c r="CB74" s="41"/>
      <c r="CC74" s="41"/>
      <c r="CD74" s="41"/>
      <c r="CE74" s="36"/>
      <c r="CF74" s="41"/>
      <c r="CG74" s="41"/>
      <c r="CH74" s="41"/>
      <c r="CI74" s="41"/>
      <c r="CJ74" s="41"/>
      <c r="CK74" s="41"/>
      <c r="CL74" s="41"/>
      <c r="CM74" s="41"/>
      <c r="CN74" s="41"/>
      <c r="CO74" s="41"/>
      <c r="CP74" s="41"/>
      <c r="CQ74" s="41"/>
      <c r="CR74" s="41"/>
      <c r="CS74" s="45"/>
      <c r="CT74" s="49"/>
      <c r="CU74" s="49"/>
      <c r="CV74" s="50"/>
      <c r="CW74" s="50"/>
      <c r="CX74" s="50"/>
      <c r="CY74" s="50"/>
      <c r="CZ74" s="49"/>
      <c r="DA74" s="49"/>
      <c r="DB74" s="49"/>
      <c r="DC74" s="49"/>
      <c r="DD74" s="49"/>
      <c r="DE74" s="49"/>
      <c r="DF74" s="50"/>
      <c r="DG74" s="50"/>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49"/>
      <c r="EK74" s="49"/>
      <c r="EL74" s="49"/>
      <c r="EM74" s="50"/>
      <c r="EN74" s="50"/>
      <c r="EO74" s="50"/>
      <c r="EP74" s="50"/>
      <c r="EQ74" s="50"/>
      <c r="ER74" s="50"/>
      <c r="ES74" s="50"/>
      <c r="ET74" s="50"/>
      <c r="EU74" s="50"/>
      <c r="EV74" s="50"/>
      <c r="EW74" s="50"/>
      <c r="EX74" s="50"/>
      <c r="EY74" s="50"/>
      <c r="EZ74" s="50"/>
      <c r="FA74" s="50"/>
      <c r="FB74" s="50"/>
      <c r="FC74" s="50"/>
      <c r="FD74" s="50"/>
      <c r="FE74" s="50"/>
      <c r="FF74" s="50"/>
      <c r="FG74" s="50"/>
      <c r="FH74" s="50" t="s">
        <v>364</v>
      </c>
      <c r="FI74" s="50"/>
      <c r="FJ74" s="50"/>
      <c r="FK74" s="50"/>
      <c r="FL74" s="50"/>
      <c r="FM74" s="50"/>
      <c r="FO74" s="3"/>
      <c r="FP74" s="3"/>
      <c r="FQ74" s="3" t="str">
        <f t="array" ref="FQ74">IF(SUM($FU74:$IP74)=74,"PASS","FAIL")</f>
        <v>FAIL</v>
      </c>
      <c r="FR74" s="3">
        <f t="shared" si="9"/>
        <v>2</v>
      </c>
      <c r="FS74" s="3">
        <f t="shared" si="10"/>
        <v>1</v>
      </c>
      <c r="FT74" s="3"/>
      <c r="FU74" s="3">
        <f t="array" ref="FU74">SUM(IF(([2]JOE_DATA!$C$2:$C$19999=$C74)*([2]JOE_DATA!$B$2:$B$19999="Client Name Confidential"),1,0))</f>
        <v>1</v>
      </c>
      <c r="FV74" s="3">
        <f t="array" ref="FV74">IF(ISBLANK($E74),1,SUM(IF(([2]JOE_DATA!$C$2:$C$19999=$E74)*([2]JOE_DATA!$B$2:$B$19999="Client name confidential on completion"),1,0)))</f>
        <v>1</v>
      </c>
      <c r="FW74" s="3">
        <f t="array" ref="FW74">IF(LEN($F74)=0,0.5,SUM(IF(([2]JOE_DATA!$C$2:$C$19999=$F74)*([2]JOE_DATA!$B$2:$B$19999="Client sector group"),0.5,0)))
+
IF(LEN($G74)=0,0.25,SUM(IF(([2]JOE_DATA!$C$2:$C$19999=$G74)*([2]JOE_DATA!$B$2:$B$19999="Client sector group"),0.25,0)))
+
IF(LEN($H74)=0,0.25,SUM(IF(([2]JOE_DATA!$C$2:$C$19999=$H74)*([2]JOE_DATA!$B$2:$B$19999="Client sector group"),0.25,0)))</f>
        <v>1</v>
      </c>
      <c r="FX74" s="3">
        <f t="array" ref="FX74">IF(ISBLANK($I74),0.5,SUM(IF(([2]JOE_DATA!$C$2:$C$19999=$I74)*([2]JOE_DATA!$B$2:$B$19999="Client sub-sector group"),0.5,0)))
+
IF(ISBLANK($J74),0.25,SUM(IF(([2]JOE_DATA!$C$2:$C$19999=$J74)*([2]JOE_DATA!$B$2:$B$19999="Client sub-sector group"),0.25,0)))
+
IF(ISBLANK($K74),0.25,SUM(IF(([2]JOE_DATA!$C$2:$C$19999=$K74)*([2]JOE_DATA!$B$2:$B$19999="Client sub-sector group"),0.25,0)))</f>
        <v>1</v>
      </c>
      <c r="FY74" s="3">
        <f t="array" ref="FY74">IF(LEN($L74)=0,0.4,SUM(IF(([2]JOE_DATA!$C$2:$C$19999=$L74)*([2]JOE_DATA!$B$2:$B$19999="Predominant Country of Client"),0.4,0)))
+
IF(LEN($M74)=0,0.3,SUM(IF(([2]JOE_DATA!$C$2:$C$19999=$M74)*([2]JOE_DATA!$B$2:$B$19999="Predominant Country of Client"),0.3,0)))
+
IF(LEN($N74)=0,0.3,SUM(IF(([2]JOE_DATA!$C$2:$C$19999=$N74)*([2]JOE_DATA!$B$2:$B$19999="Predominant Country of Client"),0.3,0)))</f>
        <v>1</v>
      </c>
      <c r="FZ74" s="3">
        <f t="array" ref="FZ74">IF(LEN($O74)=0,0.4,SUM(IF(([2]JOE_DATA!$C$2:$C$19999=$O74)*([2]JOE_DATA!$B$2:$B$19999="Main practice group"),0.4,0)))
+
IF(LEN($P74)=0,0.3,SUM(IF(([2]JOE_DATA!$C$2:$C$19999=$P74)*([2]JOE_DATA!$B$2:$B$19999="Main practice group"),0.3,0)))
+
IF(LEN($Q74)=0,0.3,SUM(IF(([2]JOE_DATA!$C$2:$C$19999=$Q74)*([2]JOE_DATA!$B$2:$B$19999="Main practice group"),0.3,0)))</f>
        <v>1</v>
      </c>
      <c r="GA74" s="3">
        <f t="shared" si="7"/>
        <v>1</v>
      </c>
      <c r="GB74" s="3">
        <f t="shared" si="8"/>
        <v>1</v>
      </c>
      <c r="GC74" s="3">
        <f t="array" ref="GC74">IF(LEN($U74)=0,0.4,SUM(IF(([2]JOE_DATA!$C$2:$C$19999=$U74)*([2]JOE_DATA!$B$2:$B$19999="Matter sector group"),0.4,0)))
+
IF(LEN($V74)=0,0.3,SUM(IF(([2]JOE_DATA!$C$2:$C$19999=$V74)*([2]JOE_DATA!$B$2:$B$19999="Matter sector group"),0.3,0)))
+
IF(LEN($W74)=0,0.3,SUM(IF(([2]JOE_DATA!$C$2:$C$19999=$W74)*([2]JOE_DATA!$B$2:$B$19999="Matter sector group"),0.3,0)))</f>
        <v>1</v>
      </c>
      <c r="GD74" s="3">
        <f t="array" ref="GD74">IF(LEN($X74)=0,0.4,SUM(IF(([2]JOE_DATA!$C$2:$C$19999=$X74)*([2]JOE_DATA!$B$2:$B$19999="Matter sub-sector group"),0.4,0)))
+
IF(LEN($Y74)=0,0.3,SUM(IF(([2]JOE_DATA!$C$2:$C$19999=$Y74)*([2]JOE_DATA!$B$2:$B$19999="Matter sub-sector group"),0.3,0)))
+
IF(LEN($Z74)=0,0.3,SUM(IF(([2]JOE_DATA!$C$2:$C$19999=$Z74)*([2]JOE_DATA!$B$2:$B$19999="Matter sub-sector group"),0.3,0)))</f>
        <v>1</v>
      </c>
      <c r="GE74" s="3">
        <f t="array" ref="GE74">IF(ISBLANK($AD74),1,SUM(IF(([2]JOE_DATA!$C$2:$C$19999=$AD74)*([2]JOE_DATA!$B$2:$B$19999="Matter confidential"),1,0)))</f>
        <v>1</v>
      </c>
      <c r="GF74" s="3">
        <f t="array" ref="GF74">IF(ISBLANK($AE74),1,SUM(IF(([2]JOE_DATA!$C$2:$C$19999=$AE74)*([2]JOE_DATA!$B$2:$B$19999="Matter confidential on completion"),1,0)))</f>
        <v>1</v>
      </c>
      <c r="GG74" s="3">
        <f t="array" ref="GG74">IF(ISBLANK($AG74),1,SUM(IF(([2]JOE_DATA!$C$2:$C$19999=$AG74)*([2]JOE_DATA!$B$2:$B$19999="Applicable law"),1,0)))</f>
        <v>1</v>
      </c>
      <c r="GH74" s="3">
        <f t="array" ref="GH74">IF(ISBLANK($AO74),1,SUM(IF(([2]JOE_DATA!$C$2:$C$19999=$AO74)*([2]JOE_DATA!$B$2:$B$19999="Contentious"),1,0)))</f>
        <v>1</v>
      </c>
      <c r="GI74" s="3">
        <f t="array" ref="GI74">IF(ISBLANK($AP74),1,SUM(IF(([2]JOE_DATA!$C$2:$C$19999=$AP74)*([2]JOE_DATA!$B$2:$B$19999="Dispute resolution"),1,0)))</f>
        <v>1</v>
      </c>
      <c r="GJ74" s="3">
        <f t="array" ref="GJ74">IF(ISBLANK($AQ74),1,SUM(IF(([2]JOE_DATA!$C$2:$C$19999=$AQ74)*([2]JOE_DATA!$B$2:$B$19999="Language of dispute"),1,0)))</f>
        <v>1</v>
      </c>
      <c r="GK74" s="3">
        <f t="array" ref="GK74">IF(LEN($AW74)=0,0.4,SUM(IF(([2]JOE_DATA!$C$2:$C$19999=$AW74)*([2]JOE_DATA!$B$2:$B$19999="Country Of Arbitration"),0.4,0)))
+
IF(LEN($AX74)=0,0.3,SUM(IF(([2]JOE_DATA!$C$2:$C$19999=$AX74)*([2]JOE_DATA!$B$2:$B$19999="Country Of Arbitration"),0.3,0)))
+
IF(LEN($AY74)=0,0.3,SUM(IF(([2]JOE_DATA!$C$2:$C$19999=$AY74)*([2]JOE_DATA!$B$2:$B$19999="Country Of Arbitration"),0.3,0)))</f>
        <v>1</v>
      </c>
      <c r="GL74" s="3">
        <f t="array" ref="GL74">IF(LEN($AT74)=0,0.4,SUM(IF(([2]JOE_DATA!$C$2:$C$19999=$AT74)*([2]JOE_DATA!$B$2:$B$19999="Jurisdiction of dispute"),0.4,0)))
+
IF(LEN($AU74)=0,0.3,SUM(IF(([2]JOE_DATA!$C$2:$C$19999=$AU74)*([2]JOE_DATA!$B$2:$B$19999="Jurisdiction of dispute"),0.3,0)))
+
IF(LEN($AV74)=0,0.3,SUM(IF(([2]JOE_DATA!$C$2:$C$19999=$AV74)*([2]JOE_DATA!$B$2:$B$19999="Jurisdiction of dispute"),0.3,0)))</f>
        <v>1</v>
      </c>
      <c r="GM74" s="3">
        <f t="array" ref="GM74">IF(LEN($AZ74)=0,0.6,SUM(IF(([2]JOE_DATA!$C$2:$C$19999=$AZ74)*([2]JOE_DATA!$B$2:$B$19999="Seat of arbitration"),0.6,0)))
+
IF(LEN($BA74)=0,0.4,SUM(IF(([2]JOE_DATA!$C$2:$C$19999=$BA74)*([2]JOE_DATA!$B$2:$B$19999="Seat of arbitration"),0.4,0)))</f>
        <v>1</v>
      </c>
      <c r="GN74" s="3">
        <f t="array" ref="GN74">IF(ISBLANK($BB74),1,SUM(IF(([2]JOE_DATA!$C$2:$C$19999=$BB74)*([2]JOE_DATA!$B$2:$B$19999="Arbitral rules"),1,0)))</f>
        <v>1</v>
      </c>
      <c r="GO74" s="3">
        <f t="array" ref="GO74">IF(ISBLANK($BC74),1,SUM(IF(([2]JOE_DATA!$C$2:$C$19999=$BC74)*([2]JOE_DATA!$B$2:$B$19999="Investment treaty"),1,0)))</f>
        <v>1</v>
      </c>
      <c r="GP74" s="3">
        <f t="array" ref="GP74">IF(ISBLANK($BD74),1,SUM(IF(([2]JOE_DATA!$C$2:$C$19999=$BD74)*([2]JOE_DATA!$B$2:$B$19999="Investigation type"),1,0)))</f>
        <v>1</v>
      </c>
      <c r="GQ74" s="3">
        <f t="array" ref="GQ74">IF(ISBLANK($BF74),1,SUM(IF(([2]JOE_DATA!$C$2:$C$19999=$BF74)*([2]JOE_DATA!$B$2:$B$19999="Currency of deal"),1,0)))</f>
        <v>1</v>
      </c>
      <c r="GR74" s="3">
        <f t="array" ref="GR74">IF(ISBLANK($BG74),1,SUM(IF(([2]JOE_DATA!$C$2:$C$19999=$BG74)*([2]JOE_DATA!$B$2:$B$19999="Value confidential"),1,0)))</f>
        <v>1</v>
      </c>
      <c r="GS74" s="3">
        <f t="array" ref="GS74">IF(ISBLANK($BH74),1,SUM(IF(([2]JOE_DATA!$C$2:$C$19999=$BH74)*([2]JOE_DATA!$B$2:$B$19999="Value confidential on completion"),1,0)))</f>
        <v>1</v>
      </c>
      <c r="GT74" s="3">
        <f t="array" ref="GT74">IF(LEN($BI74)=0,0.4,SUM(IF(([2]JOE_DATA!$C$2:$C$19999=$BI74)*([2]JOE_DATA!$B$2:$B$19999="Teams"),0.4,0)))
+
IF(LEN($BJ74)=0,0.3,SUM(IF(([2]JOE_DATA!$C$2:$C$19999=$BJ74)*([2]JOE_DATA!$B$2:$B$19999="Teams"),0.3,0)))
+
IF(LEN($BK74)=0,0.3,SUM(IF(([2]JOE_DATA!$C$2:$C$19999=$BK74)*([2]JOE_DATA!$B$2:$B$19999="Teams"),0.3,0)))</f>
        <v>1</v>
      </c>
      <c r="GU74" s="3">
        <f t="array" ref="GU74">IF(LEN($BL74)=0,0.4,SUM(IF(([2]JOE_DATA!$C$2:$C$19999=$BL74)*([2]JOE_DATA!$B$2:$B$19999="Lead Matter Partner"),0.4,0)))
+
IF(LEN($BM74)=0,0.3,SUM(IF(([2]JOE_DATA!$C$2:$C$19999=$BM74)*([2]JOE_DATA!$B$2:$B$19999="Lead Matter Partner"),0.3,0)))
+
IF(LEN($BN74)=0,0.3,SUM(IF(([2]JOE_DATA!$C$2:$C$19999=$BN74)*([2]JOE_DATA!$B$2:$B$19999="Lead Matter Partner"),0.3,0)))</f>
        <v>1</v>
      </c>
      <c r="GV74" s="3">
        <f t="array" ref="GV74">IF(LEN($BP74)=0,0.4,SUM(IF(([2]JOE_DATA!$C$2:$C$19999=$BP74)*([2]JOE_DATA!$B$2:$B$19999="Source of credential"),0.4,0)))
+
IF(LEN($BQ74)=0,0.3,SUM(IF(([2]JOE_DATA!$C$2:$C$19999=$BQ74)*([2]JOE_DATA!$B$2:$B$19999="Source of credential"),0.3,0)))
+
IF(LEN($BR74)=0,0.3,SUM(IF(([2]JOE_DATA!$C$2:$C$19999=$BR74)*([2]JOE_DATA!$B$2:$B$19999="Source of credential"),0.3,0)))</f>
        <v>1</v>
      </c>
      <c r="GW74" s="3">
        <f t="array" ref="GW74">IF(LEN($BX74)=0,0.4,SUM(IF(([2]JOE_DATA!$C$2:$C$19999=$BX74)*([2]JOE_DATA!$B$2:$B$19999="CMS firms involved"),0.4,0)))
+
IF(LEN($BY74)=0,0.6,SUM(IF(([2]JOE_DATA!$C$2:$C$19999=$BY74)*([2]JOE_DATA!$B$2:$B$19999="CMS firms involved"),0.6,0)))</f>
        <v>1</v>
      </c>
      <c r="GX74" s="3">
        <f t="array" ref="GX74">IF(ISBLANK($BZ74),1,SUM(IF(([2]JOE_DATA!$C$2:$C$19999=$BZ74)*([2]JOE_DATA!$B$2:$B$19999="Lead CMS firm"),1,0)))</f>
        <v>1</v>
      </c>
      <c r="GY74" s="3">
        <f t="array" ref="GY74">IF(LEN($CA74)=0,0.4,SUM(IF(([2]JOE_DATA!$C$2:$C$19999=$CA74)*([2]JOE_DATA!$B$2:$B$19999="Countries of other CMS firms"),0.4,0)))
+
IF(LEN($CB74)=0,0.3,SUM(IF(([2]JOE_DATA!$C$2:$C$19999=$CB74)*([2]JOE_DATA!$B$2:$B$19999="Countries of other CMS firms"),0.3,0)))
+
IF(LEN($CC74)=0,0.3,SUM(IF(([2]JOE_DATA!$C$2:$C$19999=$CC74)*([2]JOE_DATA!$B$2:$B$19999="Countries of other CMS firms"),0.3,0)))</f>
        <v>1</v>
      </c>
      <c r="GZ74" s="3">
        <f t="array" ref="GZ74">IF(ISBLANK($CD74),1,SUM(IF(([2]JOE_DATA!$C$2:$C$19999=$CD74)*([2]JOE_DATA!$B$2:$B$19999="Credential status"),1,0)))</f>
        <v>1</v>
      </c>
      <c r="HA74" s="3">
        <f t="array" ref="HA74">IF(ISBLANK($CE74),1,SUM(IF(([2]JOE_DATA!$C$2:$C$19999=$CE74)*([2]JOE_DATA!$B$2:$B$19999="Credential version"),1,0)))</f>
        <v>1</v>
      </c>
      <c r="HB74" s="3">
        <f t="array" ref="HB74">IF(ISBLANK($CG74),1,SUM(IF(([2]JOE_DATA!$C$2:$C$19999=$CG74)*([2]JOE_DATA!$B$2:$B$19999="Credential type "),1,0)))</f>
        <v>1</v>
      </c>
      <c r="HC74" s="3">
        <f t="array" ref="HC74">IF(ISBLANK($CH74),1,SUM(IF(([2]JOE_DATA!$C$2:$C$19999=$CH74)*([2]JOE_DATA!$B$2:$B$19999="Other uses"),1,0)))</f>
        <v>1</v>
      </c>
      <c r="HD74" s="3">
        <f t="array" ref="HD74">IF(ISBLANK($CK74),1,SUM(IF(([2]JOE_DATA!$C$2:$C$19999=$CK74)*([2]JOE_DATA!$B$2:$B$19999="Priority"),1,0)))</f>
        <v>1</v>
      </c>
      <c r="HE74" s="3">
        <f t="array" ref="HE74">IF(LEN($CM74)=0,0.4,SUM(IF(([2]JOE_DATA!$C$2:$C$19999=$CM74)*([2]JOE_DATA!$B$2:$B$19999="Know how"),0.4,0)))
+
IF(LEN($CN74)=0,0.3,SUM(IF(([2]JOE_DATA!$C$2:$C$19999=$CN74)*([2]JOE_DATA!$B$2:$B$19999="Know how"),0.3,0)))
+
IF(LEN($CO74)=0,0.3,SUM(IF(([2]JOE_DATA!$C$2:$C$19999=$CO74)*([2]JOE_DATA!$B$2:$B$19999="Know how"),0.3,0)))</f>
        <v>1</v>
      </c>
      <c r="HF74" s="3">
        <f t="array" ref="HF74">IF(LEN($CS74)=0,0.4,SUM(IF(([2]JOE_DATA!$C$2:$C$19999=$CS74)*([2]JOE_DATA!$B$2:$B$19999="Work type")*([2]JOE_DATA!$A$2:$A$19999="BAIF"),0.4,0)))
+
IF(LEN($CT74)=0,0.3,SUM(IF(([2]JOE_DATA!$C$2:$C$19999=$CT74)*([2]JOE_DATA!$B$2:$B$19999="Work type")*([2]JOE_DATA!$A$2:$A$19999="BAIF"),0.3,0)))
+
IF(LEN($CU74)=0,0.3,SUM(IF(([2]JOE_DATA!$C$2:$C$19999=$CU74)*([2]JOE_DATA!$B$2:$B$19999="Work type")*([2]JOE_DATA!$A$2:$A$19999="BAIF"),0.3,0)))</f>
        <v>1</v>
      </c>
      <c r="HG74" s="3">
        <f t="array" ref="HG74">IF(LEN($CQ74)=0,1,SUM(IF(([2]JOE_DATA!$C$2:$C$19999=$CQ74)*([2]JOE_DATA!$B$2:$B$19999="Client type")*([2]JOE_DATA!$A$2:$A$19999="BAIF"),1,0)))</f>
        <v>1</v>
      </c>
      <c r="HH74" s="3">
        <f t="array" ref="HH74">IF(LEN($CW74)=0,0.4,SUM(IF(([2]JOE_DATA!$C$2:$C$19999=$CW74)*([2]JOE_DATA!$B$2:$B$19999="Work type")*([2]JOE_DATA!$A$2:$A$19999="CRD"),0.4,0)))
+
IF(LEN($CX74)=0,0.3,SUM(IF(([2]JOE_DATA!$C$2:$C$19999=$CX74)*([2]JOE_DATA!$B$2:$B$19999="Work type")*([2]JOE_DATA!$A$2:$A$19999="CRD"),0.3,0)))
+
IF(LEN($CY74)=0,0.3,SUM(IF(([2]JOE_DATA!$C$2:$C$19999=$CY74)*([2]JOE_DATA!$B$2:$B$19999="Work type")*([2]JOE_DATA!$A$2:$A$19999="CRD"),0.3,0)))</f>
        <v>1</v>
      </c>
      <c r="HI74" s="3">
        <f t="array" ref="HI74">IF(LEN($CZ74)=0,0.4,SUM(IF(([2]JOE_DATA!$C$2:$C$19999=$CZ74)*([2]JOE_DATA!$B$2:$B$19999="Sub-work type")*([2]JOE_DATA!$A$2:$A$19999="CRD"),0.4,0)))
+
IF(LEN($DA74)=0,0.3,SUM(IF(([2]JOE_DATA!$C$2:$C$19999=$DA74)*([2]JOE_DATA!$B$2:$B$19999="Sub-work type")*([2]JOE_DATA!$A$2:$A$19999="CRD"),0.3,0)))
+
IF(LEN($DB74)=0,0.3,SUM(IF(([2]JOE_DATA!$C$2:$C$19999=$DB74)*([2]JOE_DATA!$B$2:$B$19999="Sub-work type")*([2]JOE_DATA!$A$2:$A$19999="CRD"),0.3,0)))</f>
        <v>1</v>
      </c>
      <c r="HJ74" s="3">
        <f t="array" ref="HJ74">IF(LEN($CV74)=0,1,SUM(IF(([2]JOE_DATA!$C$2:$C$19999=$CV74)*([2]JOE_DATA!$B$2:$B$19999="Client type")*([2]JOE_DATA!$A$2:$A$19999="CRD"),1,0)))</f>
        <v>1</v>
      </c>
      <c r="HK74" s="3">
        <f t="array" ref="HK74">IF(LEN($DC74)=0,0.4,SUM(IF(([2]JOE_DATA!$C$2:$C$19999=$DC74)*([2]JOE_DATA!$B$2:$B$19999="Work type")*([2]JOE_DATA!$A$2:$A$19999="Corporate"),0.4,0)))
+
IF(LEN($DD74)=0,0.3,SUM(IF(([2]JOE_DATA!$C$2:$C$19999=$DD74)*([2]JOE_DATA!$B$2:$B$19999="Work type")*([2]JOE_DATA!$A$2:$A$19999="Corporate"),0.3,0)))
+
IF(LEN($DE74)=0,0.3,SUM(IF(([2]JOE_DATA!$C$2:$C$19999=$DE74)*([2]JOE_DATA!$B$2:$B$19999="Work type")*([2]JOE_DATA!$A$2:$A$19999="Corporate"),0.3,0)))</f>
        <v>1</v>
      </c>
      <c r="HL74" s="3">
        <f t="array" ref="HL74">IF(LEN($DF74)=0,0.4,SUM(IF(([2]JOE_DATA!$C$2:$C$19999=$DF74)*([2]JOE_DATA!$B$2:$B$19999="Sub-work type")*([2]JOE_DATA!$A$2:$A$19999="Corporate"),0.4,0)))
+
IF(LEN($DG74)=0,0.3,SUM(IF(([2]JOE_DATA!$C$2:$C$19999=$DG74)*([2]JOE_DATA!$B$2:$B$19999="Sub-work type")*([2]JOE_DATA!$A$2:$A$19999="Corporate"),0.3,0)))
+
IF(LEN($DH74)=0,0.3,SUM(IF(([2]JOE_DATA!$C$2:$C$19999=$DH74)*([2]JOE_DATA!$B$2:$B$19999="Sub-work type")*([2]JOE_DATA!$A$2:$A$19999="Corporate"),0.3,0)))</f>
        <v>1</v>
      </c>
      <c r="HM74" s="3">
        <f t="array" ref="HM74">IF(LEN($DI74)=0,0.4,SUM(IF(([2]JOE_DATA!$C$2:$C$19999=$DI74)*([2]JOE_DATA!$B$2:$B$19999="Acting for")*([2]JOE_DATA!$A$2:$A$19999="Corporate"),0.4,0)))
+
IF(LEN($DJ74)=0,0.3,SUM(IF(([2]JOE_DATA!$C$2:$C$19999=$DJ74)*([2]JOE_DATA!$B$2:$B$19999="Acting for")*([2]JOE_DATA!$A$2:$A$19999="Corporate"),0.3,0)))
+
IF(LEN($DK74)=0,0.3,SUM(IF(([2]JOE_DATA!$C$2:$C$19999=$DK74)*([2]JOE_DATA!$B$2:$B$19999="Acting for")*([2]JOE_DATA!$A$2:$A$19999="Corporate"),0.3,0)))</f>
        <v>1</v>
      </c>
      <c r="HN74" s="3">
        <f t="array" ref="HN74">IF(LEN($DM74)=0,0.4,SUM(IF(([2]JOE_DATA!$C$2:$C$19999=$DM74)*([2]JOE_DATA!$B$2:$B$19999="Country of buyer")*([2]JOE_DATA!$A$2:$A$19999="Corporate"),0.4,0)))
+
IF(LEN($DN74)=0,0.3,SUM(IF(([2]JOE_DATA!$C$2:$C$19999=$DN74)*([2]JOE_DATA!$B$2:$B$19999="Country of buyer")*([2]JOE_DATA!$A$2:$A$19999="Corporate"),0.3,0)))
+
IF(LEN($DL74)=0,0.3,SUM(IF(([2]JOE_DATA!$C$2:$C$19999=$DL74)*([2]JOE_DATA!$B$2:$B$19999="Country of buyer")*([2]JOE_DATA!$A$2:$A$19999="Corporate"),0.3,0)))</f>
        <v>1</v>
      </c>
      <c r="HO74" s="3">
        <f t="array" ref="HO74">IF(LEN($DO74)=0,0.4,SUM(IF(([2]JOE_DATA!$C$2:$C$19999=$DO74)*([2]JOE_DATA!$B$2:$B$19999="Country of seller")*([2]JOE_DATA!$A$2:$A$19999="Corporate"),0.4,0)))
+
IF(LEN($DP74)=0,0.3,SUM(IF(([2]JOE_DATA!$C$2:$C$19999=$DP74)*([2]JOE_DATA!$B$2:$B$19999="Country of seller")*([2]JOE_DATA!$A$2:$A$19999="Corporate"),0.3,0)))
+
IF(LEN($DQ74)=0,0.3,SUM(IF(([2]JOE_DATA!$C$2:$C$19999=$DQ74)*([2]JOE_DATA!$B$2:$B$19999="Country of seller")*([2]JOE_DATA!$A$2:$A$19999="Corporate"),0.3,0)))</f>
        <v>1</v>
      </c>
      <c r="HP74" s="3">
        <f t="array" ref="HP74">IF(LEN($DR74)=0,0.4,SUM(IF(([2]JOE_DATA!$C$2:$C$19999=$DR74)*([2]JOE_DATA!$B$2:$B$19999="Country of target")*([2]JOE_DATA!$A$2:$A$19999="Corporate"),0.4,0)))
+
IF(LEN($DS74)=0,0.3,SUM(IF(([2]JOE_DATA!$C$2:$C$19999=$DS74)*([2]JOE_DATA!$B$2:$B$19999="Country of target")*([2]JOE_DATA!$A$2:$A$19999="Corporate"),0.3,0)))
+
IF(LEN($DT74)=0,0.3,SUM(IF(([2]JOE_DATA!$C$2:$C$19999=$DT74)*([2]JOE_DATA!$B$2:$B$19999="Country of target")*([2]JOE_DATA!$A$2:$A$19999="Corporate"),0.3,0)))</f>
        <v>1</v>
      </c>
      <c r="HQ74" s="3">
        <f t="array" ref="HQ74">IF(LEN($DU74)=0,1,SUM(IF(([2]JOE_DATA!$C$2:$C$19999=$DU74)*([2]JOE_DATA!$B$2:$B$19999="Value over US $5m")*([2]JOE_DATA!$A$2:$A$19999="Corporate"),1,0)))</f>
        <v>1</v>
      </c>
      <c r="HR74" s="3">
        <f t="array" ref="HR74">IF(LEN($DV74)=0,1,SUM(IF(([2]JOE_DATA!$C$2:$C$19999=$DV74)*([2]JOE_DATA!$B$2:$B$19999="Value over £500,000")*([2]JOE_DATA!$A$2:$A$19999="Corporate"),1,0)))</f>
        <v>1</v>
      </c>
      <c r="HS74" s="3">
        <f t="array" ref="HS74">IF(LEN($DW74)=0,1,SUM(IF(([2]JOE_DATA!$C$2:$C$19999=$DW74)*([2]JOE_DATA!$B$2:$B$19999="Value over Euro 5m")*([2]JOE_DATA!$A$2:$A$19999="Corporate"),1,0)))</f>
        <v>1</v>
      </c>
      <c r="HT74" s="3">
        <f t="array" ref="HT74">IF(LEN($DX74)=0,1,SUM(IF(([2]JOE_DATA!$C$2:$C$19999=$DX74)*([2]JOE_DATA!$B$2:$B$19999="Value range in euros")*([2]JOE_DATA!$A$2:$A$19999="Corporate"),1,0)))</f>
        <v>1</v>
      </c>
      <c r="HU74" s="3">
        <f t="array" ref="HU74">IF(LEN($DY74)=0,1,SUM(IF(([2]JOE_DATA!$C$2:$C$19999=$DY74)*([2]JOE_DATA!$B$2:$B$19999="Is the deal relevant for M&amp;A study")*([2]JOE_DATA!$A$2:$A$19999="Corporate"),1,0)))</f>
        <v>1</v>
      </c>
      <c r="HV74" s="3">
        <f t="array" ref="HV74">IF(LEN($DZ74)=0,1,SUM(IF(([2]JOE_DATA!$C$2:$C$19999=$DZ74)*([2]JOE_DATA!$B$2:$B$19999="Does the deal involve PE clients")*([2]JOE_DATA!$A$2:$A$19999="Corporate"),1,0)))</f>
        <v>1</v>
      </c>
      <c r="HW74" s="3">
        <f t="array" ref="HW74">IF(LEN($EA74)=0,1,SUM(IF(([2]JOE_DATA!$C$2:$C$19999=$EA74)*([2]JOE_DATA!$B$2:$B$19999="Quarter deal announced/signed")*([2]JOE_DATA!$A$2:$A$19999="Corporate"),1,0)))</f>
        <v>1</v>
      </c>
      <c r="HX74" s="3">
        <f t="array" ref="HX74">IF(LEN($EB74)=0,1,SUM(IF(([2]JOE_DATA!$C$2:$C$19999=$EB74)*([2]JOE_DATA!$B$2:$B$19999="Quarter deal completed")*([2]JOE_DATA!$A$2:$A$19999="Corporate"),1,0)))</f>
        <v>1</v>
      </c>
      <c r="HY74" s="3">
        <f t="array" ref="HY74">IF(LEN($EC74)=0,1,SUM(IF(([2]JOE_DATA!$C$2:$C$19999=$EC74)*([2]JOE_DATA!$B$2:$B$19999="Year deal announced/signed")*([2]JOE_DATA!$A$2:$A$19999="Corporate"),1,0)))</f>
        <v>1</v>
      </c>
      <c r="HZ74" s="3">
        <f t="array" ref="HZ74">IF(LEN($ED74)=0,1,SUM(IF(([2]JOE_DATA!$C$2:$C$19999=$ED74)*([2]JOE_DATA!$B$2:$B$19999="Year deal completed")*([2]JOE_DATA!$A$2:$A$19999="Corporate"),1,0)))</f>
        <v>1</v>
      </c>
      <c r="IA74" s="3">
        <v>14</v>
      </c>
      <c r="IB74" s="3">
        <f t="array" ref="IB74">IF(LEN($EF74)=0,1,SUM(IF(([2]JOE_DATA!$C$2:$C$19999=$EF74)*([2]JOE_DATA!$B$2:$B$19999="Work type")*([2]JOE_DATA!$A$2:$A$19999="Corporate Tax"),1,0)))</f>
        <v>1</v>
      </c>
      <c r="IC74" s="3">
        <f t="array" ref="IC74">IF(LEN($EG74)=0,0.4,SUM(IF(([2]JOE_DATA!$C$2:$C$19999=$EG74)*([2]JOE_DATA!$B$2:$B$19999="Work type")*([2]JOE_DATA!$A$2:$A$19999="EPC Construction"),0.4,0)))
+
IF(LEN($EH74)=0,0.3,SUM(IF(([2]JOE_DATA!$C$2:$C$19999=$EH74)*([2]JOE_DATA!$B$2:$B$19999="Work type")*([2]JOE_DATA!$A$2:$A$19999="EPC Construction"),0.3,0)))
+
IF(LEN($EI74)=0,0.3,SUM(IF(([2]JOE_DATA!$C$2:$C$19999=$EI74)*([2]JOE_DATA!$B$2:$B$19999="Work type")*([2]JOE_DATA!$A$2:$A$19999="EPC Construction"),0.3,0)))</f>
        <v>1</v>
      </c>
      <c r="ID74" s="3">
        <f t="array" ref="ID74">IF(LEN($EJ74)=0,0.4,SUM(IF(([2]JOE_DATA!$C$2:$C$19999=$EJ74)*([2]JOE_DATA!$B$2:$B$19999="Contract type")*([2]JOE_DATA!$A$2:$A$19999="EPC Construction"),0.4,0)))
+
IF(LEN($EK74)=0,0.3,SUM(IF(([2]JOE_DATA!$C$2:$C$19999=$EK74)*([2]JOE_DATA!$B$2:$B$19999="Contract type")*([2]JOE_DATA!$A$2:$A$19999="EPC Construction"),0.3,0)))
+
IF(LEN($EL74)=0,0.3,SUM(IF(([2]JOE_DATA!$C$2:$C$19999=$EL74)*([2]JOE_DATA!$B$2:$B$19999="Contract type")*([2]JOE_DATA!$A$2:$A$19999="EPC Construction"),0.3,0)))</f>
        <v>1</v>
      </c>
      <c r="IE74" s="3">
        <f t="array" ref="IE74">IF(LEN($EP74)=0,1,SUM(IF(([2]JOE_DATA!$C$2:$C$19999=$EP74)*([2]JOE_DATA!$B$2:$B$19999="Client type")*([2]JOE_DATA!$A$2:$A$19999="EPC Construction"),1,0)))</f>
        <v>1</v>
      </c>
      <c r="IF74" s="3">
        <f t="array" ref="IF74">IF(LEN($EN74)=0,1,SUM(IF(([2]JOE_DATA!$C$2:$C$19999=$EN74)*([2]JOE_DATA!$B$2:$B$19999="Subject matter")*([2]JOE_DATA!$A$2:$A$19999="EPC Construction"),1,0)))</f>
        <v>1</v>
      </c>
      <c r="IG74" s="3">
        <f t="array" ref="IG74">IF(LEN($ER74)=0,1,SUM(IF(([2]JOE_DATA!$C$2:$C$19999=$ER74)*([2]JOE_DATA!$B$2:$B$19999="Client scope")*([2]JOE_DATA!$A$2:$A$19999="EPC Construction"),1,0)))</f>
        <v>1</v>
      </c>
      <c r="IH74" s="3">
        <f t="array" ref="IH74">IF(LEN($ES74)=0,0.4,SUM(IF(([2]JOE_DATA!$C$2:$C$19999=$ES74)*([2]JOE_DATA!$B$2:$B$19999="Work type")*([2]JOE_DATA!$A$2:$A$19999="EPC Energy"),0.4,0)))
+
IF(LEN($ET74)=0,0.3,SUM(IF(([2]JOE_DATA!$C$2:$C$19999=$ET74)*([2]JOE_DATA!$B$2:$B$19999="Work type")*([2]JOE_DATA!$A$2:$A$19999="EPC Energy"),0.3,0)))
+
IF(LEN($EU74)=0,0.3,SUM(IF(([2]JOE_DATA!$C$2:$C$19999=$EU74)*([2]JOE_DATA!$B$2:$B$19999="Work type")*([2]JOE_DATA!$A$2:$A$19999="EPC Energy"),0.3,0)))</f>
        <v>1</v>
      </c>
      <c r="II74" s="3">
        <f t="array" ref="II74">IF(LEN($EV74)=0,1,SUM(IF(([2]JOE_DATA!$C$2:$C$19999=$EV74)*([2]JOE_DATA!$B$2:$B$19999="Work type")*([2]JOE_DATA!$A$2:$A$19999="EPC Energy"),1,0)))</f>
        <v>1</v>
      </c>
      <c r="IJ74" s="3">
        <f t="array" ref="IJ74">IF(LEN($EW74)=0,1,SUM(IF(([2]JOE_DATA!$C$2:$C$19999=$EW74)*([2]JOE_DATA!$B$2:$B$19999="Client type")*([2]JOE_DATA!$A$2:$A$19999="EPC Projects"),1,0)))</f>
        <v>1</v>
      </c>
      <c r="IK74" s="3">
        <f t="array" ref="IK74">IF(LEN($FE74)=0,0.4,SUM(IF(([2]JOE_DATA!$C$2:$C$19999=$FE74)*([2]JOE_DATA!$B$2:$B$19999="Client type")*([2]JOE_DATA!$A$2:$A$19999="Real Estate"),0.4,0)))
+
IF(LEN($FF74)=0,0.3,SUM(IF(([2]JOE_DATA!$C$2:$C$19999=$FF74)*([2]JOE_DATA!$B$2:$B$19999="Client type")*([2]JOE_DATA!$A$2:$A$19999="Real Estate"),0.3,0)))
+
IF(LEN($FG74)=0,0.3,SUM(IF(([2]JOE_DATA!$C$2:$C$19999=$FG74)*([2]JOE_DATA!$B$2:$B$19999="Client type")*([2]JOE_DATA!$A$2:$A$19999="Real Estate"),0.3,0)))</f>
        <v>1</v>
      </c>
      <c r="IL74" s="3">
        <f t="array" ref="IL74">IF(LEN($FH74)=0,0.4,SUM(IF(([2]JOE_DATA!$C$2:$C$19999=$FH74)*([2]JOE_DATA!$B$2:$B$19999="Work type")*([2]JOE_DATA!$A$2:$A$19999="Real Estate"),0.4,0)))
+
IF(LEN($FI74)=0,0.3,SUM(IF(([2]JOE_DATA!$C$2:$C$19999=$FI74)*([2]JOE_DATA!$B$2:$B$19999="Work type")*([2]JOE_DATA!$A$2:$A$19999="Real Estate"),0.3,0)))
+
IF(LEN($FJ74)=0,0.3,SUM(IF(([2]JOE_DATA!$C$2:$C$19999=$FJ74)*([2]JOE_DATA!$B$2:$B$19999="Work type")*([2]JOE_DATA!$A$2:$A$19999="Real Estate"),0.3,0)))</f>
        <v>0.6</v>
      </c>
      <c r="IM74" s="3">
        <f t="array" ref="IM74">IF(LEN($EX74)=0,0.4,SUM(IF(([2]JOE_DATA!$C$2:$C$19999=$EX74)*([2]JOE_DATA!$B$2:$B$19999="Work type")*([2]JOE_DATA!$A$2:$A$19999="Human Capital"),0.4,0)))
+
IF(LEN($EY74)=0,0.3,SUM(IF(([2]JOE_DATA!$C$2:$C$19999=$EY74)*([2]JOE_DATA!$B$2:$B$19999="Work type")*([2]JOE_DATA!$A$2:$A$19999="Human Capital"),0.3,0)))
+
IF(LEN($EZ74)=0,0.3,SUM(IF(([2]JOE_DATA!$C$2:$C$19999=$EZ74)*([2]JOE_DATA!$B$2:$B$19999="Work type")*([2]JOE_DATA!$A$2:$A$19999="Human Capital"),0.3,0)))</f>
        <v>1</v>
      </c>
      <c r="IN74" s="3">
        <f t="array" ref="IN74">IF(LEN($FA74)=0,0.4,SUM(IF(([2]JOE_DATA!$C$2:$C$19999=$FA74)*([2]JOE_DATA!$B$2:$B$19999="Sub-work types")*([2]JOE_DATA!$A$2:$A$19999="Human Capital"),0.4,0)))
+
IF(LEN($FB74)=0,0.3,SUM(IF(([2]JOE_DATA!$C$2:$C$19999=$FB74)*([2]JOE_DATA!$B$2:$B$19999="Sub-work types")*([2]JOE_DATA!$A$2:$A$19999="Human Capital"),0.3,0)))
+
IF(LEN($FC74)=0,0.3,SUM(IF(([2]JOE_DATA!$C$2:$C$19999=$FC74)*([2]JOE_DATA!$B$2:$B$19999="Sub-work types")*([2]JOE_DATA!$A$2:$A$19999="Human Capital"),0.3,0)))</f>
        <v>1</v>
      </c>
      <c r="IO74" s="15">
        <f t="array" ref="IO74">IF(LEN($FD74)=0,1,SUM(IF(([2]JOE_DATA!$C$2:$C$19999=$FD74)*([2]JOE_DATA!$B$2:$B$19999="Pension scheme")*([2]JOE_DATA!$A$2:$A$19999="Human Capital"),1,0)))</f>
        <v>1</v>
      </c>
      <c r="IP74" s="3">
        <f t="array" ref="IP74">IF(LEN($BT74)=0,0.4,SUM(IF(([2]JOE_DATA!$C$2:$C$19999=$BT74)*([2]JOE_DATA!$B$2:$B$19999="Other Matter Executive"),0.4,0)))
+
IF(LEN($BU74)=0,0.3,SUM(IF(([2]JOE_DATA!$C$2:$C$19999=$BU74)*([2]JOE_DATA!$B$2:$B$19999="Other Matter Executive"),0.3,0)))
+
IF(LEN($BV74)=0,0.3,SUM(IF(([2]JOE_DATA!$C$2:$C$19999=$BV74)*([2]JOE_DATA!$B$2:$B$19999="Other Matter Executive"),0.3,0)))</f>
        <v>1</v>
      </c>
    </row>
    <row r="75" spans="2:250">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54"/>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15"/>
    </row>
    <row r="76" spans="2:250">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54"/>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5"/>
    </row>
    <row r="77" spans="2:250">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54"/>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5"/>
    </row>
    <row r="78" spans="2:250">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54"/>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5"/>
    </row>
    <row r="79" spans="2:250">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54"/>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5"/>
    </row>
    <row r="80" spans="2:250">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54"/>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5"/>
    </row>
    <row r="81" spans="171:249">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54"/>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5"/>
    </row>
    <row r="82" spans="171:249">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54"/>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5"/>
    </row>
    <row r="83" spans="171:249">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54"/>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5"/>
    </row>
    <row r="84" spans="171:249">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54"/>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5"/>
    </row>
    <row r="85" spans="171:249">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54"/>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5"/>
    </row>
    <row r="86" spans="171:249">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54"/>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5"/>
    </row>
    <row r="87" spans="171:249">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54"/>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5"/>
    </row>
    <row r="88" spans="171:249">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54"/>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5"/>
    </row>
    <row r="89" spans="171:249">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54"/>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5"/>
    </row>
    <row r="90" spans="171:249">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54"/>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5"/>
    </row>
    <row r="91" spans="171:249">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54"/>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5"/>
    </row>
    <row r="92" spans="171:249">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54"/>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5"/>
    </row>
    <row r="93" spans="171:249">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54"/>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5"/>
    </row>
    <row r="94" spans="171:249">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54"/>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5"/>
    </row>
    <row r="95" spans="171:249">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54"/>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5"/>
    </row>
    <row r="96" spans="171:249">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54"/>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5"/>
    </row>
    <row r="97" spans="171:249">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54"/>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5"/>
    </row>
    <row r="98" spans="171:249">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54"/>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5"/>
    </row>
    <row r="99" spans="171:249">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54"/>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5"/>
    </row>
    <row r="100" spans="171:249">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54"/>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5"/>
    </row>
    <row r="101" spans="171:249">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54"/>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5"/>
    </row>
    <row r="102" spans="171:249">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54"/>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5"/>
    </row>
    <row r="103" spans="171:249">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54"/>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5"/>
    </row>
    <row r="104" spans="171:249">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54"/>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5"/>
    </row>
    <row r="105" spans="171:249">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54"/>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5"/>
    </row>
    <row r="106" spans="171:249">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54"/>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5"/>
    </row>
    <row r="107" spans="171:249">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54"/>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5"/>
    </row>
    <row r="108" spans="171:249">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54"/>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5"/>
    </row>
    <row r="109" spans="171:249">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54"/>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5"/>
    </row>
    <row r="110" spans="171:249">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54"/>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5"/>
    </row>
    <row r="111" spans="171:249">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54"/>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5"/>
    </row>
    <row r="112" spans="171:249">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54"/>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5"/>
    </row>
    <row r="113" spans="171:249">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54"/>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5"/>
    </row>
    <row r="114" spans="171:249">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54"/>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5"/>
    </row>
    <row r="115" spans="171:249">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54"/>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5"/>
    </row>
    <row r="116" spans="171:249">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54"/>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5"/>
    </row>
    <row r="117" spans="171:249">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54"/>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5"/>
    </row>
    <row r="118" spans="171:249">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54"/>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5"/>
    </row>
    <row r="119" spans="171:249">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54"/>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5"/>
    </row>
    <row r="120" spans="171:249">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54"/>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5"/>
    </row>
    <row r="121" spans="171:249">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54"/>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5"/>
    </row>
    <row r="122" spans="171:249">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54"/>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5"/>
    </row>
    <row r="123" spans="171:249">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54"/>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5"/>
    </row>
    <row r="124" spans="171:249">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54"/>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5"/>
    </row>
    <row r="125" spans="171:249">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54"/>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5"/>
    </row>
    <row r="126" spans="171:249">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54"/>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5"/>
    </row>
    <row r="127" spans="171:249">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54"/>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5"/>
    </row>
    <row r="128" spans="171:249">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54"/>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5"/>
    </row>
    <row r="129" spans="171:249">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54"/>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5"/>
    </row>
    <row r="130" spans="171:249">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54"/>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5"/>
    </row>
    <row r="131" spans="171:249">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54"/>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5"/>
    </row>
    <row r="132" spans="171:249">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54"/>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5"/>
    </row>
    <row r="133" spans="171:249">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54"/>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5"/>
    </row>
    <row r="134" spans="171:249">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54"/>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5"/>
    </row>
    <row r="135" spans="171:249">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54"/>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5"/>
    </row>
    <row r="136" spans="171:249">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54"/>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5"/>
    </row>
    <row r="137" spans="171:249">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54"/>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5"/>
    </row>
    <row r="138" spans="171:249">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54"/>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5"/>
    </row>
    <row r="139" spans="171:249">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54"/>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5"/>
    </row>
    <row r="140" spans="171:249">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54"/>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5"/>
    </row>
    <row r="141" spans="171:249">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54"/>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5"/>
    </row>
    <row r="142" spans="171:249">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54"/>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5"/>
    </row>
    <row r="143" spans="171:249">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54"/>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5"/>
    </row>
    <row r="144" spans="171:249">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54"/>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5"/>
    </row>
    <row r="145" spans="171:249">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54"/>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5"/>
    </row>
    <row r="146" spans="171:249">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54"/>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5"/>
    </row>
    <row r="147" spans="171:249">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54"/>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5"/>
    </row>
    <row r="148" spans="171:249">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54"/>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5"/>
    </row>
    <row r="149" spans="171:249">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54"/>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5"/>
    </row>
    <row r="150" spans="171:249">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54"/>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5"/>
    </row>
    <row r="151" spans="171:249">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54"/>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5"/>
    </row>
    <row r="152" spans="171:249">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54"/>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5"/>
    </row>
    <row r="153" spans="171:249">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54"/>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5"/>
    </row>
    <row r="154" spans="171:249">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54"/>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5"/>
    </row>
    <row r="155" spans="171:249">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54"/>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5"/>
    </row>
    <row r="156" spans="171:249">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54"/>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5"/>
    </row>
    <row r="157" spans="171:249">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54"/>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5"/>
    </row>
    <row r="158" spans="171:249">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54"/>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5"/>
    </row>
    <row r="159" spans="171:249">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54"/>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5"/>
    </row>
    <row r="160" spans="171:249">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54"/>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5"/>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54"/>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5"/>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54"/>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5"/>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54"/>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5"/>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54"/>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5"/>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54"/>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5"/>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54"/>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5"/>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54"/>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5"/>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54"/>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5"/>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54"/>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5"/>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54"/>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5"/>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54"/>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5"/>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54"/>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5"/>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54"/>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5"/>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54"/>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5"/>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54"/>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5"/>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54"/>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5"/>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54"/>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5"/>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54"/>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5"/>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54"/>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5"/>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54"/>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5"/>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54"/>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5"/>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54"/>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5"/>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54"/>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5"/>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54"/>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5"/>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54"/>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5"/>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54"/>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5"/>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54"/>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5"/>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54"/>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5"/>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54"/>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5"/>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54"/>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5"/>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54"/>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5"/>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54"/>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5"/>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54"/>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5"/>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54"/>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5"/>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54"/>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5"/>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54"/>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5"/>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54"/>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5"/>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54"/>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5"/>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54"/>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5"/>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54"/>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5"/>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54"/>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5"/>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54"/>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5"/>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54"/>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5"/>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54"/>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5"/>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54"/>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5"/>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54"/>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5"/>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54"/>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5"/>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54"/>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5"/>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54"/>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5"/>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54"/>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5"/>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54"/>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5"/>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54"/>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5"/>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54"/>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5"/>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54"/>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5"/>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54"/>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5"/>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54"/>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5"/>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54"/>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5"/>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54"/>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5"/>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54"/>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5"/>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54"/>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5"/>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54"/>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5"/>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54"/>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5"/>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54"/>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5"/>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54"/>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5"/>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54"/>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5"/>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54"/>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5"/>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54"/>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5"/>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54"/>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5"/>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54"/>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5"/>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54"/>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5"/>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54"/>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5"/>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54"/>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5"/>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54"/>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5"/>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54"/>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5"/>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54"/>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5"/>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54"/>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5"/>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54"/>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5"/>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54"/>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5"/>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54"/>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5"/>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54"/>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5"/>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54"/>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5"/>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54"/>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5"/>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54"/>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5"/>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54"/>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5"/>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54"/>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5"/>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54"/>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5"/>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54"/>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5"/>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54"/>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5"/>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54"/>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5"/>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54"/>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5"/>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54"/>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5"/>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54"/>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5"/>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54"/>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5"/>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54"/>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5"/>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54"/>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5"/>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54"/>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5"/>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54"/>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5"/>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54"/>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5"/>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54"/>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5"/>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54"/>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5"/>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54"/>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5"/>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54"/>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5"/>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54"/>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5"/>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54"/>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5"/>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54"/>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5"/>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54"/>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5"/>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54"/>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5"/>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54"/>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5"/>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54"/>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5"/>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54"/>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5"/>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54"/>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5"/>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54"/>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5"/>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54"/>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5"/>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54"/>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5"/>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54"/>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5"/>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54"/>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5"/>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54"/>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5"/>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54"/>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5"/>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54"/>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5"/>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54"/>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5"/>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54"/>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5"/>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54"/>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5"/>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54"/>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5"/>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54"/>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5"/>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54"/>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5"/>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54"/>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5"/>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54"/>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5"/>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54"/>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5"/>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54"/>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5"/>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54"/>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5"/>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54"/>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5"/>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54"/>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5"/>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54"/>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5"/>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54"/>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5"/>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54"/>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5"/>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54"/>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5"/>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54"/>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5"/>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54"/>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5"/>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54"/>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5"/>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54"/>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5"/>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54"/>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5"/>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54"/>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5"/>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54"/>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5"/>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54"/>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5"/>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54"/>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5"/>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54"/>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5"/>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54"/>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5"/>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54"/>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5"/>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54"/>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5"/>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54"/>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5"/>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54"/>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5"/>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54"/>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5"/>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54"/>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5"/>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54"/>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5"/>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54"/>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5"/>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54"/>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5"/>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54"/>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5"/>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54"/>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5"/>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54"/>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5"/>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54"/>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5"/>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54"/>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5"/>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54"/>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5"/>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54"/>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5"/>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54"/>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5"/>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54"/>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5"/>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54"/>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5"/>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54"/>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5"/>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54"/>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5"/>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54"/>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5"/>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54"/>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5"/>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54"/>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5"/>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54"/>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5"/>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54"/>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5"/>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54"/>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5"/>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54"/>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5"/>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54"/>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5"/>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54"/>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5"/>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54"/>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5"/>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54"/>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5"/>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54"/>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5"/>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54"/>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5"/>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54"/>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5"/>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54"/>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5"/>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54"/>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5"/>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54"/>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5"/>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54"/>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5"/>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54"/>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5"/>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54"/>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5"/>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54"/>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5"/>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54"/>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5"/>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54"/>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5"/>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54"/>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5"/>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54"/>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5"/>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54"/>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5"/>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54"/>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5"/>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54"/>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5"/>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54"/>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5"/>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54"/>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5"/>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54"/>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5"/>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54"/>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5"/>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54"/>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5"/>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54"/>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5"/>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54"/>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5"/>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54"/>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5"/>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54"/>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5"/>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54"/>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5"/>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54"/>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5"/>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54"/>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5"/>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54"/>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5"/>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54"/>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5"/>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54"/>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5"/>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54"/>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5"/>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54"/>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5"/>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54"/>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5"/>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54"/>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5"/>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54"/>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5"/>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54"/>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5"/>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54"/>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5"/>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54"/>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5"/>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54"/>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5"/>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54"/>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5"/>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54"/>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5"/>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54"/>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5"/>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54"/>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5"/>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54"/>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5"/>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54"/>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5"/>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54"/>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5"/>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54"/>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5"/>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54"/>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5"/>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54"/>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5"/>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54"/>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5"/>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54"/>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5"/>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54"/>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5"/>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54"/>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5"/>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54"/>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5"/>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54"/>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5"/>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54"/>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5"/>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54"/>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5"/>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54"/>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5"/>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54"/>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5"/>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54"/>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5"/>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54"/>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5"/>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54"/>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5"/>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54"/>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5"/>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54"/>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5"/>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54"/>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5"/>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54"/>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5"/>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54"/>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5"/>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54"/>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5"/>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54"/>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5"/>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54"/>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5"/>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54"/>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5"/>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54"/>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5"/>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54"/>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5"/>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54"/>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5"/>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54"/>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5"/>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54"/>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5"/>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54"/>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5"/>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54"/>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5"/>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54"/>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5"/>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54"/>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5"/>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54"/>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5"/>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54"/>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5"/>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54"/>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5"/>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54"/>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5"/>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54"/>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5"/>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54"/>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5"/>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54"/>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5"/>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54"/>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5"/>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54"/>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5"/>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54"/>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5"/>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54"/>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5"/>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54"/>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5"/>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54"/>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5"/>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54"/>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5"/>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54"/>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5"/>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54"/>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5"/>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54"/>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5"/>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54"/>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5"/>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54"/>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5"/>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54"/>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5"/>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54"/>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5"/>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54"/>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5"/>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54"/>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5"/>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54"/>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5"/>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54"/>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5"/>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54"/>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5"/>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54"/>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5"/>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54"/>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5"/>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54"/>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5"/>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54"/>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5"/>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54"/>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5"/>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54"/>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5"/>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54"/>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5"/>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54"/>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5"/>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54"/>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5"/>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54"/>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5"/>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54"/>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5"/>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54"/>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5"/>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54"/>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5"/>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54"/>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5"/>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54"/>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5"/>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54"/>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5"/>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54"/>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5"/>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54"/>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5"/>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54"/>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5"/>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54"/>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5"/>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54"/>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5"/>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54"/>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5"/>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54"/>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5"/>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54"/>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5"/>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54"/>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5"/>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54"/>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5"/>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54"/>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5"/>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54"/>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5"/>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54"/>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5"/>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54"/>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5"/>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54"/>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5"/>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54"/>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5"/>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54"/>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5"/>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54"/>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5"/>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54"/>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5"/>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54"/>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5"/>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54"/>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5"/>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54"/>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5"/>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54"/>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5"/>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54"/>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5"/>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54"/>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5"/>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54"/>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5"/>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54"/>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5"/>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54"/>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5"/>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54"/>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5"/>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54"/>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5"/>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54"/>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5"/>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54"/>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5"/>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54"/>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5"/>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54"/>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5"/>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54"/>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5"/>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54"/>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5"/>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54"/>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5"/>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54"/>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5"/>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54"/>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5"/>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54"/>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5"/>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54"/>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5"/>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54"/>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5"/>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54"/>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5"/>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54"/>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5"/>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54"/>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5"/>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54"/>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5"/>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54"/>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5"/>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54"/>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5"/>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54"/>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5"/>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54"/>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5"/>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54"/>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5"/>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54"/>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5"/>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54"/>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5"/>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54"/>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5"/>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54"/>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5"/>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54"/>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5"/>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54"/>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5"/>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54"/>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5"/>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54"/>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5"/>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54"/>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5"/>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54"/>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5"/>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54"/>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5"/>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54"/>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5"/>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54"/>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5"/>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54"/>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5"/>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54"/>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5"/>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54"/>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5"/>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54"/>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5"/>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54"/>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5"/>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54"/>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5"/>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54"/>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5"/>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54"/>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5"/>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54"/>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5"/>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54"/>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5"/>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54"/>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5"/>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54"/>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5"/>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54"/>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5"/>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54"/>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5"/>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54"/>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5"/>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54"/>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5"/>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54"/>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5"/>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54"/>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5"/>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54"/>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5"/>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54"/>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5"/>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54"/>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5"/>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54"/>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5"/>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54"/>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5"/>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54"/>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5"/>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54"/>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5"/>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54"/>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5"/>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54"/>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5"/>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54"/>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5"/>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54"/>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5"/>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54"/>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5"/>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54"/>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5"/>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54"/>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5"/>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54"/>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5"/>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54"/>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5"/>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54"/>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5"/>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54"/>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5"/>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54"/>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5"/>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54"/>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5"/>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54"/>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5"/>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54"/>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5"/>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54"/>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5"/>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54"/>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5"/>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54"/>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5"/>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54"/>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5"/>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54"/>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5"/>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54"/>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5"/>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54"/>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5"/>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54"/>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5"/>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54"/>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5"/>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54"/>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5"/>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54"/>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5"/>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54"/>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5"/>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54"/>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5"/>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54"/>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5"/>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54"/>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5"/>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54"/>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5"/>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54"/>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5"/>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54"/>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5"/>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54"/>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5"/>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54"/>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5"/>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54"/>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5"/>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54"/>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5"/>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54"/>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5"/>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54"/>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5"/>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54"/>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5"/>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54"/>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5"/>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54"/>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5"/>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54"/>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5"/>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54"/>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5"/>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54"/>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5"/>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54"/>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5"/>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54"/>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5"/>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54"/>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5"/>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54"/>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5"/>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54"/>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5"/>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54"/>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5"/>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54"/>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5"/>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54"/>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5"/>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54"/>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5"/>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54"/>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5"/>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54"/>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5"/>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54"/>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5"/>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54"/>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5"/>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54"/>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5"/>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54"/>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5"/>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54"/>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5"/>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54"/>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5"/>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54"/>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5"/>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54"/>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5"/>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54"/>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5"/>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54"/>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5"/>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54"/>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5"/>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54"/>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5"/>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54"/>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5"/>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54"/>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5"/>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54"/>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5"/>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54"/>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5"/>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54"/>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5"/>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54"/>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5"/>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54"/>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5"/>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54"/>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5"/>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54"/>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5"/>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54"/>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5"/>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54"/>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5"/>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54"/>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5"/>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54"/>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5"/>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54"/>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5"/>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54"/>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5"/>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54"/>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5"/>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54"/>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5"/>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54"/>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5"/>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54"/>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5"/>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54"/>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5"/>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54"/>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5"/>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54"/>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5"/>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54"/>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5"/>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54"/>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5"/>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54"/>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5"/>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54"/>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5"/>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54"/>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5"/>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54"/>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5"/>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54"/>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5"/>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54"/>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5"/>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54"/>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5"/>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54"/>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5"/>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54"/>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5"/>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54"/>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5"/>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54"/>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5"/>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54"/>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5"/>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54"/>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5"/>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54"/>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5"/>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54"/>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5"/>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54"/>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5"/>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54"/>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5"/>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54"/>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5"/>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54"/>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5"/>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54"/>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5"/>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54"/>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5"/>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54"/>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5"/>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54"/>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5"/>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54"/>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5"/>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54"/>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5"/>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54"/>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5"/>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54"/>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5"/>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54"/>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5"/>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54"/>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5"/>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54"/>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5"/>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54"/>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5"/>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54"/>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5"/>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54"/>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5"/>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54"/>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5"/>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54"/>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5"/>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54"/>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5"/>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54"/>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5"/>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54"/>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5"/>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54"/>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5"/>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54"/>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5"/>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54"/>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5"/>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54"/>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5"/>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54"/>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5"/>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54"/>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5"/>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54"/>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5"/>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54"/>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5"/>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54"/>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5"/>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54"/>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5"/>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54"/>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5"/>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54"/>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5"/>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54"/>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5"/>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54"/>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5"/>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54"/>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5"/>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54"/>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5"/>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54"/>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5"/>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54"/>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5"/>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54"/>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5"/>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54"/>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5"/>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54"/>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5"/>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54"/>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5"/>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54"/>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5"/>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54"/>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5"/>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54"/>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5"/>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54"/>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5"/>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54"/>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5"/>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54"/>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5"/>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54"/>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5"/>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54"/>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5"/>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54"/>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5"/>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54"/>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5"/>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54"/>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5"/>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54"/>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5"/>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54"/>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5"/>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54"/>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5"/>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54"/>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5"/>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54"/>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5"/>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54"/>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5"/>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54"/>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5"/>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54"/>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5"/>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54"/>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5"/>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54"/>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5"/>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54"/>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5"/>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54"/>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5"/>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54"/>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5"/>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54"/>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5"/>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54"/>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5"/>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54"/>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5"/>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54"/>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5"/>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54"/>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5"/>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54"/>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5"/>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54"/>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5"/>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54"/>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5"/>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54"/>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5"/>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54"/>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5"/>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54"/>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5"/>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54"/>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5"/>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54"/>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5"/>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54"/>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5"/>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54"/>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5"/>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54"/>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5"/>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54"/>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5"/>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54"/>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5"/>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54"/>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5"/>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54"/>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5"/>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54"/>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5"/>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54"/>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5"/>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54"/>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5"/>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54"/>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5"/>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54"/>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5"/>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54"/>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5"/>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54"/>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5"/>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54"/>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5"/>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54"/>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5"/>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54"/>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5"/>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54"/>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5"/>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54"/>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5"/>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54"/>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5"/>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54"/>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5"/>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54"/>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5"/>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54"/>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5"/>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54"/>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5"/>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54"/>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5"/>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54"/>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5"/>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54"/>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5"/>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54"/>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5"/>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54"/>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5"/>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54"/>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5"/>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54"/>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5"/>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54"/>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5"/>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54"/>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5"/>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54"/>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5"/>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54"/>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5"/>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54"/>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5"/>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54"/>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5"/>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54"/>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5"/>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54"/>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5"/>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54"/>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5"/>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54"/>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5"/>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54"/>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5"/>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54"/>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5"/>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54"/>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5"/>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54"/>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5"/>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54"/>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5"/>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54"/>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5"/>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54"/>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5"/>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54"/>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5"/>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54"/>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5"/>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54"/>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5"/>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54"/>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5"/>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54"/>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5"/>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54"/>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5"/>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54"/>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5"/>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54"/>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5"/>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54"/>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5"/>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54"/>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5"/>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54"/>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5"/>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54"/>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5"/>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54"/>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5"/>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54"/>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5"/>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54"/>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5"/>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54"/>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5"/>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54"/>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5"/>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54"/>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5"/>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54"/>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5"/>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54"/>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5"/>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54"/>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5"/>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54"/>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5"/>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54"/>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5"/>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54"/>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5"/>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54"/>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5"/>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54"/>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5"/>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54"/>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5"/>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54"/>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5"/>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54"/>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5"/>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54"/>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5"/>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54"/>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5"/>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54"/>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5"/>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54"/>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5"/>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54"/>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5"/>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54"/>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5"/>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54"/>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5"/>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54"/>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5"/>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54"/>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5"/>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54"/>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5"/>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54"/>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5"/>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54"/>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5"/>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54"/>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5"/>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54"/>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5"/>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54"/>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5"/>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54"/>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5"/>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54"/>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5"/>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54"/>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5"/>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54"/>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5"/>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54"/>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5"/>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54"/>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5"/>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54"/>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5"/>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54"/>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5"/>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54"/>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5"/>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54"/>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5"/>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54"/>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5"/>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54"/>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5"/>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54"/>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5"/>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54"/>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5"/>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54"/>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5"/>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54"/>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5"/>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54"/>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5"/>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54"/>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5"/>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54"/>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5"/>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54"/>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5"/>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54"/>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5"/>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54"/>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5"/>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54"/>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5"/>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54"/>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5"/>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54"/>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5"/>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54"/>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5"/>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54"/>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5"/>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54"/>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5"/>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54"/>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5"/>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54"/>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5"/>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54"/>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5"/>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54"/>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5"/>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54"/>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5"/>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54"/>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5"/>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54"/>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5"/>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54"/>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5"/>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54"/>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5"/>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54"/>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5"/>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54"/>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5"/>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54"/>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5"/>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54"/>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5"/>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54"/>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5"/>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54"/>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5"/>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54"/>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5"/>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54"/>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5"/>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54"/>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5"/>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54"/>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5"/>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54"/>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5"/>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54"/>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5"/>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54"/>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5"/>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54"/>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5"/>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54"/>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5"/>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54"/>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5"/>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54"/>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5"/>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54"/>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5"/>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54"/>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5"/>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54"/>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5"/>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54"/>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5"/>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54"/>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5"/>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54"/>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5"/>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54"/>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5"/>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54"/>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5"/>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54"/>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5"/>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54"/>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5"/>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54"/>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5"/>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54"/>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5"/>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54"/>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5"/>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54"/>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5"/>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54"/>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5"/>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54"/>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5"/>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54"/>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5"/>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54"/>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5"/>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54"/>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5"/>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54"/>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5"/>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54"/>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5"/>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54"/>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5"/>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54"/>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5"/>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54"/>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5"/>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54"/>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5"/>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54"/>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5"/>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54"/>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5"/>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54"/>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5"/>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54"/>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5"/>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54"/>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5"/>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54"/>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5"/>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54"/>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5"/>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54"/>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5"/>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54"/>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5"/>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54"/>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5"/>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54"/>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5"/>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54"/>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5"/>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54"/>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5"/>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54"/>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5"/>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54"/>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5"/>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54"/>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5"/>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54"/>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5"/>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54"/>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5"/>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54"/>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5"/>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54"/>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5"/>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54"/>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5"/>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54"/>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5"/>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54"/>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5"/>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54"/>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5"/>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54"/>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5"/>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54"/>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5"/>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54"/>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5"/>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54"/>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5"/>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54"/>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5"/>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54"/>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5"/>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54"/>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5"/>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54"/>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5"/>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54"/>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5"/>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54"/>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5"/>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54"/>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5"/>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54"/>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5"/>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54"/>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5"/>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54"/>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5"/>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54"/>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5"/>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54"/>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5"/>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54"/>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5"/>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54"/>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5"/>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54"/>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5"/>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54"/>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5"/>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54"/>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5"/>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54"/>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5"/>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54"/>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5"/>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54"/>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5"/>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54"/>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5"/>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54"/>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5"/>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54"/>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5"/>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54"/>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5"/>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54"/>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5"/>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54"/>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5"/>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54"/>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5"/>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54"/>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5"/>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54"/>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5"/>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54"/>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5"/>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54"/>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5"/>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54"/>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5"/>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54"/>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5"/>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54"/>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5"/>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54"/>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5"/>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54"/>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5"/>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54"/>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5"/>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54"/>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5"/>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54"/>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5"/>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54"/>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5"/>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54"/>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5"/>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54"/>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5"/>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54"/>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5"/>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54"/>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5"/>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54"/>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5"/>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54"/>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5"/>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54"/>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5"/>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54"/>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5"/>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54"/>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5"/>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54"/>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5"/>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54"/>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5"/>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54"/>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5"/>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54"/>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5"/>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54"/>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5"/>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54"/>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5"/>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54"/>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5"/>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54"/>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5"/>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54"/>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5"/>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54"/>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5"/>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54"/>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5"/>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54"/>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5"/>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54"/>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5"/>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54"/>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5"/>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54"/>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5"/>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54"/>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5"/>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54"/>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5"/>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54"/>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5"/>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54"/>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5"/>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54"/>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5"/>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54"/>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5"/>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54"/>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5"/>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54"/>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5"/>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54"/>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5"/>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54"/>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5"/>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54"/>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5"/>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54"/>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5"/>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54"/>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5"/>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54"/>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5"/>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54"/>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5"/>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54"/>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5"/>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54"/>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5"/>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54"/>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5"/>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54"/>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5"/>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54"/>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5"/>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54"/>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5"/>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54"/>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5"/>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54"/>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5"/>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54"/>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5"/>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54"/>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5"/>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54"/>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5"/>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54"/>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5"/>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54"/>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5"/>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54"/>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5"/>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54"/>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5"/>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54"/>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5"/>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54"/>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5"/>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54"/>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5"/>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54"/>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5"/>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54"/>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5"/>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54"/>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5"/>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54"/>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5"/>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54"/>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5"/>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54"/>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5"/>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54"/>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5"/>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54"/>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5"/>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54"/>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5"/>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54"/>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5"/>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54"/>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5"/>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54"/>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5"/>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54"/>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5"/>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54"/>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5"/>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54"/>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5"/>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54"/>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5"/>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54"/>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5"/>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54"/>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5"/>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54"/>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5"/>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54"/>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5"/>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54"/>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5"/>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54"/>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5"/>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54"/>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5"/>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54"/>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5"/>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54"/>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5"/>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54"/>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5"/>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54"/>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5"/>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54"/>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5"/>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54"/>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5"/>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54"/>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5"/>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54"/>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5"/>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54"/>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5"/>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54"/>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5"/>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54"/>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5"/>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54"/>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5"/>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54"/>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5"/>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54"/>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5"/>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54"/>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5"/>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54"/>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5"/>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54"/>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5"/>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54"/>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5"/>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54"/>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5"/>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54"/>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5"/>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54"/>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5"/>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54"/>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5"/>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54"/>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5"/>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54"/>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5"/>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54"/>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5"/>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54"/>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5"/>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54"/>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5"/>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54"/>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5"/>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54"/>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5"/>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54"/>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5"/>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54"/>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5"/>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54"/>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5"/>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54"/>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5"/>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54"/>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5"/>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54"/>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5"/>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54"/>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5"/>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54"/>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5"/>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54"/>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5"/>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54"/>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5"/>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54"/>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5"/>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54"/>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5"/>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54"/>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5"/>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54"/>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5"/>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54"/>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5"/>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54"/>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5"/>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54"/>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5"/>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54"/>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5"/>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54"/>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5"/>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54"/>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5"/>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54"/>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5"/>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54"/>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5"/>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54"/>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5"/>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54"/>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5"/>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54"/>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5"/>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54"/>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5"/>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54"/>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5"/>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54"/>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5"/>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54"/>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5"/>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54"/>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5"/>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54"/>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5"/>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54"/>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5"/>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54"/>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5"/>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54"/>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5"/>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54"/>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5"/>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54"/>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5"/>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54"/>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5"/>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54"/>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5"/>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54"/>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5"/>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54"/>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5"/>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54"/>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5"/>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54"/>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5"/>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54"/>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5"/>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54"/>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5"/>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54"/>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5"/>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54"/>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5"/>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54"/>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5"/>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54"/>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5"/>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54"/>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5"/>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54"/>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5"/>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54"/>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5"/>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54"/>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5"/>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54"/>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5"/>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54"/>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5"/>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54"/>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5"/>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54"/>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5"/>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54"/>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5"/>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54"/>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5"/>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54"/>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5"/>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54"/>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5"/>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54"/>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5"/>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54"/>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5"/>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54"/>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5"/>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54"/>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5"/>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54"/>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5"/>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54"/>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5"/>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54"/>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5"/>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54"/>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5"/>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54"/>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5"/>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54"/>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5"/>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54"/>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5"/>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54"/>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5"/>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54"/>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5"/>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54"/>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5"/>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54"/>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5"/>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54"/>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5"/>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54"/>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5"/>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54"/>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5"/>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54"/>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5"/>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54"/>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5"/>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54"/>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5"/>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54"/>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5"/>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54"/>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5"/>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54"/>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5"/>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54"/>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5"/>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54"/>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5"/>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54"/>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5"/>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54"/>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5"/>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54"/>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5"/>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54"/>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5"/>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54"/>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5"/>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54"/>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5"/>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54"/>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5"/>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54"/>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5"/>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54"/>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5"/>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54"/>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5"/>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54"/>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5"/>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54"/>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5"/>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54"/>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5"/>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54"/>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5"/>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54"/>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5"/>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54"/>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5"/>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54"/>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5"/>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54"/>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5"/>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54"/>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5"/>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54"/>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5"/>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54"/>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5"/>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54"/>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5"/>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54"/>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5"/>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54"/>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5"/>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54"/>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5"/>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54"/>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5"/>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54"/>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5"/>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54"/>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5"/>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54"/>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5"/>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54"/>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5"/>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54"/>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5"/>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54"/>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5"/>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54"/>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5"/>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54"/>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5"/>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54"/>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5"/>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54"/>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5"/>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54"/>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5"/>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54"/>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5"/>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54"/>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5"/>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54"/>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5"/>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54"/>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5"/>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54"/>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5"/>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54"/>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5"/>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54"/>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5"/>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54"/>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5"/>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54"/>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5"/>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54"/>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5"/>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54"/>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5"/>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54"/>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5"/>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54"/>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5"/>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54"/>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5"/>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54"/>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5"/>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54"/>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5"/>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54"/>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5"/>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54"/>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5"/>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54"/>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5"/>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54"/>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5"/>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54"/>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5"/>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54"/>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5"/>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54"/>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5"/>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54"/>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5"/>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54"/>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5"/>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54"/>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5"/>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54"/>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5"/>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54"/>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5"/>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54"/>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5"/>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54"/>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5"/>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54"/>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5"/>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54"/>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5"/>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54"/>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5"/>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54"/>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5"/>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54"/>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5"/>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54"/>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5"/>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54"/>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5"/>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54"/>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5"/>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54"/>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5"/>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54"/>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5"/>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54"/>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5"/>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54"/>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5"/>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54"/>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5"/>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54"/>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5"/>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54"/>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5"/>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54"/>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5"/>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54"/>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5"/>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54"/>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5"/>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54"/>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5"/>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54"/>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5"/>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54"/>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5"/>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54"/>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5"/>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54"/>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5"/>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54"/>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5"/>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54"/>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5"/>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54"/>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5"/>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54"/>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5"/>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54"/>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5"/>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54"/>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5"/>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54"/>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5"/>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54"/>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5"/>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54"/>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5"/>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54"/>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5"/>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54"/>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5"/>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54"/>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5"/>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54"/>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5"/>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54"/>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5"/>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54"/>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5"/>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54"/>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5"/>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54"/>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5"/>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54"/>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5"/>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54"/>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5"/>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54"/>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5"/>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54"/>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5"/>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54"/>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5"/>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54"/>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5"/>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54"/>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5"/>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54"/>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5"/>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54"/>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5"/>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54"/>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5"/>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54"/>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5"/>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54"/>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5"/>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54"/>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5"/>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54"/>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5"/>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54"/>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5"/>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54"/>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5"/>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54"/>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5"/>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54"/>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5"/>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54"/>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5"/>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54"/>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5"/>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54"/>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5"/>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54"/>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5"/>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54"/>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5"/>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54"/>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5"/>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54"/>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5"/>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54"/>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5"/>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54"/>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5"/>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54"/>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5"/>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54"/>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5"/>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54"/>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5"/>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54"/>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5"/>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54"/>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5"/>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54"/>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5"/>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54"/>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5"/>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54"/>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5"/>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54"/>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5"/>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54"/>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5"/>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54"/>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5"/>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54"/>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5"/>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54"/>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5"/>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54"/>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5"/>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54"/>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5"/>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54"/>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5"/>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54"/>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5"/>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54"/>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5"/>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54"/>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5"/>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54"/>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5"/>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54"/>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5"/>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54"/>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5"/>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54"/>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5"/>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54"/>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5"/>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54"/>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5"/>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54"/>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5"/>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54"/>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5"/>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54"/>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5"/>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54"/>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5"/>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54"/>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5"/>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54"/>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5"/>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54"/>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5"/>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54"/>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5"/>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54"/>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5"/>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54"/>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5"/>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54"/>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5"/>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54"/>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5"/>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54"/>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5"/>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54"/>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5"/>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54"/>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5"/>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54"/>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5"/>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54"/>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5"/>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54"/>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5"/>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54"/>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5"/>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54"/>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5"/>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54"/>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5"/>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54"/>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5"/>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54"/>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5"/>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54"/>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5"/>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54"/>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5"/>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54"/>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5"/>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54"/>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5"/>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54"/>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5"/>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54"/>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5"/>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54"/>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5"/>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54"/>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5"/>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54"/>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5"/>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54"/>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5"/>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54"/>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5"/>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54"/>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5"/>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54"/>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5"/>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54"/>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5"/>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54"/>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5"/>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54"/>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5"/>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54"/>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5"/>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54"/>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5"/>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54"/>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5"/>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54"/>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5"/>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54"/>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5"/>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54"/>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5"/>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54"/>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5"/>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54"/>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5"/>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54"/>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5"/>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54"/>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5"/>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54"/>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5"/>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54"/>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5"/>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54"/>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5"/>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54"/>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5"/>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54"/>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5"/>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54"/>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5"/>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54"/>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5"/>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54"/>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5"/>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54"/>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5"/>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54"/>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5"/>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54"/>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5"/>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54"/>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5"/>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54"/>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5"/>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54"/>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5"/>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54"/>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5"/>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54"/>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5"/>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54"/>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5"/>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54"/>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5"/>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54"/>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5"/>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54"/>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5"/>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54"/>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5"/>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54"/>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5"/>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54"/>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5"/>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54"/>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5"/>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54"/>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5"/>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54"/>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5"/>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54"/>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5"/>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54"/>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5"/>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54"/>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5"/>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54"/>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5"/>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54"/>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5"/>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54"/>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5"/>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54"/>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5"/>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54"/>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5"/>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54"/>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5"/>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54"/>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5"/>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54"/>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5"/>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54"/>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5"/>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54"/>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5"/>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54"/>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5"/>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54"/>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5"/>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54"/>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5"/>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54"/>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5"/>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54"/>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5"/>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54"/>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5"/>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54"/>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5"/>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54"/>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5"/>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54"/>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5"/>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54"/>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5"/>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54"/>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5"/>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54"/>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5"/>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54"/>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5"/>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54"/>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5"/>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54"/>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5"/>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54"/>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5"/>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54"/>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5"/>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54"/>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5"/>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54"/>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5"/>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54"/>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5"/>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54"/>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5"/>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54"/>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5"/>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54"/>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5"/>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54"/>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5"/>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54"/>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5"/>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54"/>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5"/>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54"/>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5"/>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54"/>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5"/>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54"/>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5"/>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54"/>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5"/>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54"/>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5"/>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54"/>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5"/>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54"/>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5"/>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54"/>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5"/>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54"/>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5"/>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54"/>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5"/>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54"/>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5"/>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54"/>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5"/>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54"/>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5"/>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54"/>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5"/>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54"/>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5"/>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54"/>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5"/>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54"/>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5"/>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54"/>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5"/>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54"/>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5"/>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54"/>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5"/>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54"/>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5"/>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54"/>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5"/>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54"/>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5"/>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54"/>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5"/>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54"/>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5"/>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54"/>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5"/>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54"/>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5"/>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54"/>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5"/>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54"/>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5"/>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54"/>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5"/>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54"/>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5"/>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54"/>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5"/>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54"/>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5"/>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54"/>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5"/>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54"/>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5"/>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54"/>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5"/>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54"/>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5"/>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54"/>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5"/>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54"/>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5"/>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54"/>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5"/>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54"/>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5"/>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54"/>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5"/>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54"/>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5"/>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54"/>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5"/>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54"/>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5"/>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54"/>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5"/>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54"/>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5"/>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54"/>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5"/>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54"/>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5"/>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54"/>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5"/>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54"/>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5"/>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54"/>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5"/>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54"/>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5"/>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54"/>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5"/>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54"/>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5"/>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54"/>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5"/>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54"/>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5"/>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54"/>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5"/>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54"/>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5"/>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54"/>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5"/>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54"/>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5"/>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54"/>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5"/>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54"/>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5"/>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54"/>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5"/>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54"/>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5"/>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54"/>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5"/>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54"/>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5"/>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54"/>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5"/>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54"/>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5"/>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54"/>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5"/>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54"/>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5"/>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54"/>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5"/>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54"/>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5"/>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54"/>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5"/>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54"/>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5"/>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54"/>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5"/>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54"/>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5"/>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54"/>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5"/>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54"/>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5"/>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54"/>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5"/>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54"/>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5"/>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54"/>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5"/>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54"/>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5"/>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54"/>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5"/>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54"/>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5"/>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54"/>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5"/>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54"/>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5"/>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54"/>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5"/>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54"/>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5"/>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54"/>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5"/>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54"/>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5"/>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54"/>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5"/>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54"/>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5"/>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54"/>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5"/>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54"/>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5"/>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54"/>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5"/>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54"/>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5"/>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54"/>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5"/>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54"/>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5"/>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54"/>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5"/>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54"/>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5"/>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54"/>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5"/>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54"/>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5"/>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54"/>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5"/>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54"/>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5"/>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54"/>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5"/>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54"/>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5"/>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54"/>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5"/>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54"/>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5"/>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54"/>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5"/>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54"/>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5"/>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54"/>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5"/>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54"/>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5"/>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54"/>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5"/>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54"/>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5"/>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54"/>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5"/>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54"/>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5"/>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54"/>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5"/>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54"/>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5"/>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54"/>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5"/>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54"/>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5"/>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54"/>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5"/>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54"/>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5"/>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54"/>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5"/>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54"/>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5"/>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54"/>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5"/>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54"/>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5"/>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54"/>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5"/>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54"/>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5"/>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54"/>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5"/>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54"/>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5"/>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54"/>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5"/>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54"/>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5"/>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54"/>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5"/>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54"/>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5"/>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54"/>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5"/>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54"/>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5"/>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54"/>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5"/>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54"/>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5"/>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54"/>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5"/>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54"/>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5"/>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54"/>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5"/>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54"/>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5"/>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54"/>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5"/>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54"/>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5"/>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54"/>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5"/>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54"/>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5"/>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54"/>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5"/>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54"/>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5"/>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54"/>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5"/>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54"/>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5"/>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54"/>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5"/>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54"/>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5"/>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54"/>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5"/>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54"/>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5"/>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54"/>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5"/>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54"/>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5"/>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54"/>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5"/>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54"/>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5"/>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54"/>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5"/>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54"/>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5"/>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54"/>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5"/>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54"/>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5"/>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54"/>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5"/>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54"/>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5"/>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54"/>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5"/>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54"/>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5"/>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54"/>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5"/>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54"/>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5"/>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54"/>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5"/>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54"/>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5"/>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54"/>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5"/>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54"/>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5"/>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54"/>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5"/>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54"/>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5"/>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54"/>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5"/>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54"/>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5"/>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54"/>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5"/>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54"/>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5"/>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54"/>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5"/>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54"/>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5"/>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54"/>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5"/>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54"/>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5"/>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54"/>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5"/>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54"/>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5"/>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54"/>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5"/>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54"/>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5"/>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54"/>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5"/>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54"/>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5"/>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54"/>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5"/>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54"/>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5"/>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54"/>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5"/>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54"/>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5"/>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54"/>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5"/>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54"/>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5"/>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54"/>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5"/>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54"/>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5"/>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54"/>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5"/>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54"/>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5"/>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54"/>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5"/>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54"/>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5"/>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54"/>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5"/>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54"/>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5"/>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54"/>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5"/>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54"/>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5"/>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54"/>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5"/>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54"/>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5"/>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54"/>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5"/>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54"/>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5"/>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54"/>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5"/>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54"/>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5"/>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54"/>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5"/>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54"/>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5"/>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54"/>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5"/>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54"/>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5"/>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54"/>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5"/>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54"/>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5"/>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54"/>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5"/>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54"/>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5"/>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54"/>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5"/>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54"/>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5"/>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54"/>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5"/>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54"/>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5"/>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54"/>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5"/>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54"/>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5"/>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54"/>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5"/>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54"/>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5"/>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54"/>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5"/>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54"/>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5"/>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54"/>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5"/>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54"/>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5"/>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54"/>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5"/>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54"/>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5"/>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54"/>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5"/>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54"/>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5"/>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54"/>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5"/>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54"/>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5"/>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54"/>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5"/>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54"/>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5"/>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54"/>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5"/>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54"/>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5"/>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54"/>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5"/>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54"/>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5"/>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54"/>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5"/>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54"/>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5"/>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54"/>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5"/>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54"/>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5"/>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54"/>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5"/>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54"/>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5"/>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54"/>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5"/>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54"/>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5"/>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54"/>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5"/>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54"/>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5"/>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54"/>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5"/>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54"/>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5"/>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54"/>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5"/>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54"/>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5"/>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54"/>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5"/>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54"/>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5"/>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54"/>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5"/>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54"/>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5"/>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54"/>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5"/>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54"/>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5"/>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54"/>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5"/>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54"/>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5"/>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54"/>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5"/>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54"/>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5"/>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54"/>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5"/>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54"/>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5"/>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54"/>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5"/>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54"/>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5"/>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54"/>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5"/>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54"/>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5"/>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54"/>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5"/>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54"/>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5"/>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54"/>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5"/>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54"/>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5"/>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54"/>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5"/>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54"/>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5"/>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54"/>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5"/>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54"/>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5"/>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54"/>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5"/>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54"/>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5"/>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54"/>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5"/>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54"/>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5"/>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54"/>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5"/>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54"/>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5"/>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54"/>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5"/>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54"/>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5"/>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54"/>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5"/>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54"/>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5"/>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54"/>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5"/>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54"/>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5"/>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54"/>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5"/>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54"/>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5"/>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54"/>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5"/>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54"/>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5"/>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54"/>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5"/>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54"/>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5"/>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54"/>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5"/>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54"/>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5"/>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54"/>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5"/>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54"/>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5"/>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54"/>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5"/>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54"/>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5"/>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54"/>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5"/>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54"/>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5"/>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54"/>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5"/>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54"/>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5"/>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54"/>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5"/>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54"/>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5"/>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54"/>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5"/>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54"/>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5"/>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54"/>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5"/>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54"/>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5"/>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54"/>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5"/>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54"/>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5"/>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54"/>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5"/>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54"/>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5"/>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54"/>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5"/>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54"/>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5"/>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54"/>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5"/>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54"/>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5"/>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54"/>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5"/>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54"/>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5"/>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54"/>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5"/>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54"/>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5"/>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54"/>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5"/>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54"/>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5"/>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54"/>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5"/>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54"/>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5"/>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54"/>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5"/>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54"/>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5"/>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54"/>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5"/>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54"/>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5"/>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54"/>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5"/>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54"/>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5"/>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54"/>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5"/>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54"/>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5"/>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54"/>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5"/>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54"/>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5"/>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54"/>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5"/>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54"/>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5"/>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54"/>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5"/>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54"/>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5"/>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54"/>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5"/>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54"/>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5"/>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54"/>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5"/>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54"/>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5"/>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54"/>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5"/>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54"/>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5"/>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54"/>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5"/>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54"/>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5"/>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54"/>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5"/>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54"/>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5"/>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54"/>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5"/>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54"/>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5"/>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54"/>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5"/>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54"/>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5"/>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54"/>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5"/>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54"/>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5"/>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54"/>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5"/>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54"/>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5"/>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54"/>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5"/>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54"/>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5"/>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54"/>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5"/>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54"/>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5"/>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54"/>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5"/>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54"/>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5"/>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54"/>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5"/>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54"/>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5"/>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54"/>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5"/>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54"/>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5"/>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54"/>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5"/>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54"/>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5"/>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54"/>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5"/>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54"/>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5"/>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54"/>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5"/>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54"/>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5"/>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54"/>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5"/>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54"/>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5"/>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54"/>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5"/>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54"/>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5"/>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54"/>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5"/>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54"/>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5"/>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54"/>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5"/>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54"/>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5"/>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54"/>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5"/>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54"/>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5"/>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54"/>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5"/>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54"/>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5"/>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54"/>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5"/>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54"/>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5"/>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54"/>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5"/>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54"/>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5"/>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54"/>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5"/>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54"/>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5"/>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54"/>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5"/>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54"/>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5"/>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54"/>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5"/>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54"/>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5"/>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54"/>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5"/>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54"/>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5"/>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54"/>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5"/>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54"/>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5"/>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54"/>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5"/>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54"/>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5"/>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54"/>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5"/>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54"/>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5"/>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54"/>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5"/>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54"/>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5"/>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54"/>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5"/>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54"/>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5"/>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54"/>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5"/>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54"/>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5"/>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54"/>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5"/>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54"/>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5"/>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54"/>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5"/>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54"/>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5"/>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54"/>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5"/>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54"/>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5"/>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54"/>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5"/>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54"/>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5"/>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54"/>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5"/>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54"/>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5"/>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54"/>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5"/>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54"/>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5"/>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54"/>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5"/>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54"/>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5"/>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54"/>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5"/>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54"/>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5"/>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54"/>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5"/>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54"/>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5"/>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54"/>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5"/>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54"/>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5"/>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54"/>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5"/>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54"/>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5"/>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54"/>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5"/>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54"/>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5"/>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54"/>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5"/>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54"/>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5"/>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54"/>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5"/>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54"/>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5"/>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54"/>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5"/>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54"/>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5"/>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54"/>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5"/>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54"/>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5"/>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54"/>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5"/>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54"/>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5"/>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54"/>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5"/>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54"/>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5"/>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54"/>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5"/>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54"/>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5"/>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54"/>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5"/>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54"/>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5"/>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54"/>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5"/>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54"/>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5"/>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54"/>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5"/>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54"/>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5"/>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54"/>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5"/>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54"/>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5"/>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54"/>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5"/>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54"/>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5"/>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54"/>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5"/>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54"/>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5"/>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54"/>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5"/>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54"/>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5"/>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54"/>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5"/>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54"/>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5"/>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54"/>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5"/>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54"/>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5"/>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54"/>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5"/>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54"/>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5"/>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54"/>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5"/>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54"/>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5"/>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54"/>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5"/>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54"/>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5"/>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54"/>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5"/>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54"/>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5"/>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54"/>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5"/>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54"/>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5"/>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54"/>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5"/>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54"/>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5"/>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54"/>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5"/>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54"/>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5"/>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54"/>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5"/>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54"/>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5"/>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54"/>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5"/>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54"/>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5"/>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54"/>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5"/>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54"/>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5"/>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54"/>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5"/>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54"/>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5"/>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54"/>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5"/>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54"/>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5"/>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54"/>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5"/>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54"/>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5"/>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54"/>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5"/>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54"/>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5"/>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54"/>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5"/>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54"/>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5"/>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54"/>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5"/>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54"/>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5"/>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54"/>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5"/>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54"/>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5"/>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54"/>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5"/>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54"/>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5"/>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54"/>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5"/>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54"/>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5"/>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54"/>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5"/>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54"/>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5"/>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54"/>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5"/>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54"/>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5"/>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54"/>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5"/>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54"/>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5"/>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54"/>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5"/>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54"/>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5"/>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54"/>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5"/>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54"/>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5"/>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54"/>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5"/>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54"/>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5"/>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54"/>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5"/>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54"/>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5"/>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54"/>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5"/>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54"/>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5"/>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54"/>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5"/>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54"/>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5"/>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54"/>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5"/>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54"/>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5"/>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54"/>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5"/>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54"/>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5"/>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54"/>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5"/>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54"/>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5"/>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54"/>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5"/>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54"/>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5"/>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54"/>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5"/>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54"/>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5"/>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54"/>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5"/>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54"/>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5"/>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54"/>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5"/>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54"/>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5"/>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54"/>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5"/>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54"/>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5"/>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54"/>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5"/>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54"/>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5"/>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54"/>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5"/>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54"/>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5"/>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54"/>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5"/>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54"/>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5"/>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54"/>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5"/>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54"/>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5"/>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54"/>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5"/>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54"/>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5"/>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54"/>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5"/>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54"/>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5"/>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54"/>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5"/>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54"/>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5"/>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54"/>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5"/>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54"/>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5"/>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54"/>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5"/>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54"/>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5"/>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54"/>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5"/>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54"/>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5"/>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54"/>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5"/>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54"/>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5"/>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54"/>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5"/>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54"/>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5"/>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54"/>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5"/>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54"/>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5"/>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54"/>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5"/>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54"/>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5"/>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54"/>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5"/>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54"/>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5"/>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54"/>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5"/>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54"/>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5"/>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54"/>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5"/>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54"/>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5"/>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54"/>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5"/>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54"/>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5"/>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54"/>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5"/>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54"/>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5"/>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54"/>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5"/>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54"/>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5"/>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54"/>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5"/>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54"/>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5"/>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54"/>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5"/>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54"/>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5"/>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54"/>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5"/>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54"/>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5"/>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54"/>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5"/>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54"/>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5"/>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54"/>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5"/>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54"/>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5"/>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54"/>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5"/>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54"/>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5"/>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54"/>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5"/>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54"/>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5"/>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54"/>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5"/>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54"/>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5"/>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54"/>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5"/>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54"/>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5"/>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54"/>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5"/>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54"/>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5"/>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54"/>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5"/>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54"/>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5"/>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54"/>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5"/>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54"/>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5"/>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54"/>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5"/>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54"/>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5"/>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54"/>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5"/>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54"/>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5"/>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54"/>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5"/>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54"/>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5"/>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54"/>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5"/>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54"/>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5"/>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54"/>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5"/>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54"/>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5"/>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54"/>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5"/>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54"/>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5"/>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54"/>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5"/>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54"/>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5"/>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54"/>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5"/>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54"/>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5"/>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54"/>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5"/>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54"/>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5"/>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54"/>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5"/>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54"/>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5"/>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54"/>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5"/>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54"/>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5"/>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54"/>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5"/>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54"/>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5"/>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54"/>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5"/>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54"/>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5"/>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54"/>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5"/>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54"/>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5"/>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54"/>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5"/>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54"/>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5"/>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54"/>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5"/>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54"/>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5"/>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54"/>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5"/>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54"/>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5"/>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54"/>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5"/>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54"/>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5"/>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54"/>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5"/>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54"/>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5"/>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54"/>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5"/>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54"/>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5"/>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54"/>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5"/>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54"/>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5"/>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54"/>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5"/>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54"/>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5"/>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54"/>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5"/>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54"/>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5"/>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54"/>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5"/>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54"/>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5"/>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54"/>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5"/>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54"/>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5"/>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54"/>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5"/>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54"/>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5"/>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54"/>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5"/>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54"/>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5"/>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54"/>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5"/>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54"/>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5"/>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54"/>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5"/>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54"/>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5"/>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54"/>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5"/>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54"/>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5"/>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54"/>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5"/>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54"/>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5"/>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54"/>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5"/>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54"/>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5"/>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54"/>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5"/>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54"/>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5"/>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54"/>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5"/>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54"/>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5"/>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54"/>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5"/>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54"/>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5"/>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54"/>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5"/>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54"/>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5"/>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54"/>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5"/>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54"/>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5"/>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54"/>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5"/>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54"/>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5"/>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54"/>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5"/>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54"/>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5"/>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54"/>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5"/>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54"/>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5"/>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54"/>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5"/>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54"/>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5"/>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54"/>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5"/>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54"/>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5"/>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54"/>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5"/>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54"/>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5"/>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54"/>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5"/>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54"/>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5"/>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54"/>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5"/>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54"/>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5"/>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54"/>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5"/>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54"/>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5"/>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54"/>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5"/>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54"/>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5"/>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54"/>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5"/>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54"/>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5"/>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54"/>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5"/>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54"/>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5"/>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54"/>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5"/>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54"/>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5"/>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54"/>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5"/>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54"/>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5"/>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54"/>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5"/>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54"/>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5"/>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54"/>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5"/>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54"/>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5"/>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54"/>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5"/>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54"/>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5"/>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54"/>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5"/>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54"/>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5"/>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54"/>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5"/>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54"/>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5"/>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54"/>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5"/>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54"/>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5"/>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54"/>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5"/>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54"/>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5"/>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54"/>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5"/>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54"/>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5"/>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54"/>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5"/>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54"/>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5"/>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54"/>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5"/>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54"/>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5"/>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54"/>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5"/>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54"/>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5"/>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54"/>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5"/>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54"/>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5"/>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54"/>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5"/>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54"/>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5"/>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54"/>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5"/>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54"/>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5"/>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54"/>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5"/>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54"/>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5"/>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54"/>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5"/>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54"/>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5"/>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54"/>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5"/>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54"/>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5"/>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54"/>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5"/>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54"/>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5"/>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54"/>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5"/>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54"/>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5"/>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54"/>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5"/>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54"/>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5"/>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54"/>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5"/>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54"/>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5"/>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54"/>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5"/>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54"/>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5"/>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54"/>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5"/>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54"/>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5"/>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54"/>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5"/>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54"/>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5"/>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54"/>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5"/>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54"/>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5"/>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54"/>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5"/>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54"/>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5"/>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54"/>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5"/>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54"/>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5"/>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54"/>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5"/>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54"/>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5"/>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54"/>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5"/>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54"/>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5"/>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54"/>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5"/>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54"/>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5"/>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54"/>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5"/>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54"/>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5"/>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54"/>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5"/>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54"/>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5"/>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54"/>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5"/>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54"/>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5"/>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54"/>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5"/>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54"/>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5"/>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54"/>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5"/>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54"/>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5"/>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54"/>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5"/>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54"/>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5"/>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54"/>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5"/>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54"/>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5"/>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54"/>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5"/>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54"/>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5"/>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54"/>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5"/>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54"/>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5"/>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54"/>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5"/>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54"/>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5"/>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54"/>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5"/>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54"/>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5"/>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54"/>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5"/>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54"/>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5"/>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54"/>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5"/>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54"/>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5"/>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54"/>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5"/>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54"/>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5"/>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54"/>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5"/>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54"/>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5"/>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54"/>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5"/>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54"/>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5"/>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54"/>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5"/>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54"/>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5"/>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54"/>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5"/>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54"/>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5"/>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54"/>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5"/>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54"/>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5"/>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54"/>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5"/>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54"/>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5"/>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54"/>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5"/>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54"/>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5"/>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54"/>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5"/>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54"/>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5"/>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54"/>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5"/>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54"/>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5"/>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54"/>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5"/>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54"/>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5"/>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54"/>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5"/>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54"/>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5"/>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54"/>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5"/>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54"/>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5"/>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54"/>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5"/>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54"/>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5"/>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54"/>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5"/>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54"/>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5"/>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54"/>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5"/>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54"/>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5"/>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54"/>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5"/>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54"/>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5"/>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54"/>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5"/>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54"/>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5"/>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54"/>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5"/>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54"/>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5"/>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54"/>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5"/>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54"/>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5"/>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54"/>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5"/>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54"/>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5"/>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54"/>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5"/>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54"/>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5"/>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54"/>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5"/>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54"/>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5"/>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54"/>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5"/>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54"/>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5"/>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54"/>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5"/>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54"/>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5"/>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54"/>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5"/>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54"/>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5"/>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54"/>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5"/>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54"/>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5"/>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54"/>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5"/>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54"/>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5"/>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54"/>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5"/>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54"/>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5"/>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54"/>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5"/>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54"/>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5"/>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54"/>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5"/>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54"/>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5"/>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54"/>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5"/>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54"/>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5"/>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54"/>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5"/>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54"/>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5"/>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54"/>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5"/>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54"/>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5"/>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54"/>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5"/>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54"/>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5"/>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54"/>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5"/>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54"/>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5"/>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54"/>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5"/>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54"/>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5"/>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54"/>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5"/>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54"/>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5"/>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54"/>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5"/>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54"/>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5"/>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54"/>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5"/>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54"/>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5"/>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54"/>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5"/>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54"/>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5"/>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54"/>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5"/>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54"/>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5"/>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54"/>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5"/>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54"/>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5"/>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54"/>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5"/>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54"/>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5"/>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54"/>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5"/>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54"/>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5"/>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54"/>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5"/>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54"/>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5"/>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54"/>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5"/>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54"/>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5"/>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54"/>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5"/>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54"/>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5"/>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54"/>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5"/>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54"/>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5"/>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54"/>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5"/>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54"/>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5"/>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54"/>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5"/>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54"/>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5"/>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54"/>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5"/>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54"/>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5"/>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54"/>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5"/>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54"/>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5"/>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54"/>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5"/>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54"/>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5"/>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54"/>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5"/>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54"/>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5"/>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54"/>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5"/>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54"/>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5"/>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54"/>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5"/>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54"/>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5"/>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54"/>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5"/>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54"/>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5"/>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54"/>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5"/>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54"/>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5"/>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54"/>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5"/>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54"/>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5"/>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54"/>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5"/>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54"/>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5"/>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54"/>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5"/>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54"/>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5"/>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54"/>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5"/>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54"/>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5"/>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54"/>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5"/>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54"/>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5"/>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54"/>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5"/>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54"/>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5"/>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54"/>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5"/>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54"/>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5"/>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54"/>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5"/>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54"/>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5"/>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54"/>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5"/>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54"/>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5"/>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54"/>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5"/>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54"/>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5"/>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54"/>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5"/>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54"/>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5"/>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54"/>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5"/>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54"/>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5"/>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54"/>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5"/>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54"/>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5"/>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54"/>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5"/>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54"/>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5"/>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54"/>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5"/>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54"/>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5"/>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54"/>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5"/>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54"/>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5"/>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54"/>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5"/>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54"/>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5"/>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54"/>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5"/>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54"/>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5"/>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54"/>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5"/>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54"/>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5"/>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54"/>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5"/>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54"/>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5"/>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54"/>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5"/>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54"/>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5"/>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54"/>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5"/>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54"/>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5"/>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54"/>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5"/>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54"/>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5"/>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54"/>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5"/>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54"/>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5"/>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54"/>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5"/>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54"/>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5"/>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54"/>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5"/>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54"/>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5"/>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54"/>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5"/>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54"/>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5"/>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54"/>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5"/>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54"/>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5"/>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54"/>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5"/>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54"/>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5"/>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54"/>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5"/>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54"/>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5"/>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54"/>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5"/>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54"/>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5"/>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54"/>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5"/>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54"/>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5"/>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54"/>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5"/>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54"/>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5"/>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54"/>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5"/>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54"/>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5"/>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54"/>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5"/>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54"/>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5"/>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54"/>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5"/>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54"/>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5"/>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54"/>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5"/>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54"/>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5"/>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54"/>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5"/>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54"/>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5"/>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54"/>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5"/>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54"/>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5"/>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54"/>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5"/>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54"/>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5"/>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54"/>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5"/>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54"/>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5"/>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54"/>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5"/>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54"/>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5"/>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54"/>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5"/>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54"/>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5"/>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54"/>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5"/>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54"/>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5"/>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54"/>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5"/>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54"/>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5"/>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54"/>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5"/>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54"/>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5"/>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54"/>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5"/>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54"/>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5"/>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54"/>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5"/>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54"/>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5"/>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54"/>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5"/>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54"/>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5"/>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54"/>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5"/>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54"/>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5"/>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54"/>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5"/>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54"/>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5"/>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54"/>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5"/>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54"/>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5"/>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54"/>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5"/>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54"/>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5"/>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54"/>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5"/>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54"/>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5"/>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54"/>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5"/>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54"/>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5"/>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54"/>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5"/>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54"/>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5"/>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54"/>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5"/>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54"/>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5"/>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54"/>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5"/>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54"/>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5"/>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54"/>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5"/>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54"/>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5"/>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54"/>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5"/>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54"/>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5"/>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54"/>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5"/>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54"/>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5"/>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54"/>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5"/>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54"/>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5"/>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54"/>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5"/>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54"/>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5"/>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54"/>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5"/>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54"/>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5"/>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54"/>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5"/>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54"/>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5"/>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54"/>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5"/>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54"/>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5"/>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54"/>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5"/>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54"/>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5"/>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54"/>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5"/>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54"/>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5"/>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54"/>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5"/>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54"/>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5"/>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54"/>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5"/>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54"/>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5"/>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54"/>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5"/>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54"/>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5"/>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54"/>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5"/>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54"/>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5"/>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54"/>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5"/>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54"/>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5"/>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54"/>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5"/>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54"/>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5"/>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54"/>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5"/>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54"/>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5"/>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54"/>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5"/>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54"/>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5"/>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54"/>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5"/>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54"/>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5"/>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54"/>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5"/>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54"/>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5"/>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54"/>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5"/>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54"/>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5"/>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54"/>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5"/>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54"/>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5"/>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54"/>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5"/>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54"/>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5"/>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54"/>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5"/>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54"/>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5"/>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54"/>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5"/>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54"/>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5"/>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54"/>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5"/>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54"/>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5"/>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54"/>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5"/>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54"/>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5"/>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54"/>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5"/>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54"/>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5"/>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54"/>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5"/>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54"/>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5"/>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54"/>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5"/>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54"/>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5"/>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54"/>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5"/>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54"/>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5"/>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54"/>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5"/>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54"/>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5"/>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54"/>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5"/>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54"/>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5"/>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54"/>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5"/>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54"/>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5"/>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54"/>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5"/>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54"/>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5"/>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54"/>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5"/>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54"/>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5"/>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54"/>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5"/>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54"/>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5"/>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54"/>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5"/>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54"/>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5"/>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54"/>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5"/>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54"/>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5"/>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54"/>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5"/>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54"/>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5"/>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54"/>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5"/>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54"/>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5"/>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54"/>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5"/>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54"/>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5"/>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54"/>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5"/>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54"/>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5"/>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54"/>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5"/>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54"/>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5"/>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54"/>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5"/>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54"/>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5"/>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54"/>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5"/>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54"/>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5"/>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54"/>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5"/>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54"/>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5"/>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54"/>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5"/>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54"/>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5"/>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54"/>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5"/>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54"/>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5"/>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54"/>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5"/>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54"/>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5"/>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54"/>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5"/>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54"/>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5"/>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54"/>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5"/>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54"/>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5"/>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54"/>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5"/>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54"/>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5"/>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54"/>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5"/>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54"/>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5"/>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54"/>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5"/>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54"/>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5"/>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54"/>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5"/>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54"/>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5"/>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54"/>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5"/>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54"/>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5"/>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54"/>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5"/>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54"/>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5"/>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54"/>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5"/>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54"/>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5"/>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54"/>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5"/>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54"/>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5"/>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54"/>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5"/>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54"/>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5"/>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54"/>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5"/>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54"/>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5"/>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54"/>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5"/>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54"/>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5"/>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54"/>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5"/>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54"/>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5"/>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54"/>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5"/>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54"/>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5"/>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54"/>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5"/>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54"/>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5"/>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54"/>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5"/>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54"/>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5"/>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54"/>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5"/>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54"/>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5"/>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54"/>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5"/>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54"/>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5"/>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54"/>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5"/>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54"/>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5"/>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54"/>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5"/>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54"/>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5"/>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54"/>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5"/>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54"/>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5"/>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54"/>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5"/>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54"/>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5"/>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54"/>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5"/>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54"/>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5"/>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54"/>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5"/>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54"/>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5"/>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54"/>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5"/>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54"/>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5"/>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54"/>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5"/>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54"/>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5"/>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54"/>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5"/>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54"/>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5"/>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54"/>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5"/>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54"/>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5"/>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54"/>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5"/>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54"/>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5"/>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54"/>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5"/>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54"/>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5"/>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54"/>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5"/>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54"/>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5"/>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54"/>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5"/>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54"/>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5"/>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54"/>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5"/>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54"/>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5"/>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54"/>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5"/>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54"/>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5"/>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54"/>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5"/>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54"/>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5"/>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54"/>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5"/>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54"/>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5"/>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54"/>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5"/>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54"/>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5"/>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54"/>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5"/>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54"/>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5"/>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54"/>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5"/>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54"/>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5"/>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54"/>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5"/>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54"/>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5"/>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54"/>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5"/>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54"/>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5"/>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54"/>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5"/>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54"/>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5"/>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54"/>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5"/>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54"/>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5"/>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54"/>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5"/>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54"/>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5"/>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54"/>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5"/>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54"/>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5"/>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54"/>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5"/>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54"/>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5"/>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54"/>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5"/>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54"/>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5"/>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54"/>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5"/>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54"/>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5"/>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54"/>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5"/>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54"/>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5"/>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54"/>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5"/>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54"/>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5"/>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54"/>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5"/>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54"/>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5"/>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54"/>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5"/>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54"/>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5"/>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54"/>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5"/>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54"/>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5"/>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54"/>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5"/>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54"/>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5"/>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54"/>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5"/>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54"/>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5"/>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54"/>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5"/>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54"/>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5"/>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54"/>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5"/>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54"/>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5"/>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54"/>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5"/>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54"/>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5"/>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54"/>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5"/>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54"/>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5"/>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54"/>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5"/>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54"/>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5"/>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54"/>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5"/>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54"/>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5"/>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54"/>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5"/>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54"/>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5"/>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54"/>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5"/>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54"/>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5"/>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54"/>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5"/>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54"/>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5"/>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54"/>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5"/>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54"/>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5"/>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54"/>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5"/>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54"/>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5"/>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54"/>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5"/>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54"/>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5"/>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54"/>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5"/>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54"/>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5"/>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54"/>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5"/>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54"/>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5"/>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54"/>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5"/>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54"/>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5"/>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54"/>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5"/>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54"/>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5"/>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54"/>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5"/>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54"/>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5"/>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54"/>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5"/>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54"/>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5"/>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54"/>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5"/>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54"/>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5"/>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54"/>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5"/>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54"/>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5"/>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54"/>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5"/>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54"/>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5"/>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54"/>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5"/>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54"/>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5"/>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54"/>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5"/>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54"/>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5"/>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54"/>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5"/>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54"/>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5"/>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54"/>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5"/>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54"/>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5"/>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54"/>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5"/>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54"/>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5"/>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54"/>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5"/>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54"/>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5"/>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54"/>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5"/>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54"/>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5"/>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54"/>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5"/>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54"/>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5"/>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54"/>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5"/>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54"/>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5"/>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54"/>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5"/>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54"/>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5"/>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54"/>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5"/>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54"/>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5"/>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54"/>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5"/>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54"/>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5"/>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54"/>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5"/>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54"/>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5"/>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54"/>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5"/>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54"/>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5"/>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54"/>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5"/>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54"/>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5"/>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54"/>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5"/>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54"/>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5"/>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54"/>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5"/>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54"/>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5"/>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54"/>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5"/>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54"/>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5"/>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54"/>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5"/>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54"/>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5"/>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54"/>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5"/>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54"/>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5"/>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54"/>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5"/>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54"/>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5"/>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54"/>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5"/>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54"/>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5"/>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54"/>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5"/>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54"/>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5"/>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54"/>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5"/>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54"/>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5"/>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54"/>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5"/>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54"/>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5"/>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54"/>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5"/>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54"/>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5"/>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54"/>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5"/>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54"/>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5"/>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54"/>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5"/>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54"/>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5"/>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54"/>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5"/>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54"/>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5"/>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54"/>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5"/>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54"/>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5"/>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54"/>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5"/>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54"/>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5"/>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54"/>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5"/>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54"/>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5"/>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54"/>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5"/>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54"/>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5"/>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54"/>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5"/>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54"/>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5"/>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54"/>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5"/>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54"/>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5"/>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54"/>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5"/>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54"/>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5"/>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54"/>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5"/>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54"/>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5"/>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54"/>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5"/>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54"/>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5"/>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54"/>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5"/>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54"/>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5"/>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54"/>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5"/>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54"/>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5"/>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54"/>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5"/>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54"/>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5"/>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54"/>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5"/>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54"/>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5"/>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54"/>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5"/>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54"/>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5"/>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54"/>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5"/>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54"/>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5"/>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54"/>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5"/>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54"/>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5"/>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54"/>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5"/>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54"/>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5"/>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54"/>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5"/>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54"/>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5"/>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54"/>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5"/>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54"/>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5"/>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54"/>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5"/>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54"/>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5"/>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54"/>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5"/>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54"/>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5"/>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54"/>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5"/>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54"/>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5"/>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54"/>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5"/>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54"/>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5"/>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54"/>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5"/>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54"/>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5"/>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54"/>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5"/>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54"/>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5"/>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54"/>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5"/>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54"/>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5"/>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54"/>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5"/>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54"/>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5"/>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54"/>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5"/>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54"/>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5"/>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54"/>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5"/>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54"/>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5"/>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54"/>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5"/>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54"/>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5"/>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54"/>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5"/>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54"/>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5"/>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54"/>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5"/>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54"/>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5"/>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54"/>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5"/>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54"/>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5"/>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54"/>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5"/>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54"/>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5"/>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54"/>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5"/>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54"/>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5"/>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54"/>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5"/>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54"/>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5"/>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54"/>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5"/>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54"/>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5"/>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54"/>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5"/>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54"/>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5"/>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54"/>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5"/>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54"/>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5"/>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54"/>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5"/>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54"/>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5"/>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54"/>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5"/>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54"/>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5"/>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54"/>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5"/>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54"/>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5"/>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54"/>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5"/>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54"/>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5"/>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54"/>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5"/>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54"/>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5"/>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54"/>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5"/>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54"/>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5"/>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54"/>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5"/>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54"/>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5"/>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54"/>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5"/>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54"/>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5"/>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54"/>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5"/>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54"/>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5"/>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54"/>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5"/>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54"/>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5"/>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54"/>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5"/>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54"/>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5"/>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54"/>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5"/>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54"/>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5"/>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54"/>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5"/>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54"/>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5"/>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54"/>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5"/>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54"/>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5"/>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54"/>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5"/>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54"/>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5"/>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54"/>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5"/>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54"/>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5"/>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54"/>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5"/>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54"/>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5"/>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54"/>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5"/>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54"/>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5"/>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54"/>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5"/>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54"/>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5"/>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54"/>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5"/>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54"/>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5"/>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54"/>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5"/>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54"/>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5"/>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54"/>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5"/>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54"/>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5"/>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54"/>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5"/>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54"/>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5"/>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54"/>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5"/>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54"/>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5"/>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54"/>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5"/>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54"/>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5"/>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54"/>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5"/>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54"/>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5"/>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54"/>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5"/>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54"/>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5"/>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54"/>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5"/>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54"/>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5"/>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54"/>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5"/>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54"/>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5"/>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54"/>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5"/>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54"/>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5"/>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54"/>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5"/>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54"/>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5"/>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54"/>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5"/>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54"/>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5"/>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54"/>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5"/>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54"/>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5"/>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54"/>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5"/>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54"/>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5"/>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54"/>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5"/>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54"/>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5"/>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54"/>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5"/>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54"/>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5"/>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54"/>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5"/>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54"/>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5"/>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54"/>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5"/>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54"/>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5"/>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54"/>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5"/>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54"/>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5"/>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54"/>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5"/>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54"/>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5"/>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54"/>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5"/>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54"/>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5"/>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54"/>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5"/>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54"/>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5"/>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54"/>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5"/>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54"/>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5"/>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54"/>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5"/>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54"/>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5"/>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54"/>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5"/>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54"/>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5"/>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54"/>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5"/>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54"/>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5"/>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54"/>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5"/>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54"/>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5"/>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54"/>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5"/>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54"/>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5"/>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54"/>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5"/>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54"/>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5"/>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54"/>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5"/>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54"/>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5"/>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54"/>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5"/>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54"/>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5"/>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54"/>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5"/>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54"/>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5"/>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54"/>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5"/>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54"/>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5"/>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54"/>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5"/>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54"/>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5"/>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54"/>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5"/>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54"/>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5"/>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54"/>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5"/>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54"/>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5"/>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54"/>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5"/>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54"/>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5"/>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54"/>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5"/>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54"/>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5"/>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54"/>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5"/>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54"/>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5"/>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54"/>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5"/>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54"/>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5"/>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54"/>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5"/>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54"/>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5"/>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54"/>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5"/>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54"/>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5"/>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54"/>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5"/>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54"/>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5"/>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54"/>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5"/>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54"/>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5"/>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54"/>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5"/>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54"/>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5"/>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54"/>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5"/>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54"/>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5"/>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54"/>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5"/>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54"/>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5"/>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54"/>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5"/>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54"/>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5"/>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54"/>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5"/>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54"/>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5"/>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54"/>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5"/>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54"/>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5"/>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54"/>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5"/>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54"/>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5"/>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54"/>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5"/>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54"/>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5"/>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54"/>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5"/>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54"/>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5"/>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54"/>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5"/>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54"/>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5"/>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54"/>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5"/>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54"/>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5"/>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54"/>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5"/>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54"/>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5"/>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54"/>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5"/>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54"/>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5"/>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54"/>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5"/>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54"/>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5"/>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54"/>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5"/>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54"/>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5"/>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54"/>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5"/>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54"/>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5"/>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54"/>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5"/>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54"/>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5"/>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54"/>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5"/>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54"/>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5"/>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54"/>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5"/>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54"/>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5"/>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54"/>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5"/>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54"/>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5"/>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54"/>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5"/>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54"/>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5"/>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54"/>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5"/>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54"/>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5"/>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54"/>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5"/>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54"/>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5"/>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54"/>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5"/>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54"/>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5"/>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54"/>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5"/>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54"/>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5"/>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54"/>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5"/>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54"/>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5"/>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54"/>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5"/>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54"/>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5"/>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54"/>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5"/>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54"/>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5"/>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54"/>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5"/>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54"/>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5"/>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54"/>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5"/>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54"/>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5"/>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54"/>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5"/>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54"/>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5"/>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54"/>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5"/>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54"/>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5"/>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54"/>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5"/>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54"/>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5"/>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54"/>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5"/>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54"/>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5"/>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54"/>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5"/>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54"/>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5"/>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54"/>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5"/>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54"/>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5"/>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54"/>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5"/>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54"/>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5"/>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54"/>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5"/>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54"/>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5"/>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54"/>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5"/>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54"/>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5"/>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54"/>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5"/>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54"/>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5"/>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54"/>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5"/>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54"/>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5"/>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54"/>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5"/>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54"/>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5"/>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54"/>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5"/>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54"/>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5"/>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54"/>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5"/>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54"/>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5"/>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54"/>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5"/>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54"/>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5"/>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54"/>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5"/>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54"/>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5"/>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54"/>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5"/>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54"/>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5"/>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54"/>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5"/>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54"/>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5"/>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54"/>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5"/>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54"/>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5"/>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54"/>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5"/>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54"/>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5"/>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54"/>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5"/>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54"/>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5"/>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54"/>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5"/>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54"/>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5"/>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54"/>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5"/>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54"/>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5"/>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54"/>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5"/>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54"/>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5"/>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54"/>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5"/>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54"/>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5"/>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54"/>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5"/>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54"/>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5"/>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54"/>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5"/>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54"/>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5"/>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54"/>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5"/>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54"/>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5"/>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54"/>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5"/>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54"/>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5"/>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54"/>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5"/>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54"/>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5"/>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54"/>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5"/>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54"/>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5"/>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54"/>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5"/>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54"/>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5"/>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54"/>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5"/>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54"/>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5"/>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54"/>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5"/>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54"/>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5"/>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54"/>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5"/>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54"/>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5"/>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54"/>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5"/>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54"/>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5"/>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54"/>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5"/>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54"/>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5"/>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54"/>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5"/>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54"/>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5"/>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54"/>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5"/>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54"/>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5"/>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54"/>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5"/>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54"/>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5"/>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54"/>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5"/>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54"/>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5"/>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54"/>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5"/>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54"/>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5"/>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54"/>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5"/>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54"/>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5"/>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54"/>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5"/>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54"/>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5"/>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54"/>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5"/>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54"/>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5"/>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54"/>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5"/>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54"/>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5"/>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54"/>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5"/>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54"/>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5"/>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54"/>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5"/>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54"/>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5"/>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54"/>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5"/>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54"/>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5"/>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54"/>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5"/>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54"/>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5"/>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54"/>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5"/>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54"/>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5"/>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54"/>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5"/>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54"/>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5"/>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54"/>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5"/>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54"/>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5"/>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54"/>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5"/>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54"/>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5"/>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54"/>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5"/>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54"/>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5"/>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54"/>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5"/>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54"/>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5"/>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54"/>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5"/>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54"/>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5"/>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54"/>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5"/>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54"/>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5"/>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54"/>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5"/>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54"/>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5"/>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54"/>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5"/>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54"/>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5"/>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54"/>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5"/>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54"/>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5"/>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54"/>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5"/>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54"/>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5"/>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54"/>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5"/>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54"/>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5"/>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54"/>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5"/>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54"/>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5"/>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54"/>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5"/>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54"/>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5"/>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54"/>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5"/>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54"/>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5"/>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54"/>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5"/>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54"/>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5"/>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54"/>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5"/>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54"/>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5"/>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54"/>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5"/>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54"/>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5"/>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54"/>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5"/>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54"/>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5"/>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54"/>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5"/>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54"/>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5"/>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54"/>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5"/>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54"/>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5"/>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54"/>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5"/>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54"/>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5"/>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54"/>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5"/>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54"/>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5"/>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54"/>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5"/>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54"/>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5"/>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54"/>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5"/>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54"/>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5"/>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54"/>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5"/>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54"/>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5"/>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54"/>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5"/>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54"/>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5"/>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54"/>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5"/>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54"/>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5"/>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54"/>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5"/>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54"/>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5"/>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54"/>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5"/>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54"/>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5"/>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54"/>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5"/>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54"/>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5"/>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54"/>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5"/>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54"/>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5"/>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54"/>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5"/>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54"/>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5"/>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54"/>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5"/>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54"/>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5"/>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54"/>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5"/>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54"/>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5"/>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54"/>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5"/>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54"/>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5"/>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54"/>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5"/>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54"/>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5"/>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54"/>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5"/>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54"/>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5"/>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54"/>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5"/>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54"/>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5"/>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54"/>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5"/>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54"/>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5"/>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54"/>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5"/>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54"/>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5"/>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54"/>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5"/>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54"/>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5"/>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54"/>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5"/>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54"/>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5"/>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54"/>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5"/>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54"/>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5"/>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54"/>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5"/>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54"/>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5"/>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54"/>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5"/>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54"/>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5"/>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54"/>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5"/>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54"/>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5"/>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54"/>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5"/>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54"/>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5"/>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54"/>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5"/>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54"/>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5"/>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54"/>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5"/>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54"/>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5"/>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54"/>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5"/>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54"/>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5"/>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54"/>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5"/>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54"/>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5"/>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54"/>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5"/>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54"/>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5"/>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54"/>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5"/>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54"/>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5"/>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54"/>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5"/>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54"/>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5"/>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54"/>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5"/>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54"/>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5"/>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54"/>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5"/>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54"/>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5"/>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54"/>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5"/>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54"/>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5"/>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54"/>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5"/>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54"/>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5"/>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54"/>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5"/>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54"/>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5"/>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54"/>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5"/>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54"/>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5"/>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54"/>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5"/>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54"/>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5"/>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54"/>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5"/>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54"/>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5"/>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54"/>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5"/>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54"/>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5"/>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54"/>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5"/>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54"/>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5"/>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54"/>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5"/>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54"/>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5"/>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54"/>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5"/>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54"/>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5"/>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54"/>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5"/>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54"/>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5"/>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54"/>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5"/>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54"/>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5"/>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54"/>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5"/>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54"/>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5"/>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54"/>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5"/>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54"/>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5"/>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54"/>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5"/>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54"/>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5"/>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54"/>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5"/>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54"/>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5"/>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54"/>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5"/>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54"/>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5"/>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54"/>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5"/>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54"/>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5"/>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54"/>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5"/>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54"/>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5"/>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54"/>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5"/>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54"/>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5"/>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54"/>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5"/>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54"/>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5"/>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54"/>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5"/>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54"/>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5"/>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54"/>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5"/>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54"/>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5"/>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54"/>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5"/>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54"/>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5"/>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54"/>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5"/>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54"/>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5"/>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54"/>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5"/>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54"/>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5"/>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54"/>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5"/>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54"/>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5"/>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54"/>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5"/>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54"/>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5"/>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54"/>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5"/>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54"/>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5"/>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54"/>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5"/>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54"/>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5"/>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54"/>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5"/>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54"/>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5"/>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54"/>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5"/>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54"/>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5"/>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54"/>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5"/>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54"/>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5"/>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54"/>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5"/>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54"/>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5"/>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54"/>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5"/>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54"/>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5"/>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54"/>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5"/>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54"/>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5"/>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54"/>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5"/>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54"/>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5"/>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54"/>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5"/>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54"/>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5"/>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54"/>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5"/>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54"/>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5"/>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54"/>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5"/>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54"/>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5"/>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54"/>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5"/>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54"/>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5"/>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54"/>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5"/>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54"/>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5"/>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54"/>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5"/>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54"/>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5"/>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54"/>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5"/>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54"/>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5"/>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54"/>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5"/>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54"/>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5"/>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54"/>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5"/>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54"/>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5"/>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54"/>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5"/>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54"/>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5"/>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54"/>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5"/>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54"/>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5"/>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54"/>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5"/>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54"/>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5"/>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54"/>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5"/>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54"/>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5"/>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54"/>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5"/>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54"/>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5"/>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54"/>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5"/>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54"/>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5"/>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54"/>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5"/>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54"/>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5"/>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54"/>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5"/>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54"/>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5"/>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54"/>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5"/>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54"/>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5"/>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54"/>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5"/>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54"/>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5"/>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54"/>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5"/>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54"/>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5"/>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54"/>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5"/>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54"/>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5"/>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54"/>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5"/>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54"/>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5"/>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54"/>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5"/>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54"/>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5"/>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54"/>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5"/>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54"/>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5"/>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54"/>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5"/>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54"/>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5"/>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54"/>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5"/>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54"/>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5"/>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54"/>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5"/>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54"/>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5"/>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54"/>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5"/>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54"/>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5"/>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54"/>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5"/>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54"/>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5"/>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54"/>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5"/>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54"/>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5"/>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54"/>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5"/>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54"/>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5"/>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54"/>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5"/>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54"/>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5"/>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54"/>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5"/>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54"/>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5"/>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54"/>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5"/>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54"/>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5"/>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54"/>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5"/>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54"/>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5"/>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54"/>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5"/>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54"/>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5"/>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54"/>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5"/>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54"/>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5"/>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54"/>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5"/>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54"/>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5"/>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54"/>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5"/>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54"/>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5"/>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54"/>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5"/>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54"/>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5"/>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54"/>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5"/>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54"/>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5"/>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54"/>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5"/>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54"/>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5"/>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54"/>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5"/>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54"/>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5"/>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54"/>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5"/>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54"/>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5"/>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54"/>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5"/>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54"/>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5"/>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54"/>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5"/>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54"/>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5"/>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54"/>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5"/>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54"/>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5"/>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54"/>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5"/>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54"/>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5"/>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54"/>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5"/>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54"/>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5"/>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54"/>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5"/>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54"/>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5"/>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54"/>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5"/>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54"/>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5"/>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54"/>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5"/>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54"/>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5"/>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54"/>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5"/>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54"/>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5"/>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54"/>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5"/>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54"/>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5"/>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54"/>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5"/>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54"/>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5"/>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54"/>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5"/>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54"/>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5"/>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54"/>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5"/>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54"/>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5"/>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54"/>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5"/>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54"/>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5"/>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54"/>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5"/>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54"/>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5"/>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54"/>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5"/>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54"/>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5"/>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54"/>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5"/>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54"/>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5"/>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54"/>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5"/>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54"/>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5"/>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54"/>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5"/>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54"/>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5"/>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54"/>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5"/>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54"/>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5"/>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54"/>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5"/>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54"/>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5"/>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54"/>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5"/>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54"/>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5"/>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54"/>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5"/>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54"/>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5"/>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54"/>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5"/>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54"/>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5"/>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54"/>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5"/>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54"/>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5"/>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54"/>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5"/>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54"/>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5"/>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54"/>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5"/>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54"/>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5"/>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54"/>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5"/>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54"/>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5"/>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54"/>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5"/>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54"/>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5"/>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54"/>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5"/>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54"/>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5"/>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54"/>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5"/>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54"/>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5"/>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54"/>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5"/>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54"/>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5"/>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54"/>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5"/>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54"/>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5"/>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54"/>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5"/>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54"/>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5"/>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54"/>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5"/>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54"/>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5"/>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54"/>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5"/>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54"/>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5"/>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54"/>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5"/>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54"/>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5"/>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54"/>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5"/>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54"/>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5"/>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54"/>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5"/>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54"/>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5"/>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54"/>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5"/>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54"/>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5"/>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54"/>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5"/>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54"/>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5"/>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54"/>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5"/>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54"/>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5"/>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54"/>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5"/>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54"/>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5"/>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54"/>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5"/>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54"/>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5"/>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54"/>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5"/>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54"/>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5"/>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54"/>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5"/>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54"/>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5"/>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54"/>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5"/>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54"/>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5"/>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54"/>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5"/>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54"/>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5"/>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54"/>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5"/>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54"/>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5"/>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54"/>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5"/>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54"/>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5"/>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54"/>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5"/>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54"/>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5"/>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54"/>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5"/>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54"/>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5"/>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54"/>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5"/>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54"/>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5"/>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54"/>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5"/>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54"/>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5"/>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54"/>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5"/>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54"/>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5"/>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54"/>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5"/>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54"/>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5"/>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54"/>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5"/>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54"/>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5"/>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54"/>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5"/>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54"/>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5"/>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54"/>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5"/>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54"/>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5"/>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54"/>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5"/>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54"/>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5"/>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54"/>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5"/>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54"/>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5"/>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54"/>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5"/>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54"/>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5"/>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54"/>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5"/>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54"/>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5"/>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54"/>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5"/>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54"/>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5"/>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54"/>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5"/>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54"/>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5"/>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54"/>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5"/>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54"/>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5"/>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54"/>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5"/>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54"/>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5"/>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54"/>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5"/>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54"/>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5"/>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54"/>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5"/>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54"/>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5"/>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54"/>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5"/>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54"/>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5"/>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54"/>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5"/>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54"/>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5"/>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54"/>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5"/>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54"/>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5"/>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54"/>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5"/>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54"/>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5"/>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54"/>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5"/>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54"/>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5"/>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54"/>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5"/>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54"/>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5"/>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54"/>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5"/>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54"/>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5"/>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54"/>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5"/>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54"/>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5"/>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54"/>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5"/>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54"/>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5"/>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54"/>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5"/>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54"/>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5"/>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54"/>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5"/>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54"/>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5"/>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54"/>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5"/>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54"/>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5"/>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54"/>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5"/>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54"/>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5"/>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54"/>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5"/>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54"/>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5"/>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54"/>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5"/>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54"/>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5"/>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54"/>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5"/>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54"/>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5"/>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54"/>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5"/>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54"/>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5"/>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54"/>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5"/>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54"/>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5"/>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54"/>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5"/>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54"/>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5"/>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54"/>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5"/>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54"/>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5"/>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54"/>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5"/>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54"/>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5"/>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54"/>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5"/>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54"/>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5"/>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54"/>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5"/>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54"/>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5"/>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54"/>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5"/>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54"/>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5"/>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54"/>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5"/>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54"/>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5"/>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54"/>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5"/>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54"/>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5"/>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54"/>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5"/>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54"/>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5"/>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54"/>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5"/>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54"/>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5"/>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54"/>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5"/>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54"/>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5"/>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54"/>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5"/>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54"/>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5"/>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54"/>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5"/>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54"/>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5"/>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54"/>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5"/>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54"/>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5"/>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54"/>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5"/>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54"/>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5"/>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54"/>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5"/>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54"/>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5"/>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54"/>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5"/>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54"/>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5"/>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54"/>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5"/>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54"/>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5"/>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54"/>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5"/>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54"/>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5"/>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54"/>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5"/>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54"/>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5"/>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54"/>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5"/>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54"/>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5"/>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54"/>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5"/>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54"/>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5"/>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54"/>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5"/>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54"/>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5"/>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54"/>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5"/>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54"/>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5"/>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54"/>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5"/>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54"/>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5"/>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54"/>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5"/>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54"/>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5"/>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54"/>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5"/>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54"/>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5"/>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54"/>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5"/>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54"/>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5"/>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54"/>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5"/>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54"/>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5"/>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54"/>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5"/>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54"/>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5"/>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54"/>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5"/>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54"/>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5"/>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54"/>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5"/>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54"/>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5"/>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54"/>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5"/>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54"/>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5"/>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54"/>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5"/>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54"/>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5"/>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54"/>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5"/>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54"/>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5"/>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54"/>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5"/>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54"/>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5"/>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54"/>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5"/>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54"/>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5"/>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54"/>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5"/>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54"/>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5"/>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54"/>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5"/>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54"/>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5"/>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54"/>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5"/>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54"/>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5"/>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54"/>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5"/>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54"/>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5"/>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54"/>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5"/>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54"/>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5"/>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54"/>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5"/>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54"/>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5"/>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54"/>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5"/>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54"/>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5"/>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54"/>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5"/>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54"/>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5"/>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54"/>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5"/>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54"/>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5"/>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54"/>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5"/>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54"/>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5"/>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54"/>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5"/>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54"/>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5"/>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54"/>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5"/>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54"/>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5"/>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54"/>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5"/>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54"/>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5"/>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54"/>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5"/>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54"/>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5"/>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54"/>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5"/>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54"/>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5"/>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54"/>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5"/>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54"/>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5"/>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54"/>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5"/>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54"/>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5"/>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54"/>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5"/>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54"/>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5"/>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54"/>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5"/>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54"/>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5"/>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54"/>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5"/>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54"/>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5"/>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54"/>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5"/>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54"/>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5"/>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54"/>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5"/>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54"/>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5"/>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54"/>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5"/>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54"/>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5"/>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54"/>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5"/>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54"/>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5"/>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54"/>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5"/>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54"/>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5"/>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54"/>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5"/>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54"/>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5"/>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54"/>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5"/>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54"/>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5"/>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54"/>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5"/>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54"/>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5"/>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54"/>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5"/>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54"/>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5"/>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54"/>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5"/>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54"/>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5"/>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54"/>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5"/>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54"/>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5"/>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54"/>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5"/>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54"/>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5"/>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54"/>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5"/>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54"/>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5"/>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54"/>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5"/>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54"/>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5"/>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54"/>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5"/>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54"/>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5"/>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54"/>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5"/>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54"/>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5"/>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54"/>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5"/>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54"/>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5"/>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54"/>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5"/>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54"/>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5"/>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54"/>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5"/>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54"/>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5"/>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54"/>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5"/>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54"/>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5"/>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54"/>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5"/>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54"/>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5"/>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54"/>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5"/>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54"/>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5"/>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54"/>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5"/>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54"/>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5"/>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54"/>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5"/>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54"/>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5"/>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54"/>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5"/>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54"/>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5"/>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54"/>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5"/>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54"/>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5"/>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54"/>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5"/>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54"/>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5"/>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54"/>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5"/>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54"/>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5"/>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54"/>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5"/>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54"/>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5"/>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54"/>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5"/>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54"/>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5"/>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54"/>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5"/>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54"/>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5"/>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54"/>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5"/>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54"/>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5"/>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54"/>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5"/>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54"/>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5"/>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54"/>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5"/>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54"/>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5"/>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54"/>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5"/>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54"/>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5"/>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54"/>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5"/>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54"/>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5"/>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54"/>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5"/>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54"/>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5"/>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54"/>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5"/>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54"/>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5"/>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54"/>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5"/>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54"/>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5"/>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54"/>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5"/>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54"/>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5"/>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54"/>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5"/>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54"/>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5"/>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54"/>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5"/>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54"/>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5"/>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54"/>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5"/>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54"/>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5"/>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54"/>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5"/>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54"/>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5"/>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54"/>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5"/>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54"/>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5"/>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54"/>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5"/>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54"/>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5"/>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54"/>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5"/>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54"/>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5"/>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54"/>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5"/>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54"/>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5"/>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54"/>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5"/>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54"/>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5"/>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54"/>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5"/>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54"/>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5"/>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54"/>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5"/>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54"/>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5"/>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54"/>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5"/>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54"/>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5"/>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54"/>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5"/>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54"/>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5"/>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54"/>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5"/>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54"/>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5"/>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54"/>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5"/>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54"/>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5"/>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54"/>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5"/>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54"/>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5"/>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54"/>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5"/>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54"/>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5"/>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54"/>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5"/>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54"/>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5"/>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54"/>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5"/>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54"/>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5"/>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54"/>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5"/>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54"/>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5"/>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54"/>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5"/>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54"/>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5"/>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54"/>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5"/>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54"/>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5"/>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54"/>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5"/>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54"/>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5"/>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54"/>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5"/>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54"/>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5"/>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54"/>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5"/>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54"/>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5"/>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54"/>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5"/>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54"/>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5"/>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54"/>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5"/>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54"/>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5"/>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54"/>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5"/>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54"/>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5"/>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54"/>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5"/>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54"/>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5"/>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54"/>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5"/>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54"/>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5"/>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54"/>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5"/>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54"/>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5"/>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54"/>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5"/>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54"/>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5"/>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54"/>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5"/>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54"/>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5"/>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54"/>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5"/>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54"/>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5"/>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54"/>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5"/>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54"/>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5"/>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54"/>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5"/>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54"/>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5"/>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54"/>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5"/>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54"/>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5"/>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54"/>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5"/>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54"/>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5"/>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54"/>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5"/>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54"/>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5"/>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54"/>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5"/>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54"/>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5"/>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54"/>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5"/>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54"/>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5"/>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54"/>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5"/>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54"/>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5"/>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54"/>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5"/>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54"/>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5"/>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54"/>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5"/>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54"/>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5"/>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54"/>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5"/>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54"/>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5"/>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54"/>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5"/>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54"/>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5"/>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54"/>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5"/>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54"/>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5"/>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54"/>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5"/>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54"/>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5"/>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54"/>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5"/>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54"/>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5"/>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54"/>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5"/>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54"/>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5"/>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54"/>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5"/>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54"/>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5"/>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54"/>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5"/>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54"/>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5"/>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54"/>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5"/>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54"/>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5"/>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54"/>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5"/>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54"/>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5"/>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54"/>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5"/>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54"/>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5"/>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54"/>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5"/>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54"/>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5"/>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54"/>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5"/>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54"/>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5"/>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54"/>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5"/>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54"/>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5"/>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54"/>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5"/>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54"/>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5"/>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54"/>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5"/>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54"/>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5"/>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54"/>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5"/>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54"/>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5"/>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54"/>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5"/>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54"/>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5"/>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54"/>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5"/>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54"/>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5"/>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54"/>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5"/>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54"/>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5"/>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54"/>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5"/>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54"/>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5"/>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54"/>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5"/>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54"/>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5"/>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54"/>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5"/>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54"/>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5"/>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54"/>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5"/>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54"/>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5"/>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54"/>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5"/>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54"/>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5"/>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54"/>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5"/>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54"/>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5"/>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54"/>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5"/>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54"/>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5"/>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54"/>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5"/>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54"/>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5"/>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54"/>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5"/>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54"/>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5"/>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54"/>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5"/>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54"/>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5"/>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54"/>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5"/>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54"/>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5"/>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54"/>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5"/>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54"/>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5"/>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54"/>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5"/>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54"/>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5"/>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54"/>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5"/>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54"/>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5"/>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54"/>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5"/>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54"/>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5"/>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54"/>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5"/>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54"/>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5"/>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54"/>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5"/>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54"/>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5"/>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54"/>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5"/>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54"/>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5"/>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54"/>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5"/>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54"/>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5"/>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54"/>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5"/>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54"/>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5"/>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54"/>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5"/>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54"/>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5"/>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54"/>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5"/>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54"/>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5"/>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54"/>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5"/>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54"/>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5"/>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54"/>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5"/>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54"/>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5"/>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54"/>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5"/>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54"/>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5"/>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54"/>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5"/>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54"/>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5"/>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54"/>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5"/>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54"/>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5"/>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54"/>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5"/>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54"/>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5"/>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54"/>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5"/>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54"/>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5"/>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54"/>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5"/>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54"/>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5"/>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54"/>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5"/>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54"/>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5"/>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54"/>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5"/>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54"/>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5"/>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54"/>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5"/>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54"/>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5"/>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54"/>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5"/>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54"/>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5"/>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54"/>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5"/>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54"/>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5"/>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54"/>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5"/>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54"/>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5"/>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54"/>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5"/>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54"/>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5"/>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54"/>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5"/>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54"/>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5"/>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54"/>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5"/>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54"/>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5"/>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54"/>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5"/>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54"/>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5"/>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54"/>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5"/>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54"/>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5"/>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54"/>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5"/>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54"/>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5"/>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54"/>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5"/>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54"/>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5"/>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54"/>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5"/>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54"/>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5"/>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54"/>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5"/>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54"/>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5"/>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54"/>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5"/>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54"/>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5"/>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54"/>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5"/>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54"/>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5"/>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54"/>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5"/>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54"/>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5"/>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54"/>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5"/>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54"/>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5"/>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54"/>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5"/>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54"/>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5"/>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54"/>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5"/>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54"/>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5"/>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54"/>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5"/>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54"/>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5"/>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54"/>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5"/>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54"/>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5"/>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54"/>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5"/>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54"/>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5"/>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54"/>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5"/>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54"/>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5"/>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54"/>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5"/>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54"/>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5"/>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54"/>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5"/>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54"/>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5"/>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54"/>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5"/>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54"/>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5"/>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54"/>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5"/>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54"/>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5"/>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54"/>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5"/>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54"/>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5"/>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54"/>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5"/>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54"/>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5"/>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54"/>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5"/>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54"/>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5"/>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54"/>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5"/>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54"/>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5"/>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54"/>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5"/>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54"/>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5"/>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54"/>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5"/>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54"/>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5"/>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54"/>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5"/>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54"/>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5"/>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54"/>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5"/>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54"/>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5"/>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54"/>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5"/>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54"/>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5"/>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54"/>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5"/>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54"/>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5"/>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54"/>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5"/>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54"/>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5"/>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54"/>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5"/>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54"/>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5"/>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54"/>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5"/>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54"/>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5"/>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54"/>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5"/>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54"/>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5"/>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54"/>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5"/>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54"/>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5"/>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54"/>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5"/>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54"/>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5"/>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54"/>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5"/>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54"/>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5"/>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54"/>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5"/>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54"/>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5"/>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54"/>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5"/>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54"/>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5"/>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54"/>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5"/>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54"/>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5"/>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54"/>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5"/>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54"/>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5"/>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54"/>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5"/>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54"/>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5"/>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54"/>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5"/>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54"/>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5"/>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54"/>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5"/>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54"/>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5"/>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54"/>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5"/>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54"/>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5"/>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54"/>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5"/>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54"/>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5"/>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54"/>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5"/>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54"/>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5"/>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54"/>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5"/>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54"/>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5"/>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54"/>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5"/>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54"/>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5"/>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54"/>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5"/>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54"/>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5"/>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54"/>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5"/>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54"/>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5"/>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54"/>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5"/>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54"/>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5"/>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54"/>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5"/>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54"/>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5"/>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54"/>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5"/>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54"/>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5"/>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54"/>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5"/>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54"/>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5"/>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54"/>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5"/>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54"/>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5"/>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54"/>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5"/>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54"/>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5"/>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54"/>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5"/>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54"/>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5"/>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54"/>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5"/>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54"/>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5"/>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54"/>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5"/>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54"/>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5"/>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54"/>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5"/>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54"/>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5"/>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54"/>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5"/>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54"/>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5"/>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54"/>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5"/>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54"/>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5"/>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54"/>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5"/>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54"/>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5"/>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54"/>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5"/>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54"/>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5"/>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54"/>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5"/>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54"/>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5"/>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54"/>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5"/>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54"/>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5"/>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54"/>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5"/>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54"/>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5"/>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54"/>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5"/>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54"/>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5"/>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54"/>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5"/>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54"/>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5"/>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54"/>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5"/>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54"/>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5"/>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54"/>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5"/>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54"/>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5"/>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54"/>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5"/>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54"/>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5"/>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54"/>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5"/>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54"/>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5"/>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54"/>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5"/>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54"/>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5"/>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54"/>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5"/>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54"/>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5"/>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54"/>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5"/>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54"/>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5"/>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54"/>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5"/>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54"/>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5"/>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54"/>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5"/>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54"/>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5"/>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54"/>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5"/>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54"/>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5"/>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54"/>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5"/>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54"/>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5"/>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54"/>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5"/>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54"/>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5"/>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54"/>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5"/>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54"/>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5"/>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54"/>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5"/>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54"/>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5"/>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54"/>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5"/>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54"/>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5"/>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54"/>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5"/>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54"/>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5"/>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54"/>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5"/>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54"/>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5"/>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54"/>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5"/>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54"/>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5"/>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54"/>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5"/>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54"/>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5"/>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54"/>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5"/>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54"/>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5"/>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54"/>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5"/>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54"/>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5"/>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54"/>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5"/>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54"/>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5"/>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54"/>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5"/>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54"/>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5"/>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54"/>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5"/>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54"/>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5"/>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54"/>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5"/>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54"/>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5"/>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54"/>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5"/>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54"/>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5"/>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54"/>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5"/>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54"/>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5"/>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54"/>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5"/>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54"/>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5"/>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54"/>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5"/>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54"/>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5"/>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54"/>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5"/>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54"/>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5"/>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54"/>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5"/>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54"/>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5"/>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54"/>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5"/>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54"/>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5"/>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54"/>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5"/>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54"/>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5"/>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54"/>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5"/>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54"/>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5"/>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54"/>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5"/>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54"/>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5"/>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54"/>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5"/>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54"/>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5"/>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54"/>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5"/>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54"/>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5"/>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54"/>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5"/>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54"/>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5"/>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54"/>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5"/>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54"/>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5"/>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54"/>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5"/>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54"/>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5"/>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54"/>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5"/>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54"/>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5"/>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54"/>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5"/>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54"/>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5"/>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54"/>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5"/>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54"/>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5"/>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54"/>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5"/>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54"/>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5"/>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54"/>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5"/>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54"/>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5"/>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54"/>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5"/>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54"/>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5"/>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54"/>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5"/>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54"/>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5"/>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54"/>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5"/>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54"/>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5"/>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54"/>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5"/>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54"/>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5"/>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54"/>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5"/>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54"/>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5"/>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54"/>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5"/>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54"/>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5"/>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54"/>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5"/>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54"/>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5"/>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54"/>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5"/>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54"/>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5"/>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54"/>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5"/>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54"/>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5"/>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54"/>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5"/>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54"/>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5"/>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54"/>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5"/>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54"/>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5"/>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54"/>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5"/>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54"/>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5"/>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54"/>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5"/>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54"/>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5"/>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54"/>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5"/>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54"/>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5"/>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54"/>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5"/>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54"/>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5"/>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54"/>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5"/>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54"/>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5"/>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54"/>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5"/>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54"/>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5"/>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54"/>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5"/>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54"/>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5"/>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54"/>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5"/>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54"/>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5"/>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54"/>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5"/>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54"/>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5"/>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54"/>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5"/>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54"/>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5"/>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54"/>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5"/>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54"/>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5"/>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54"/>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5"/>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54"/>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5"/>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54"/>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5"/>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54"/>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5"/>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54"/>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5"/>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54"/>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5"/>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54"/>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5"/>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54"/>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5"/>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54"/>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5"/>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54"/>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5"/>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54"/>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5"/>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54"/>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5"/>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54"/>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5"/>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54"/>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5"/>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54"/>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5"/>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54"/>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5"/>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54"/>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5"/>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54"/>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5"/>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54"/>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5"/>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54"/>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5"/>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54"/>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5"/>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54"/>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5"/>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54"/>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5"/>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54"/>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5"/>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54"/>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5"/>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54"/>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5"/>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54"/>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5"/>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54"/>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5"/>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54"/>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5"/>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54"/>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5"/>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54"/>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5"/>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54"/>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5"/>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54"/>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5"/>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54"/>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5"/>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54"/>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5"/>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54"/>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5"/>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54"/>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5"/>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54"/>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5"/>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54"/>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5"/>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54"/>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5"/>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54"/>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5"/>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54"/>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5"/>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54"/>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5"/>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54"/>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5"/>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54"/>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5"/>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54"/>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5"/>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54"/>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5"/>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54"/>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5"/>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54"/>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5"/>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54"/>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5"/>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54"/>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5"/>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54"/>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5"/>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54"/>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5"/>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54"/>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5"/>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54"/>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5"/>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54"/>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5"/>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54"/>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5"/>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54"/>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5"/>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54"/>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5"/>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54"/>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5"/>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54"/>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5"/>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54"/>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5"/>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54"/>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5"/>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54"/>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5"/>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54"/>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5"/>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54"/>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5"/>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54"/>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5"/>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54"/>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5"/>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54"/>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5"/>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54"/>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5"/>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54"/>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5"/>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54"/>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5"/>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54"/>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5"/>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54"/>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5"/>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54"/>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5"/>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54"/>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5"/>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54"/>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5"/>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54"/>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5"/>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54"/>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5"/>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54"/>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5"/>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54"/>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5"/>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54"/>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5"/>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54"/>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5"/>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54"/>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5"/>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54"/>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5"/>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54"/>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5"/>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54"/>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5"/>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54"/>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5"/>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54"/>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5"/>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54"/>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5"/>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54"/>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5"/>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54"/>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5"/>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54"/>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5"/>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54"/>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5"/>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54"/>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5"/>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54"/>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5"/>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54"/>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5"/>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54"/>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5"/>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54"/>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5"/>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54"/>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5"/>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54"/>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5"/>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54"/>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5"/>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54"/>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5"/>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54"/>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5"/>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54"/>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5"/>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54"/>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5"/>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54"/>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5"/>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54"/>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5"/>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54"/>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5"/>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54"/>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5"/>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54"/>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5"/>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54"/>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5"/>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54"/>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5"/>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54"/>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5"/>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54"/>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5"/>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54"/>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5"/>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54"/>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5"/>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54"/>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5"/>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54"/>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5"/>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54"/>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5"/>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54"/>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5"/>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54"/>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5"/>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54"/>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5"/>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54"/>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5"/>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54"/>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5"/>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54"/>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5"/>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54"/>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5"/>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54"/>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5"/>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54"/>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5"/>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54"/>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5"/>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54"/>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5"/>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54"/>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5"/>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54"/>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5"/>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54"/>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5"/>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54"/>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5"/>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54"/>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5"/>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54"/>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5"/>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54"/>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5"/>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54"/>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5"/>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54"/>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5"/>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54"/>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5"/>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54"/>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5"/>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54"/>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5"/>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54"/>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5"/>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54"/>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5"/>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54"/>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5"/>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54"/>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5"/>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54"/>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5"/>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54"/>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5"/>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54"/>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5"/>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54"/>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5"/>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54"/>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5"/>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54"/>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5"/>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54"/>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5"/>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54"/>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5"/>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54"/>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5"/>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54"/>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5"/>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54"/>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5"/>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54"/>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5"/>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54"/>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5"/>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54"/>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5"/>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54"/>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5"/>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54"/>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5"/>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54"/>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5"/>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54"/>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5"/>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54"/>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5"/>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54"/>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5"/>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54"/>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5"/>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54"/>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5"/>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54"/>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5"/>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54"/>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5"/>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54"/>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5"/>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54"/>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5"/>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54"/>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5"/>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54"/>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5"/>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54"/>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5"/>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54"/>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5"/>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54"/>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5"/>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54"/>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5"/>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54"/>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5"/>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54"/>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5"/>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54"/>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5"/>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54"/>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5"/>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54"/>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5"/>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54"/>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5"/>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54"/>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5"/>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54"/>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5"/>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54"/>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5"/>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54"/>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5"/>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54"/>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5"/>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54"/>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5"/>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54"/>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5"/>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54"/>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5"/>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54"/>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5"/>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54"/>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5"/>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54"/>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5"/>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54"/>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5"/>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54"/>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5"/>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54"/>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5"/>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54"/>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5"/>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54"/>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5"/>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54"/>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5"/>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54"/>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5"/>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54"/>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5"/>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54"/>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5"/>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54"/>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5"/>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54"/>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5"/>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54"/>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5"/>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54"/>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5"/>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54"/>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5"/>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54"/>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5"/>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54"/>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5"/>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54"/>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5"/>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54"/>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5"/>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54"/>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5"/>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54"/>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5"/>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54"/>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5"/>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54"/>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5"/>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54"/>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5"/>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54"/>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5"/>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54"/>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5"/>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54"/>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5"/>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54"/>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5"/>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54"/>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5"/>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54"/>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5"/>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54"/>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5"/>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54"/>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5"/>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54"/>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5"/>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54"/>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5"/>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54"/>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5"/>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54"/>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5"/>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54"/>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5"/>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54"/>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5"/>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54"/>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5"/>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54"/>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5"/>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54"/>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5"/>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54"/>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5"/>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54"/>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5"/>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54"/>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5"/>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54"/>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5"/>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54"/>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5"/>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54"/>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5"/>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54"/>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5"/>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54"/>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5"/>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54"/>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5"/>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54"/>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5"/>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54"/>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5"/>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54"/>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5"/>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54"/>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5"/>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54"/>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5"/>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54"/>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5"/>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54"/>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5"/>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54"/>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5"/>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54"/>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5"/>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54"/>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5"/>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54"/>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5"/>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54"/>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5"/>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54"/>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5"/>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54"/>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5"/>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54"/>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5"/>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54"/>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5"/>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54"/>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5"/>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54"/>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5"/>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54"/>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5"/>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54"/>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5"/>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54"/>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5"/>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54"/>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5"/>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54"/>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5"/>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54"/>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5"/>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54"/>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5"/>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54"/>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5"/>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54"/>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5"/>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54"/>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5"/>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54"/>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5"/>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54"/>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5"/>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54"/>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5"/>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54"/>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5"/>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54"/>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5"/>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54"/>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5"/>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54"/>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5"/>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54"/>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5"/>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54"/>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5"/>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54"/>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5"/>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54"/>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5"/>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54"/>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5"/>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54"/>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5"/>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54"/>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5"/>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54"/>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5"/>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54"/>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5"/>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54"/>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5"/>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54"/>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5"/>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54"/>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5"/>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54"/>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5"/>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54"/>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5"/>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54"/>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5"/>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54"/>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5"/>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54"/>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5"/>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54"/>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5"/>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54"/>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5"/>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54"/>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5"/>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54"/>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5"/>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54"/>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5"/>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54"/>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5"/>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54"/>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5"/>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54"/>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5"/>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54"/>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5"/>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54"/>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5"/>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54"/>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5"/>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54"/>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5"/>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54"/>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5"/>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54"/>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5"/>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54"/>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5"/>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54"/>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5"/>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54"/>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5"/>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54"/>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5"/>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54"/>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5"/>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54"/>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5"/>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54"/>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5"/>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54"/>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5"/>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54"/>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5"/>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54"/>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5"/>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54"/>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5"/>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54"/>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5"/>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54"/>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5"/>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54"/>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5"/>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54"/>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5"/>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54"/>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5"/>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54"/>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5"/>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54"/>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5"/>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54"/>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5"/>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54"/>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5"/>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54"/>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5"/>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54"/>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5"/>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54"/>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5"/>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54"/>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5"/>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54"/>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5"/>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54"/>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5"/>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54"/>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5"/>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54"/>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5"/>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54"/>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5"/>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54"/>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5"/>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54"/>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5"/>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54"/>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5"/>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54"/>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5"/>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54"/>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5"/>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54"/>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5"/>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54"/>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5"/>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54"/>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5"/>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54"/>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5"/>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54"/>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5"/>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54"/>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5"/>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54"/>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5"/>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54"/>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5"/>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54"/>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5"/>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54"/>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5"/>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54"/>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5"/>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54"/>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5"/>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54"/>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5"/>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54"/>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5"/>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54"/>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5"/>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54"/>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5"/>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54"/>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5"/>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54"/>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5"/>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54"/>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5"/>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54"/>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5"/>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54"/>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5"/>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54"/>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5"/>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54"/>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5"/>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54"/>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5"/>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54"/>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5"/>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54"/>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5"/>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54"/>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5"/>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54"/>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5"/>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54"/>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5"/>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54"/>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5"/>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54"/>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5"/>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54"/>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5"/>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54"/>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5"/>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54"/>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5"/>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54"/>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5"/>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54"/>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5"/>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54"/>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5"/>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54"/>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5"/>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54"/>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5"/>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54"/>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5"/>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54"/>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5"/>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54"/>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5"/>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54"/>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5"/>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54"/>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5"/>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54"/>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5"/>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54"/>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5"/>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54"/>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5"/>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54"/>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5"/>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54"/>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5"/>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54"/>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5"/>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54"/>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5"/>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54"/>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5"/>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54"/>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5"/>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54"/>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5"/>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54"/>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5"/>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54"/>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5"/>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54"/>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5"/>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54"/>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5"/>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54"/>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5"/>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54"/>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5"/>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54"/>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5"/>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54"/>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5"/>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54"/>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5"/>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54"/>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5"/>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54"/>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5"/>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54"/>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5"/>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54"/>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5"/>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54"/>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5"/>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54"/>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5"/>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54"/>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5"/>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54"/>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5"/>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54"/>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5"/>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54"/>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5"/>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54"/>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5"/>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54"/>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5"/>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54"/>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5"/>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54"/>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5"/>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54"/>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5"/>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54"/>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5"/>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54"/>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5"/>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54"/>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5"/>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54"/>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5"/>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54"/>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5"/>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54"/>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5"/>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54"/>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5"/>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54"/>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5"/>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54"/>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5"/>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54"/>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5"/>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54"/>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5"/>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54"/>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5"/>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54"/>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5"/>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54"/>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5"/>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54"/>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5"/>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54"/>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5"/>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54"/>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5"/>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54"/>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5"/>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54"/>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5"/>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54"/>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5"/>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54"/>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5"/>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54"/>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5"/>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54"/>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5"/>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54"/>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5"/>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54"/>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5"/>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54"/>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5"/>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54"/>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5"/>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54"/>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5"/>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54"/>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5"/>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54"/>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5"/>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54"/>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5"/>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54"/>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5"/>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54"/>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5"/>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54"/>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5"/>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54"/>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5"/>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54"/>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5"/>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54"/>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5"/>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54"/>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5"/>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54"/>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5"/>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54"/>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5"/>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54"/>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5"/>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54"/>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5"/>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54"/>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5"/>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54"/>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5"/>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54"/>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5"/>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54"/>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5"/>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54"/>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5"/>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54"/>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5"/>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54"/>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5"/>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54"/>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5"/>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54"/>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5"/>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54"/>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5"/>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54"/>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5"/>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54"/>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5"/>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54"/>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5"/>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54"/>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5"/>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54"/>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5"/>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54"/>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5"/>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54"/>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5"/>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54"/>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5"/>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54"/>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5"/>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54"/>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5"/>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54"/>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5"/>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54"/>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5"/>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54"/>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5"/>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54"/>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5"/>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54"/>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5"/>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54"/>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5"/>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54"/>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5"/>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54"/>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5"/>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54"/>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5"/>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54"/>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5"/>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54"/>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5"/>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54"/>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5"/>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54"/>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5"/>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54"/>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5"/>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54"/>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5"/>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54"/>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5"/>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54"/>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5"/>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54"/>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5"/>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54"/>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5"/>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54"/>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5"/>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54"/>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5"/>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54"/>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5"/>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54"/>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5"/>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54"/>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5"/>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54"/>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5"/>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54"/>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5"/>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54"/>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5"/>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54"/>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5"/>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54"/>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5"/>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54"/>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5"/>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54"/>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5"/>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54"/>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5"/>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54"/>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5"/>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54"/>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5"/>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54"/>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5"/>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54"/>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5"/>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54"/>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5"/>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54"/>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5"/>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54"/>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5"/>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54"/>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5"/>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54"/>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5"/>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54"/>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5"/>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54"/>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5"/>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54"/>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5"/>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54"/>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5"/>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54"/>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5"/>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54"/>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5"/>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54"/>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5"/>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54"/>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5"/>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54"/>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5"/>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54"/>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5"/>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54"/>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5"/>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54"/>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5"/>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54"/>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5"/>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54"/>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5"/>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54"/>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5"/>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54"/>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5"/>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54"/>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5"/>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54"/>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5"/>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54"/>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5"/>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54"/>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5"/>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54"/>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5"/>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54"/>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5"/>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54"/>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5"/>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54"/>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5"/>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54"/>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5"/>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54"/>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5"/>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54"/>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5"/>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54"/>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5"/>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54"/>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5"/>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54"/>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5"/>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54"/>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5"/>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54"/>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5"/>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54"/>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5"/>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54"/>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5"/>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54"/>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5"/>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54"/>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5"/>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54"/>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5"/>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54"/>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5"/>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54"/>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5"/>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54"/>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5"/>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54"/>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5"/>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54"/>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5"/>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54"/>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5"/>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54"/>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5"/>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54"/>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5"/>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54"/>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5"/>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54"/>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5"/>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54"/>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5"/>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54"/>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5"/>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54"/>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5"/>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54"/>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5"/>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54"/>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5"/>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54"/>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5"/>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54"/>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5"/>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54"/>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5"/>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54"/>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5"/>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54"/>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5"/>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54"/>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5"/>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54"/>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5"/>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54"/>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5"/>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54"/>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5"/>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54"/>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5"/>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54"/>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5"/>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54"/>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5"/>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54"/>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5"/>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54"/>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5"/>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54"/>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5"/>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54"/>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5"/>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54"/>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5"/>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54"/>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5"/>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54"/>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5"/>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54"/>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5"/>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54"/>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5"/>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54"/>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5"/>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54"/>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5"/>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54"/>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5"/>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54"/>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5"/>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54"/>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5"/>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54"/>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5"/>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54"/>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5"/>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54"/>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5"/>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54"/>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5"/>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54"/>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5"/>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54"/>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5"/>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54"/>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5"/>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54"/>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5"/>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54"/>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5"/>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54"/>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5"/>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54"/>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5"/>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54"/>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5"/>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54"/>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5"/>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54"/>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5"/>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54"/>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5"/>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54"/>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5"/>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54"/>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5"/>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54"/>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5"/>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54"/>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5"/>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54"/>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5"/>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54"/>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5"/>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54"/>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5"/>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54"/>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5"/>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54"/>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5"/>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54"/>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5"/>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54"/>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5"/>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54"/>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5"/>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54"/>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5"/>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54"/>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5"/>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54"/>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5"/>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54"/>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5"/>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54"/>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5"/>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54"/>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5"/>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54"/>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5"/>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54"/>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5"/>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54"/>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5"/>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54"/>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5"/>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54"/>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5"/>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54"/>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5"/>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54"/>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5"/>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54"/>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5"/>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54"/>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5"/>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54"/>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5"/>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54"/>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5"/>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54"/>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5"/>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54"/>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5"/>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54"/>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5"/>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54"/>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5"/>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54"/>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5"/>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54"/>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5"/>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54"/>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5"/>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54"/>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5"/>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54"/>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5"/>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54"/>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5"/>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54"/>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5"/>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54"/>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5"/>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54"/>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5"/>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54"/>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5"/>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54"/>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5"/>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54"/>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5"/>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54"/>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5"/>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54"/>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5"/>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54"/>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5"/>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54"/>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5"/>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54"/>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5"/>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54"/>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5"/>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54"/>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5"/>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54"/>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5"/>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54"/>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5"/>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54"/>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5"/>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54"/>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5"/>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54"/>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5"/>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54"/>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5"/>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54"/>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5"/>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54"/>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5"/>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54"/>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5"/>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54"/>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5"/>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54"/>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5"/>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54"/>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5"/>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54"/>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5"/>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54"/>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5"/>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54"/>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5"/>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54"/>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5"/>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54"/>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5"/>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54"/>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5"/>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54"/>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5"/>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54"/>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5"/>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54"/>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5"/>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54"/>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5"/>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54"/>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5"/>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54"/>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5"/>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54"/>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5"/>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54"/>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5"/>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54"/>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5"/>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54"/>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5"/>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54"/>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5"/>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54"/>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5"/>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54"/>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5"/>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54"/>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5"/>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54"/>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5"/>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54"/>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5"/>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54"/>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5"/>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54"/>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5"/>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54"/>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5"/>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54"/>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5"/>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54"/>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5"/>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54"/>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5"/>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54"/>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5"/>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54"/>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5"/>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54"/>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5"/>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54"/>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5"/>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54"/>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5"/>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54"/>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5"/>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54"/>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5"/>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54"/>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5"/>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54"/>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5"/>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54"/>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5"/>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54"/>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5"/>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54"/>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5"/>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54"/>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5"/>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54"/>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5"/>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54"/>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5"/>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54"/>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5"/>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54"/>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5"/>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54"/>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5"/>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54"/>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5"/>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54"/>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5"/>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54"/>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5"/>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54"/>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5"/>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54"/>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5"/>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54"/>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5"/>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54"/>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5"/>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54"/>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5"/>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54"/>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5"/>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54"/>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5"/>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54"/>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5"/>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54"/>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5"/>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54"/>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5"/>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54"/>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5"/>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54"/>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5"/>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54"/>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5"/>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54"/>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5"/>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54"/>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5"/>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54"/>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5"/>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54"/>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5"/>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54"/>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5"/>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54"/>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5"/>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54"/>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5"/>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54"/>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5"/>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54"/>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5"/>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54"/>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5"/>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54"/>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5"/>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54"/>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5"/>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54"/>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5"/>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54"/>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5"/>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54"/>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5"/>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54"/>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5"/>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54"/>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5"/>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54"/>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5"/>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54"/>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5"/>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54"/>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5"/>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54"/>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5"/>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54"/>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5"/>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54"/>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5"/>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54"/>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5"/>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54"/>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5"/>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54"/>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5"/>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54"/>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5"/>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54"/>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5"/>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54"/>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5"/>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54"/>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5"/>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54"/>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5"/>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54"/>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5"/>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54"/>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5"/>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54"/>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5"/>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54"/>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5"/>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54"/>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5"/>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54"/>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5"/>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54"/>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5"/>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54"/>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5"/>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54"/>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5"/>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54"/>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5"/>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54"/>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5"/>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54"/>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5"/>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54"/>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5"/>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54"/>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5"/>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54"/>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5"/>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54"/>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5"/>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54"/>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5"/>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54"/>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5"/>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54"/>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5"/>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54"/>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5"/>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54"/>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5"/>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54"/>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5"/>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54"/>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5"/>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54"/>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5"/>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54"/>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5"/>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54"/>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5"/>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54"/>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5"/>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54"/>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5"/>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54"/>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5"/>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54"/>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5"/>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54"/>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5"/>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54"/>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5"/>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54"/>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5"/>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54"/>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5"/>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54"/>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5"/>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54"/>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5"/>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54"/>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5"/>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54"/>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5"/>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54"/>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5"/>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54"/>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5"/>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54"/>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5"/>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54"/>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5"/>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54"/>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5"/>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54"/>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5"/>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54"/>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5"/>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54"/>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5"/>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54"/>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5"/>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54"/>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5"/>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54"/>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5"/>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54"/>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5"/>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54"/>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5"/>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54"/>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5"/>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54"/>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5"/>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54"/>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5"/>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54"/>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5"/>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54"/>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5"/>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54"/>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5"/>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54"/>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5"/>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54"/>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5"/>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54"/>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5"/>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54"/>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5"/>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54"/>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5"/>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54"/>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5"/>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54"/>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5"/>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54"/>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5"/>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54"/>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5"/>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54"/>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5"/>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54"/>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5"/>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54"/>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5"/>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54"/>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5"/>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54"/>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5"/>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54"/>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5"/>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54"/>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5"/>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54"/>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5"/>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54"/>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5"/>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54"/>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5"/>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54"/>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5"/>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54"/>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5"/>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54"/>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5"/>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54"/>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5"/>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54"/>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5"/>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54"/>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5"/>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54"/>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5"/>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54"/>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5"/>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54"/>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5"/>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54"/>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5"/>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54"/>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5"/>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54"/>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5"/>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54"/>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5"/>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54"/>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5"/>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54"/>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5"/>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54"/>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5"/>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54"/>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5"/>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54"/>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5"/>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54"/>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5"/>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54"/>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5"/>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54"/>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5"/>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54"/>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5"/>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54"/>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5"/>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54"/>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5"/>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54"/>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5"/>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54"/>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5"/>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54"/>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5"/>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54"/>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5"/>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54"/>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5"/>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54"/>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5"/>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54"/>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5"/>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54"/>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5"/>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54"/>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5"/>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54"/>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5"/>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54"/>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5"/>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54"/>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5"/>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54"/>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5"/>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54"/>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5"/>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54"/>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5"/>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54"/>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5"/>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54"/>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5"/>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54"/>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5"/>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54"/>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5"/>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54"/>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5"/>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54"/>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5"/>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54"/>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5"/>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54"/>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5"/>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54"/>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5"/>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54"/>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5"/>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54"/>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5"/>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54"/>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5"/>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54"/>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5"/>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54"/>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5"/>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54"/>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5"/>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54"/>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5"/>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54"/>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5"/>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54"/>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5"/>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54"/>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5"/>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54"/>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5"/>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54"/>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5"/>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54"/>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5"/>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54"/>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5"/>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54"/>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5"/>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54"/>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5"/>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54"/>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5"/>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54"/>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5"/>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54"/>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5"/>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54"/>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5"/>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54"/>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5"/>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54"/>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5"/>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54"/>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5"/>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54"/>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5"/>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54"/>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5"/>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54"/>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5"/>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54"/>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5"/>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54"/>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5"/>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54"/>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5"/>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54"/>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5"/>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54"/>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5"/>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54"/>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5"/>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54"/>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5"/>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54"/>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5"/>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54"/>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5"/>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54"/>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5"/>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54"/>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5"/>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54"/>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5"/>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54"/>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5"/>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54"/>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5"/>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54"/>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5"/>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54"/>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5"/>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54"/>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5"/>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54"/>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5"/>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54"/>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5"/>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54"/>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5"/>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54"/>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5"/>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54"/>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5"/>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54"/>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5"/>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54"/>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5"/>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54"/>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5"/>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54"/>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5"/>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54"/>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5"/>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54"/>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5"/>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54"/>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5"/>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54"/>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5"/>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54"/>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5"/>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54"/>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5"/>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54"/>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5"/>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54"/>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5"/>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54"/>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5"/>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54"/>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5"/>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54"/>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5"/>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54"/>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5"/>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54"/>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5"/>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54"/>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5"/>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54"/>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5"/>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54"/>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5"/>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54"/>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5"/>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54"/>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5"/>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54"/>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5"/>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54"/>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5"/>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54"/>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5"/>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54"/>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5"/>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54"/>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5"/>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54"/>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5"/>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54"/>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5"/>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54"/>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5"/>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54"/>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5"/>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54"/>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5"/>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54"/>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5"/>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54"/>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5"/>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54"/>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5"/>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54"/>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5"/>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54"/>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5"/>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54"/>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5"/>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54"/>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5"/>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54"/>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5"/>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54"/>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5"/>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54"/>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5"/>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54"/>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5"/>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54"/>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5"/>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54"/>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5"/>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54"/>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5"/>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54"/>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5"/>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54"/>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5"/>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54"/>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5"/>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54"/>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5"/>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54"/>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5"/>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54"/>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5"/>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54"/>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5"/>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54"/>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5"/>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54"/>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5"/>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54"/>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5"/>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54"/>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5"/>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54"/>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5"/>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54"/>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5"/>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54"/>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5"/>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54"/>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5"/>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54"/>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5"/>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54"/>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5"/>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54"/>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5"/>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54"/>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5"/>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54"/>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5"/>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54"/>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5"/>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54"/>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5"/>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54"/>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5"/>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54"/>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5"/>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54"/>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5"/>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54"/>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5"/>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54"/>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5"/>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54"/>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5"/>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54"/>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5"/>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54"/>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5"/>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54"/>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5"/>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54"/>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5"/>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54"/>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5"/>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54"/>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5"/>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54"/>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5"/>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54"/>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5"/>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54"/>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5"/>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54"/>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5"/>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54"/>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5"/>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54"/>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5"/>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54"/>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5"/>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54"/>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5"/>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54"/>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5"/>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54"/>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5"/>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54"/>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5"/>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54"/>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5"/>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54"/>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5"/>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54"/>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5"/>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54"/>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5"/>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54"/>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5"/>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54"/>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5"/>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54"/>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5"/>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54"/>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5"/>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54"/>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5"/>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54"/>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5"/>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54"/>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5"/>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54"/>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5"/>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54"/>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5"/>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54"/>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5"/>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54"/>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5"/>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54"/>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5"/>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54"/>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5"/>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54"/>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5"/>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54"/>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5"/>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54"/>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5"/>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54"/>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5"/>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54"/>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5"/>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54"/>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5"/>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54"/>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5"/>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54"/>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5"/>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54"/>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5"/>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54"/>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5"/>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54"/>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5"/>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54"/>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5"/>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54"/>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5"/>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54"/>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5"/>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54"/>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5"/>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54"/>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5"/>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54"/>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5"/>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54"/>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5"/>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54"/>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5"/>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54"/>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5"/>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54"/>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5"/>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54"/>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5"/>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54"/>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5"/>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54"/>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5"/>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54"/>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5"/>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54"/>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5"/>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54"/>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5"/>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54"/>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5"/>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54"/>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5"/>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54"/>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5"/>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54"/>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5"/>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54"/>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5"/>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54"/>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5"/>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54"/>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5"/>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54"/>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5"/>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54"/>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5"/>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54"/>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5"/>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54"/>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5"/>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54"/>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5"/>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54"/>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5"/>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54"/>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5"/>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54"/>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5"/>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54"/>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5"/>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54"/>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5"/>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54"/>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5"/>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54"/>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5"/>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54"/>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5"/>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54"/>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5"/>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54"/>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5"/>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54"/>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5"/>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54"/>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5"/>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54"/>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5"/>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54"/>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5"/>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54"/>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5"/>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54"/>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5"/>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54"/>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5"/>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54"/>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5"/>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54"/>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5"/>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54"/>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5"/>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54"/>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5"/>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54"/>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5"/>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54"/>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5"/>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54"/>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5"/>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54"/>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5"/>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54"/>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5"/>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54"/>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5"/>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54"/>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5"/>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54"/>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5"/>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54"/>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5"/>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54"/>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5"/>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54"/>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5"/>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54"/>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5"/>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54"/>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5"/>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54"/>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5"/>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54"/>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5"/>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54"/>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5"/>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54"/>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5"/>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54"/>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5"/>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54"/>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5"/>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54"/>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5"/>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54"/>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5"/>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54"/>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5"/>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54"/>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5"/>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54"/>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5"/>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54"/>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5"/>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54"/>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5"/>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54"/>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5"/>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54"/>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5"/>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54"/>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5"/>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54"/>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5"/>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54"/>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5"/>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54"/>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5"/>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54"/>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5"/>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54"/>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5"/>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54"/>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5"/>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54"/>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5"/>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54"/>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5"/>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54"/>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5"/>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54"/>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5"/>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54"/>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5"/>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54"/>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5"/>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54"/>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5"/>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54"/>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5"/>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54"/>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5"/>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54"/>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5"/>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54"/>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5"/>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54"/>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5"/>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54"/>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5"/>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54"/>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5"/>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54"/>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5"/>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54"/>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5"/>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54"/>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5"/>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54"/>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5"/>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54"/>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5"/>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54"/>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5"/>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54"/>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5"/>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54"/>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5"/>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54"/>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5"/>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54"/>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5"/>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54"/>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5"/>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54"/>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5"/>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54"/>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5"/>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54"/>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5"/>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54"/>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5"/>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54"/>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5"/>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54"/>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5"/>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54"/>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5"/>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54"/>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5"/>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54"/>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5"/>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54"/>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5"/>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54"/>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5"/>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54"/>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5"/>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54"/>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5"/>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54"/>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5"/>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54"/>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5"/>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54"/>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5"/>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54"/>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5"/>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54"/>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5"/>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54"/>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5"/>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54"/>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5"/>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54"/>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5"/>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54"/>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5"/>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54"/>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5"/>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54"/>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5"/>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54"/>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5"/>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54"/>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5"/>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54"/>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5"/>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54"/>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5"/>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54"/>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5"/>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54"/>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5"/>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54"/>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5"/>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54"/>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5"/>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54"/>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5"/>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54"/>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5"/>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54"/>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5"/>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54"/>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5"/>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54"/>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5"/>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54"/>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5"/>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54"/>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5"/>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54"/>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5"/>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54"/>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5"/>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54"/>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5"/>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54"/>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5"/>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54"/>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5"/>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54"/>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5"/>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54"/>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5"/>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54"/>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5"/>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54"/>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5"/>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54"/>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5"/>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54"/>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5"/>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54"/>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5"/>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54"/>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5"/>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54"/>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5"/>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54"/>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5"/>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54"/>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5"/>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54"/>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5"/>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54"/>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5"/>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54"/>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5"/>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54"/>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5"/>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54"/>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5"/>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54"/>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5"/>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54"/>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5"/>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54"/>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5"/>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54"/>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5"/>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54"/>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5"/>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54"/>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5"/>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54"/>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5"/>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54"/>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5"/>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54"/>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5"/>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54"/>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5"/>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54"/>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5"/>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54"/>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5"/>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54"/>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5"/>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54"/>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5"/>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54"/>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5"/>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54"/>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5"/>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54"/>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5"/>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54"/>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5"/>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54"/>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5"/>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54"/>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5"/>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54"/>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5"/>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54"/>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5"/>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54"/>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5"/>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54"/>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5"/>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54"/>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5"/>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54"/>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5"/>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54"/>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5"/>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54"/>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5"/>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54"/>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5"/>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54"/>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5"/>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54"/>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5"/>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54"/>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5"/>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54"/>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5"/>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54"/>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5"/>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54"/>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5"/>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54"/>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5"/>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54"/>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5"/>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54"/>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5"/>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54"/>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5"/>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54"/>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5"/>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54"/>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5"/>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54"/>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5"/>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54"/>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5"/>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54"/>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5"/>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54"/>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5"/>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54"/>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5"/>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54"/>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5"/>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54"/>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5"/>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54"/>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5"/>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54"/>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5"/>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54"/>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5"/>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54"/>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5"/>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54"/>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5"/>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54"/>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5"/>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54"/>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5"/>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54"/>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5"/>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54"/>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5"/>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54"/>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5"/>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54"/>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5"/>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54"/>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5"/>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54"/>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5"/>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54"/>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5"/>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54"/>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5"/>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54"/>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5"/>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54"/>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5"/>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54"/>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5"/>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54"/>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5"/>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54"/>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5"/>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54"/>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5"/>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54"/>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5"/>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54"/>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5"/>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54"/>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5"/>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54"/>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5"/>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54"/>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5"/>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54"/>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5"/>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54"/>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5"/>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54"/>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5"/>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54"/>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5"/>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54"/>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5"/>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54"/>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5"/>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54"/>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5"/>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54"/>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5"/>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54"/>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5"/>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54"/>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5"/>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54"/>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5"/>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54"/>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5"/>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54"/>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5"/>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54"/>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5"/>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54"/>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5"/>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54"/>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5"/>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54"/>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5"/>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54"/>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5"/>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54"/>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5"/>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54"/>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5"/>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54"/>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5"/>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54"/>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5"/>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54"/>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5"/>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54"/>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5"/>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54"/>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5"/>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54"/>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5"/>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54"/>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5"/>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54"/>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5"/>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54"/>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5"/>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54"/>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5"/>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54"/>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5"/>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54"/>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5"/>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54"/>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5"/>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54"/>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5"/>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54"/>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5"/>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54"/>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5"/>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54"/>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5"/>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54"/>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5"/>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54"/>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5"/>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54"/>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5"/>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54"/>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5"/>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54"/>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5"/>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54"/>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5"/>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54"/>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5"/>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54"/>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5"/>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54"/>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5"/>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54"/>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5"/>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54"/>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5"/>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54"/>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5"/>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54"/>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5"/>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54"/>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5"/>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54"/>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5"/>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54"/>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5"/>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54"/>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5"/>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54"/>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5"/>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54"/>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5"/>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54"/>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5"/>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54"/>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5"/>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54"/>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5"/>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54"/>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5"/>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54"/>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5"/>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54"/>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5"/>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54"/>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5"/>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54"/>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5"/>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54"/>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5"/>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54"/>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5"/>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54"/>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5"/>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54"/>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5"/>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54"/>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5"/>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54"/>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5"/>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54"/>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5"/>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54"/>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5"/>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54"/>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5"/>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54"/>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5"/>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54"/>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5"/>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54"/>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5"/>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54"/>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5"/>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54"/>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5"/>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54"/>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5"/>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54"/>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5"/>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54"/>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5"/>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54"/>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5"/>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54"/>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5"/>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54"/>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5"/>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54"/>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5"/>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54"/>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5"/>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54"/>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5"/>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54"/>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5"/>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54"/>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5"/>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54"/>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5"/>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54"/>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5"/>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54"/>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5"/>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54"/>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5"/>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54"/>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5"/>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54"/>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5"/>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54"/>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5"/>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54"/>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5"/>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54"/>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5"/>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54"/>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5"/>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54"/>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5"/>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54"/>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5"/>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54"/>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5"/>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54"/>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5"/>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54"/>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5"/>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54"/>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5"/>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54"/>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5"/>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54"/>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5"/>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54"/>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5"/>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54"/>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5"/>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54"/>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5"/>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54"/>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5"/>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54"/>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5"/>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54"/>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5"/>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54"/>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5"/>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54"/>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5"/>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54"/>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5"/>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54"/>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5"/>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54"/>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5"/>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54"/>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5"/>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54"/>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5"/>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54"/>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5"/>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54"/>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5"/>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54"/>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5"/>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54"/>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5"/>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54"/>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5"/>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54"/>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5"/>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54"/>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5"/>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54"/>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5"/>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54"/>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5"/>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54"/>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5"/>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54"/>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5"/>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54"/>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5"/>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54"/>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5"/>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54"/>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5"/>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54"/>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5"/>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54"/>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5"/>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54"/>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5"/>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54"/>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5"/>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54"/>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5"/>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54"/>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5"/>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54"/>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5"/>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54"/>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5"/>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54"/>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5"/>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54"/>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5"/>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54"/>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5"/>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54"/>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5"/>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54"/>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5"/>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54"/>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5"/>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54"/>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5"/>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54"/>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5"/>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54"/>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5"/>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54"/>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5"/>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54"/>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5"/>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54"/>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5"/>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54"/>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5"/>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54"/>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5"/>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54"/>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5"/>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54"/>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5"/>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54"/>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5"/>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54"/>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5"/>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54"/>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5"/>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54"/>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5"/>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54"/>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5"/>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54"/>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5"/>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54"/>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5"/>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54"/>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5"/>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54"/>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5"/>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54"/>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5"/>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54"/>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5"/>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54"/>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5"/>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54"/>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5"/>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54"/>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5"/>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54"/>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5"/>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54"/>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5"/>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54"/>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5"/>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54"/>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5"/>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54"/>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5"/>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54"/>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5"/>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54"/>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5"/>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54"/>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5"/>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54"/>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5"/>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54"/>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5"/>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54"/>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5"/>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54"/>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5"/>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54"/>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5"/>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54"/>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5"/>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54"/>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5"/>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54"/>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5"/>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54"/>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5"/>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54"/>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5"/>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54"/>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5"/>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54"/>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5"/>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54"/>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5"/>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54"/>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5"/>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54"/>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5"/>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54"/>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5"/>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54"/>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5"/>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54"/>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5"/>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54"/>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5"/>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54"/>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5"/>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54"/>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5"/>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54"/>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5"/>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54"/>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5"/>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54"/>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5"/>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54"/>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5"/>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54"/>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5"/>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54"/>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5"/>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54"/>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5"/>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54"/>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5"/>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54"/>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5"/>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54"/>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5"/>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54"/>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5"/>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54"/>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5"/>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54"/>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5"/>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54"/>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5"/>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54"/>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5"/>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54"/>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5"/>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54"/>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5"/>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54"/>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5"/>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54"/>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5"/>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54"/>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5"/>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54"/>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5"/>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54"/>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5"/>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54"/>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5"/>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54"/>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5"/>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54"/>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5"/>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54"/>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5"/>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54"/>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5"/>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54"/>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5"/>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54"/>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5"/>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54"/>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5"/>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54"/>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5"/>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54"/>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5"/>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54"/>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5"/>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54"/>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5"/>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54"/>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5"/>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54"/>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5"/>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54"/>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5"/>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54"/>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5"/>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54"/>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5"/>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54"/>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5"/>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54"/>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5"/>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54"/>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5"/>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54"/>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5"/>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54"/>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5"/>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54"/>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5"/>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54"/>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5"/>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54"/>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5"/>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54"/>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5"/>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54"/>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5"/>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54"/>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5"/>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54"/>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5"/>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54"/>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5"/>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54"/>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5"/>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54"/>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5"/>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54"/>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5"/>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54"/>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5"/>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54"/>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5"/>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54"/>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5"/>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54"/>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5"/>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54"/>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5"/>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54"/>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5"/>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54"/>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5"/>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54"/>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5"/>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54"/>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5"/>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54"/>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5"/>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54"/>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5"/>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54"/>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5"/>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54"/>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5"/>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54"/>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5"/>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54"/>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5"/>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54"/>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5"/>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54"/>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5"/>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54"/>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5"/>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54"/>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5"/>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54"/>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5"/>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54"/>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5"/>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54"/>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5"/>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54"/>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5"/>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54"/>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5"/>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54"/>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5"/>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54"/>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5"/>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54"/>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5"/>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54"/>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5"/>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54"/>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5"/>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54"/>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5"/>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54"/>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5"/>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54"/>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5"/>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54"/>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5"/>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54"/>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5"/>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54"/>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5"/>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54"/>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5"/>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54"/>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5"/>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54"/>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5"/>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54"/>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5"/>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54"/>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5"/>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54"/>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5"/>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54"/>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5"/>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54"/>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5"/>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54"/>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5"/>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54"/>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5"/>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54"/>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5"/>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54"/>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5"/>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54"/>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5"/>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54"/>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5"/>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54"/>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5"/>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54"/>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5"/>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54"/>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5"/>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54"/>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5"/>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54"/>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5"/>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54"/>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5"/>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54"/>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5"/>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54"/>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5"/>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54"/>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5"/>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54"/>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5"/>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54"/>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5"/>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54"/>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5"/>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54"/>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5"/>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54"/>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5"/>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54"/>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5"/>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54"/>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5"/>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54"/>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5"/>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54"/>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5"/>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54"/>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5"/>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54"/>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5"/>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54"/>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5"/>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54"/>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5"/>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54"/>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5"/>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54"/>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5"/>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54"/>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5"/>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54"/>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5"/>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54"/>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5"/>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54"/>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5"/>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54"/>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5"/>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54"/>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5"/>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54"/>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5"/>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54"/>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5"/>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54"/>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5"/>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54"/>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5"/>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54"/>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5"/>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54"/>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5"/>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54"/>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5"/>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54"/>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5"/>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54"/>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5"/>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54"/>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5"/>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54"/>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5"/>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54"/>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5"/>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54"/>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5"/>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54"/>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5"/>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54"/>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5"/>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54"/>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5"/>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54"/>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5"/>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54"/>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5"/>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54"/>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5"/>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54"/>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5"/>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54"/>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5"/>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54"/>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5"/>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54"/>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5"/>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54"/>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5"/>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54"/>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5"/>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54"/>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5"/>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54"/>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5"/>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54"/>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5"/>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54"/>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5"/>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54"/>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5"/>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54"/>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5"/>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54"/>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5"/>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54"/>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5"/>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54"/>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5"/>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54"/>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5"/>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54"/>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5"/>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54"/>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5"/>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54"/>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5"/>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54"/>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5"/>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54"/>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5"/>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54"/>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5"/>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54"/>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5"/>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54"/>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5"/>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54"/>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5"/>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54"/>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5"/>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54"/>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5"/>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54"/>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5"/>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54"/>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5"/>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54"/>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5"/>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54"/>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5"/>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54"/>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5"/>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54"/>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5"/>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54"/>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5"/>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54"/>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5"/>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54"/>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5"/>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54"/>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5"/>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54"/>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5"/>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54"/>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5"/>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54"/>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5"/>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54"/>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5"/>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54"/>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5"/>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54"/>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5"/>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54"/>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5"/>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54"/>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5"/>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54"/>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5"/>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54"/>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5"/>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54"/>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5"/>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54"/>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5"/>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54"/>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5"/>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54"/>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5"/>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54"/>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5"/>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54"/>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5"/>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54"/>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5"/>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54"/>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5"/>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54"/>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5"/>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54"/>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5"/>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54"/>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5"/>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54"/>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5"/>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54"/>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5"/>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54"/>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5"/>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54"/>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5"/>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54"/>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5"/>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54"/>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5"/>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54"/>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5"/>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54"/>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5"/>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54"/>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5"/>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54"/>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5"/>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54"/>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5"/>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54"/>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5"/>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54"/>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5"/>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54"/>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5"/>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54"/>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5"/>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54"/>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5"/>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54"/>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5"/>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54"/>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5"/>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54"/>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5"/>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54"/>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5"/>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54"/>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5"/>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54"/>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5"/>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54"/>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5"/>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54"/>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5"/>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54"/>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5"/>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54"/>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5"/>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54"/>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5"/>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54"/>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5"/>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54"/>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5"/>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54"/>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5"/>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54"/>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5"/>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54"/>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5"/>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54"/>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5"/>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54"/>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5"/>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54"/>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5"/>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54"/>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5"/>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54"/>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5"/>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54"/>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5"/>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54"/>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5"/>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54"/>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5"/>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54"/>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5"/>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54"/>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5"/>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54"/>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5"/>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54"/>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5"/>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54"/>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5"/>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54"/>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5"/>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54"/>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5"/>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54"/>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5"/>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54"/>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5"/>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54"/>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5"/>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54"/>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5"/>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54"/>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5"/>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54"/>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5"/>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54"/>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5"/>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54"/>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5"/>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54"/>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5"/>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54"/>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5"/>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54"/>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5"/>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54"/>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5"/>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54"/>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5"/>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54"/>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5"/>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54"/>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5"/>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54"/>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5"/>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54"/>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5"/>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54"/>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5"/>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54"/>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5"/>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54"/>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5"/>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54"/>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5"/>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54"/>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5"/>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54"/>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5"/>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54"/>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5"/>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54"/>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5"/>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54"/>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5"/>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54"/>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5"/>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54"/>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5"/>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54"/>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5"/>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54"/>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5"/>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54"/>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5"/>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54"/>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5"/>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54"/>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5"/>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54"/>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5"/>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54"/>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5"/>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54"/>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5"/>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54"/>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5"/>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54"/>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5"/>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54"/>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5"/>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54"/>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5"/>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54"/>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5"/>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54"/>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5"/>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54"/>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5"/>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54"/>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5"/>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54"/>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5"/>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54"/>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5"/>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54"/>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5"/>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54"/>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5"/>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54"/>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5"/>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54"/>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5"/>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54"/>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5"/>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54"/>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5"/>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54"/>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5"/>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54"/>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5"/>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54"/>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5"/>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54"/>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5"/>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54"/>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5"/>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54"/>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5"/>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54"/>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5"/>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54"/>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5"/>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54"/>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5"/>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54"/>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5"/>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54"/>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5"/>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54"/>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5"/>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54"/>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5"/>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54"/>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5"/>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54"/>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5"/>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54"/>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5"/>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54"/>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5"/>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54"/>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5"/>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54"/>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5"/>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54"/>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5"/>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54"/>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5"/>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54"/>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5"/>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54"/>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5"/>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54"/>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5"/>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54"/>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5"/>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54"/>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5"/>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54"/>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5"/>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54"/>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5"/>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54"/>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5"/>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54"/>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5"/>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54"/>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5"/>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54"/>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5"/>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54"/>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5"/>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54"/>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5"/>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54"/>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5"/>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54"/>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5"/>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54"/>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5"/>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54"/>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5"/>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54"/>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5"/>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54"/>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5"/>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54"/>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5"/>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54"/>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5"/>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54"/>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5"/>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54"/>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5"/>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54"/>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5"/>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54"/>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5"/>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54"/>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5"/>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54"/>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5"/>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54"/>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5"/>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54"/>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5"/>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54"/>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5"/>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54"/>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5"/>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54"/>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5"/>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54"/>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5"/>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54"/>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5"/>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54"/>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5"/>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54"/>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5"/>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54"/>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5"/>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54"/>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5"/>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54"/>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5"/>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54"/>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5"/>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54"/>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5"/>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54"/>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5"/>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54"/>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5"/>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54"/>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5"/>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54"/>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5"/>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54"/>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5"/>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54"/>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5"/>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54"/>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5"/>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54"/>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5"/>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54"/>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5"/>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54"/>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5"/>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54"/>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5"/>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54"/>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5"/>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54"/>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5"/>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54"/>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5"/>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54"/>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5"/>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54"/>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5"/>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54"/>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5"/>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54"/>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5"/>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54"/>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5"/>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54"/>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5"/>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54"/>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5"/>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54"/>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5"/>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54"/>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5"/>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54"/>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5"/>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54"/>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5"/>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54"/>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5"/>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54"/>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5"/>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54"/>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5"/>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54"/>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5"/>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54"/>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5"/>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54"/>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5"/>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54"/>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5"/>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54"/>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5"/>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54"/>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5"/>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54"/>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5"/>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54"/>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5"/>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54"/>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5"/>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54"/>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5"/>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54"/>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5"/>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54"/>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5"/>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54"/>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5"/>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54"/>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5"/>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54"/>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5"/>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54"/>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5"/>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54"/>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5"/>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54"/>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5"/>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54"/>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5"/>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54"/>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5"/>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54"/>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5"/>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54"/>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5"/>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54"/>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5"/>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54"/>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5"/>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54"/>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5"/>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54"/>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5"/>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54"/>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5"/>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54"/>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5"/>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54"/>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5"/>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54"/>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5"/>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54"/>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5"/>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54"/>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5"/>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54"/>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5"/>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54"/>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5"/>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54"/>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5"/>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54"/>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5"/>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54"/>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5"/>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54"/>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5"/>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54"/>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5"/>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54"/>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5"/>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54"/>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5"/>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54"/>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5"/>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54"/>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5"/>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54"/>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5"/>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54"/>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5"/>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54"/>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5"/>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54"/>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5"/>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54"/>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5"/>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54"/>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5"/>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54"/>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5"/>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54"/>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5"/>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54"/>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5"/>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54"/>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5"/>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54"/>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5"/>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54"/>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5"/>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54"/>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5"/>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54"/>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5"/>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54"/>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5"/>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54"/>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5"/>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54"/>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5"/>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54"/>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5"/>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54"/>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5"/>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54"/>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5"/>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54"/>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5"/>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54"/>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5"/>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54"/>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5"/>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54"/>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5"/>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54"/>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5"/>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54"/>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5"/>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54"/>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5"/>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54"/>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5"/>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54"/>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5"/>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54"/>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5"/>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54"/>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5"/>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54"/>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5"/>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54"/>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5"/>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54"/>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5"/>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54"/>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5"/>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54"/>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5"/>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54"/>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5"/>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54"/>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5"/>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54"/>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5"/>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54"/>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5"/>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54"/>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5"/>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54"/>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5"/>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54"/>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5"/>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54"/>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5"/>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54"/>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5"/>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54"/>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5"/>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54"/>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5"/>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54"/>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5"/>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54"/>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5"/>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54"/>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5"/>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54"/>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5"/>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54"/>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5"/>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54"/>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5"/>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54"/>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5"/>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54"/>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5"/>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54"/>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5"/>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54"/>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5"/>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54"/>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5"/>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54"/>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5"/>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54"/>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5"/>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54"/>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5"/>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54"/>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5"/>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54"/>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5"/>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54"/>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5"/>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54"/>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5"/>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54"/>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5"/>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54"/>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5"/>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54"/>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5"/>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54"/>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5"/>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54"/>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5"/>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54"/>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5"/>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54"/>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5"/>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54"/>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5"/>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54"/>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5"/>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54"/>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5"/>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54"/>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5"/>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54"/>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5"/>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54"/>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5"/>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54"/>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5"/>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54"/>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5"/>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54"/>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5"/>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54"/>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5"/>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54"/>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5"/>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54"/>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5"/>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54"/>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5"/>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54"/>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5"/>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54"/>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5"/>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54"/>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5"/>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54"/>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5"/>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54"/>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5"/>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54"/>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5"/>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54"/>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5"/>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54"/>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5"/>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54"/>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5"/>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54"/>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5"/>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54"/>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5"/>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54"/>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5"/>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54"/>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5"/>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54"/>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5"/>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54"/>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5"/>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54"/>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5"/>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54"/>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5"/>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54"/>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5"/>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54"/>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5"/>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54"/>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5"/>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54"/>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5"/>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54"/>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5"/>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54"/>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5"/>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54"/>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5"/>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54"/>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5"/>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54"/>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5"/>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54"/>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5"/>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54"/>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5"/>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54"/>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5"/>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54"/>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5"/>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54"/>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5"/>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54"/>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5"/>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54"/>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5"/>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54"/>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5"/>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54"/>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5"/>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54"/>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5"/>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54"/>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5"/>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54"/>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5"/>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54"/>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5"/>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54"/>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5"/>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54"/>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5"/>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54"/>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5"/>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54"/>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5"/>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54"/>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5"/>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54"/>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5"/>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54"/>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5"/>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54"/>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5"/>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54"/>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5"/>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54"/>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5"/>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54"/>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5"/>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54"/>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5"/>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54"/>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5"/>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54"/>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5"/>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54"/>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5"/>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54"/>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5"/>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54"/>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5"/>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54"/>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5"/>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54"/>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5"/>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54"/>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5"/>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54"/>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5"/>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54"/>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5"/>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54"/>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5"/>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54"/>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5"/>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54"/>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5"/>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54"/>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5"/>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54"/>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5"/>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54"/>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5"/>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54"/>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5"/>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54"/>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5"/>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54"/>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5"/>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54"/>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5"/>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54"/>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5"/>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54"/>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5"/>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54"/>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5"/>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54"/>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5"/>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54"/>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5"/>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54"/>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5"/>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54"/>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5"/>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54"/>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5"/>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54"/>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5"/>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54"/>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5"/>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54"/>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5"/>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54"/>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5"/>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54"/>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5"/>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54"/>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5"/>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54"/>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5"/>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54"/>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5"/>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54"/>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5"/>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54"/>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5"/>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54"/>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5"/>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54"/>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5"/>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54"/>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5"/>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54"/>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5"/>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54"/>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5"/>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54"/>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5"/>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54"/>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5"/>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54"/>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5"/>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54"/>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5"/>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54"/>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5"/>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54"/>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5"/>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54"/>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5"/>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54"/>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5"/>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54"/>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5"/>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54"/>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5"/>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54"/>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5"/>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54"/>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5"/>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54"/>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5"/>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54"/>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5"/>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54"/>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5"/>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54"/>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5"/>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54"/>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5"/>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54"/>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5"/>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54"/>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5"/>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54"/>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5"/>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54"/>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5"/>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54"/>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5"/>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54"/>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5"/>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54"/>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5"/>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54"/>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5"/>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54"/>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5"/>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54"/>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5"/>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54"/>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5"/>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54"/>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5"/>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54"/>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5"/>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54"/>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5"/>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54"/>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5"/>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54"/>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5"/>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54"/>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5"/>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54"/>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5"/>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54"/>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5"/>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54"/>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5"/>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54"/>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5"/>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54"/>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5"/>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54"/>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5"/>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54"/>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5"/>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54"/>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5"/>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54"/>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5"/>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54"/>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5"/>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54"/>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5"/>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54"/>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5"/>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54"/>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5"/>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54"/>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5"/>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54"/>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5"/>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54"/>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5"/>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54"/>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5"/>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54"/>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5"/>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54"/>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5"/>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54"/>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5"/>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54"/>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5"/>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54"/>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5"/>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54"/>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5"/>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54"/>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5"/>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54"/>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5"/>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54"/>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5"/>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54"/>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5"/>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54"/>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5"/>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54"/>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5"/>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54"/>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5"/>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54"/>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5"/>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54"/>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5"/>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54"/>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5"/>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54"/>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5"/>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54"/>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5"/>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54"/>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5"/>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54"/>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5"/>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54"/>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5"/>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54"/>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5"/>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54"/>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5"/>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54"/>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5"/>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54"/>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5"/>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54"/>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5"/>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54"/>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5"/>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54"/>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5"/>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54"/>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5"/>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54"/>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5"/>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54"/>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5"/>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54"/>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5"/>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54"/>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5"/>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54"/>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5"/>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54"/>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5"/>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54"/>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5"/>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54"/>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5"/>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54"/>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5"/>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54"/>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5"/>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54"/>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5"/>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54"/>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5"/>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54"/>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5"/>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54"/>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5"/>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54"/>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5"/>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54"/>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5"/>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54"/>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5"/>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54"/>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5"/>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54"/>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5"/>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54"/>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5"/>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54"/>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5"/>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54"/>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5"/>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54"/>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5"/>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54"/>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5"/>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54"/>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5"/>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54"/>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5"/>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54"/>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5"/>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54"/>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5"/>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54"/>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5"/>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54"/>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5"/>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54"/>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5"/>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54"/>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5"/>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54"/>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5"/>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54"/>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5"/>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54"/>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5"/>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54"/>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5"/>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54"/>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5"/>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54"/>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5"/>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54"/>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5"/>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54"/>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5"/>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54"/>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5"/>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54"/>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5"/>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54"/>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5"/>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54"/>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5"/>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54"/>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5"/>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54"/>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5"/>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54"/>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5"/>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54"/>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5"/>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54"/>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5"/>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54"/>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5"/>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54"/>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5"/>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54"/>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5"/>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54"/>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5"/>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54"/>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5"/>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54"/>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5"/>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54"/>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5"/>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54"/>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5"/>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54"/>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5"/>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54"/>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5"/>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54"/>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5"/>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54"/>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5"/>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54"/>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5"/>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54"/>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5"/>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54"/>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5"/>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54"/>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5"/>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54"/>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5"/>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54"/>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5"/>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54"/>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5"/>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54"/>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5"/>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54"/>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5"/>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54"/>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5"/>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54"/>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5"/>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54"/>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5"/>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54"/>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5"/>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54"/>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5"/>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54"/>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5"/>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54"/>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5"/>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54"/>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5"/>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54"/>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5"/>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54"/>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5"/>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54"/>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5"/>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54"/>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5"/>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54"/>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5"/>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54"/>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5"/>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54"/>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5"/>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54"/>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5"/>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54"/>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5"/>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54"/>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5"/>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54"/>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5"/>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54"/>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5"/>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54"/>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5"/>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54"/>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5"/>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54"/>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5"/>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54"/>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5"/>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54"/>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5"/>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54"/>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5"/>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54"/>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5"/>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54"/>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5"/>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54"/>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5"/>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54"/>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5"/>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54"/>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5"/>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54"/>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5"/>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54"/>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5"/>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54"/>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5"/>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54"/>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5"/>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54"/>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5"/>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54"/>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5"/>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54"/>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5"/>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54"/>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5"/>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54"/>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5"/>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54"/>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5"/>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54"/>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5"/>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54"/>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5"/>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54"/>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5"/>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54"/>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5"/>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54"/>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5"/>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54"/>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5"/>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54"/>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5"/>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54"/>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5"/>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54"/>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5"/>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54"/>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5"/>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54"/>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5"/>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54"/>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5"/>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54"/>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5"/>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54"/>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5"/>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54"/>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5"/>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54"/>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5"/>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54"/>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5"/>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54"/>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5"/>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54"/>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5"/>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54"/>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5"/>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54"/>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5"/>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54"/>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5"/>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54"/>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5"/>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54"/>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5"/>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54"/>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5"/>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54"/>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5"/>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54"/>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5"/>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54"/>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5"/>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54"/>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5"/>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54"/>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5"/>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54"/>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5"/>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54"/>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5"/>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54"/>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5"/>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54"/>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5"/>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54"/>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5"/>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54"/>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5"/>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54"/>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5"/>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54"/>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5"/>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54"/>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5"/>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54"/>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5"/>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54"/>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5"/>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54"/>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5"/>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54"/>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5"/>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54"/>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5"/>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54"/>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5"/>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54"/>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5"/>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54"/>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5"/>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54"/>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5"/>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54"/>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5"/>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54"/>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5"/>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54"/>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5"/>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54"/>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5"/>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54"/>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5"/>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54"/>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5"/>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54"/>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5"/>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54"/>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5"/>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54"/>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5"/>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54"/>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5"/>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54"/>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5"/>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54"/>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5"/>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54"/>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5"/>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54"/>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5"/>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54"/>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5"/>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54"/>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5"/>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54"/>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5"/>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54"/>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5"/>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54"/>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5"/>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54"/>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5"/>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54"/>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5"/>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54"/>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5"/>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54"/>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5"/>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54"/>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5"/>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54"/>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5"/>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54"/>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5"/>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54"/>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5"/>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54"/>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5"/>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54"/>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5"/>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54"/>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5"/>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54"/>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5"/>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54"/>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5"/>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54"/>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5"/>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54"/>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5"/>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54"/>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5"/>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54"/>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5"/>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54"/>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5"/>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54"/>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5"/>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54"/>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5"/>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54"/>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5"/>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54"/>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5"/>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54"/>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5"/>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54"/>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5"/>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54"/>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5"/>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54"/>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5"/>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54"/>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5"/>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54"/>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5"/>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54"/>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5"/>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54"/>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5"/>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54"/>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5"/>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54"/>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5"/>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54"/>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5"/>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54"/>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5"/>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54"/>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5"/>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54"/>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5"/>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54"/>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5"/>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54"/>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5"/>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54"/>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5"/>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54"/>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5"/>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54"/>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5"/>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54"/>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5"/>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54"/>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5"/>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54"/>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5"/>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54"/>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5"/>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54"/>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5"/>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54"/>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5"/>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54"/>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5"/>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54"/>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5"/>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54"/>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5"/>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54"/>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5"/>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54"/>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5"/>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54"/>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5"/>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54"/>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5"/>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54"/>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5"/>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54"/>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5"/>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54"/>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5"/>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54"/>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5"/>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54"/>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5"/>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54"/>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5"/>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54"/>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5"/>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54"/>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5"/>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54"/>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5"/>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54"/>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5"/>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54"/>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5"/>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54"/>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5"/>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54"/>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5"/>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54"/>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5"/>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54"/>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5"/>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54"/>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5"/>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54"/>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5"/>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54"/>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5"/>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54"/>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5"/>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54"/>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5"/>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54"/>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5"/>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54"/>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5"/>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54"/>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5"/>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54"/>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5"/>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54"/>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5"/>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54"/>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5"/>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54"/>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5"/>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54"/>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5"/>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54"/>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5"/>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54"/>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5"/>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54"/>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5"/>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54"/>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5"/>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54"/>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5"/>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54"/>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5"/>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54"/>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5"/>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54"/>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5"/>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54"/>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5"/>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54"/>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5"/>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54"/>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5"/>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54"/>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5"/>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54"/>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5"/>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54"/>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5"/>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54"/>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5"/>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54"/>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5"/>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54"/>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5"/>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54"/>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5"/>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54"/>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5"/>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54"/>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5"/>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54"/>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5"/>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54"/>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5"/>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54"/>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5"/>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54"/>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5"/>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54"/>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5"/>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54"/>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5"/>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54"/>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5"/>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54"/>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5"/>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54"/>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5"/>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54"/>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5"/>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54"/>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5"/>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54"/>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5"/>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54"/>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5"/>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54"/>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5"/>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54"/>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5"/>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54"/>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5"/>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54"/>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5"/>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54"/>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5"/>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54"/>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5"/>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54"/>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5"/>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54"/>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5"/>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54"/>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5"/>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54"/>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5"/>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54"/>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5"/>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54"/>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5"/>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54"/>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5"/>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54"/>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5"/>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54"/>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5"/>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54"/>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5"/>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54"/>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5"/>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54"/>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5"/>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54"/>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5"/>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54"/>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5"/>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54"/>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5"/>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54"/>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5"/>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54"/>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5"/>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54"/>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5"/>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54"/>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5"/>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54"/>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5"/>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54"/>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5"/>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54"/>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5"/>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54"/>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5"/>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54"/>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5"/>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54"/>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5"/>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54"/>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5"/>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54"/>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5"/>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54"/>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5"/>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54"/>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5"/>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54"/>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5"/>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54"/>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5"/>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54"/>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5"/>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54"/>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5"/>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54"/>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5"/>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54"/>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5"/>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54"/>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5"/>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54"/>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5"/>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54"/>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5"/>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54"/>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5"/>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54"/>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5"/>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54"/>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5"/>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54"/>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5"/>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54"/>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5"/>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54"/>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5"/>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54"/>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5"/>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54"/>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5"/>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54"/>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5"/>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54"/>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5"/>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54"/>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5"/>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54"/>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5"/>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54"/>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5"/>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54"/>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5"/>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54"/>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5"/>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54"/>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5"/>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54"/>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5"/>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54"/>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5"/>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54"/>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5"/>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54"/>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5"/>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54"/>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5"/>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54"/>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5"/>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54"/>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5"/>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54"/>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5"/>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54"/>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5"/>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54"/>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5"/>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54"/>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5"/>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54"/>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5"/>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54"/>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5"/>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54"/>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5"/>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54"/>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5"/>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54"/>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5"/>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54"/>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5"/>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54"/>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5"/>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54"/>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5"/>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54"/>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5"/>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54"/>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5"/>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54"/>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5"/>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54"/>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5"/>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54"/>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5"/>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54"/>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5"/>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54"/>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5"/>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54"/>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5"/>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54"/>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5"/>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54"/>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5"/>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54"/>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5"/>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54"/>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5"/>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54"/>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5"/>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54"/>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5"/>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54"/>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5"/>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54"/>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5"/>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54"/>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5"/>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54"/>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5"/>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54"/>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5"/>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54"/>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5"/>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54"/>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5"/>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54"/>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5"/>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54"/>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5"/>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54"/>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5"/>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54"/>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5"/>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54"/>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5"/>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54"/>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5"/>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54"/>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5"/>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54"/>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5"/>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54"/>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5"/>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54"/>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5"/>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54"/>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5"/>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54"/>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5"/>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54"/>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5"/>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54"/>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5"/>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54"/>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5"/>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54"/>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5"/>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54"/>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5"/>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54"/>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5"/>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54"/>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5"/>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54"/>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5"/>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54"/>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5"/>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54"/>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5"/>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54"/>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5"/>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54"/>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5"/>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54"/>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5"/>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54"/>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5"/>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54"/>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5"/>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54"/>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5"/>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54"/>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5"/>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54"/>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5"/>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54"/>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5"/>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54"/>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5"/>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54"/>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5"/>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54"/>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5"/>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54"/>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5"/>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54"/>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5"/>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54"/>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5"/>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54"/>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5"/>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54"/>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5"/>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54"/>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5"/>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54"/>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5"/>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54"/>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5"/>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54"/>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5"/>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54"/>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5"/>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54"/>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5"/>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54"/>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5"/>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54"/>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5"/>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54"/>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5"/>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54"/>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5"/>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54"/>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5"/>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54"/>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5"/>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54"/>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5"/>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54"/>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5"/>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54"/>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5"/>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54"/>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5"/>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54"/>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5"/>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54"/>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5"/>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54"/>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5"/>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54"/>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5"/>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54"/>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5"/>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54"/>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5"/>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54"/>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5"/>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54"/>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5"/>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54"/>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5"/>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54"/>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5"/>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54"/>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5"/>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54"/>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5"/>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54"/>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5"/>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54"/>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5"/>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54"/>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5"/>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54"/>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5"/>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54"/>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5"/>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54"/>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5"/>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54"/>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5"/>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54"/>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5"/>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54"/>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5"/>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54"/>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5"/>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54"/>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5"/>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54"/>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5"/>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54"/>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5"/>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54"/>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5"/>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54"/>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5"/>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54"/>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5"/>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54"/>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5"/>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54"/>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5"/>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54"/>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5"/>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54"/>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5"/>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54"/>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5"/>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54"/>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5"/>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54"/>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5"/>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54"/>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5"/>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54"/>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5"/>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54"/>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5"/>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54"/>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5"/>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54"/>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5"/>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54"/>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5"/>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54"/>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5"/>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54"/>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5"/>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54"/>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5"/>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54"/>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5"/>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54"/>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5"/>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54"/>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5"/>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54"/>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5"/>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54"/>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5"/>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54"/>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5"/>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54"/>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5"/>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54"/>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5"/>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54"/>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5"/>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54"/>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5"/>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54"/>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5"/>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54"/>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5"/>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54"/>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5"/>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54"/>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5"/>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54"/>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5"/>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54"/>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5"/>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54"/>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5"/>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54"/>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5"/>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54"/>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5"/>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54"/>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5"/>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54"/>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5"/>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54"/>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5"/>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54"/>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5"/>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54"/>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5"/>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54"/>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5"/>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54"/>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5"/>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54"/>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5"/>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54"/>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5"/>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54"/>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5"/>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54"/>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5"/>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54"/>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5"/>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54"/>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5"/>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54"/>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5"/>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54"/>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5"/>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54"/>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5"/>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54"/>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5"/>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54"/>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5"/>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54"/>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5"/>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54"/>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5"/>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54"/>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5"/>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54"/>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5"/>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54"/>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5"/>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54"/>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5"/>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54"/>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5"/>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54"/>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5"/>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54"/>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5"/>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54"/>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5"/>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54"/>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5"/>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54"/>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5"/>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54"/>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5"/>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54"/>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5"/>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54"/>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5"/>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54"/>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5"/>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54"/>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5"/>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54"/>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5"/>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54"/>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5"/>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54"/>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5"/>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54"/>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5"/>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54"/>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5"/>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54"/>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5"/>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54"/>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5"/>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54"/>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5"/>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54"/>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5"/>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54"/>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5"/>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54"/>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5"/>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54"/>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5"/>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54"/>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5"/>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54"/>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5"/>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54"/>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5"/>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54"/>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5"/>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54"/>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5"/>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54"/>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5"/>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54"/>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5"/>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54"/>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5"/>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54"/>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5"/>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54"/>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5"/>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54"/>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5"/>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54"/>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5"/>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54"/>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5"/>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54"/>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5"/>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54"/>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5"/>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54"/>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5"/>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54"/>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5"/>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54"/>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5"/>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54"/>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5"/>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54"/>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5"/>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54"/>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5"/>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54"/>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5"/>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54"/>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5"/>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54"/>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5"/>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54"/>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5"/>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54"/>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5"/>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54"/>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5"/>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54"/>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5"/>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54"/>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5"/>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54"/>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5"/>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54"/>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5"/>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54"/>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5"/>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54"/>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5"/>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54"/>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5"/>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54"/>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5"/>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54"/>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5"/>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54"/>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5"/>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54"/>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5"/>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54"/>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5"/>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54"/>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5"/>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54"/>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5"/>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54"/>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5"/>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54"/>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5"/>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54"/>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5"/>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54"/>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5"/>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54"/>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5"/>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54"/>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5"/>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54"/>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5"/>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54"/>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5"/>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54"/>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5"/>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54"/>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5"/>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54"/>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5"/>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54"/>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5"/>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54"/>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5"/>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54"/>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5"/>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54"/>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5"/>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54"/>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5"/>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54"/>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5"/>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54"/>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5"/>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54"/>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5"/>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54"/>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5"/>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54"/>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5"/>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54"/>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5"/>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54"/>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5"/>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54"/>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5"/>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54"/>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5"/>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54"/>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5"/>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54"/>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5"/>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54"/>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5"/>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54"/>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5"/>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54"/>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5"/>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54"/>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5"/>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54"/>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5"/>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54"/>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5"/>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54"/>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5"/>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54"/>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5"/>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54"/>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5"/>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54"/>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5"/>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54"/>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5"/>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54"/>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5"/>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54"/>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5"/>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54"/>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5"/>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54"/>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5"/>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54"/>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5"/>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54"/>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5"/>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54"/>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5"/>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54"/>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5"/>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54"/>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5"/>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54"/>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5"/>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54"/>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5"/>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54"/>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5"/>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54"/>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5"/>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54"/>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5"/>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54"/>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5"/>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54"/>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5"/>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54"/>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5"/>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54"/>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5"/>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54"/>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5"/>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54"/>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5"/>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54"/>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5"/>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54"/>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5"/>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54"/>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5"/>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54"/>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5"/>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54"/>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5"/>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54"/>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5"/>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54"/>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5"/>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54"/>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5"/>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54"/>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5"/>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54"/>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5"/>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54"/>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5"/>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54"/>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5"/>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54"/>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5"/>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54"/>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5"/>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54"/>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5"/>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54"/>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5"/>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54"/>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5"/>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54"/>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5"/>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54"/>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5"/>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54"/>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5"/>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54"/>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5"/>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54"/>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5"/>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54"/>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5"/>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54"/>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5"/>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54"/>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5"/>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54"/>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5"/>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54"/>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5"/>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54"/>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5"/>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54"/>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5"/>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54"/>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5"/>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54"/>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5"/>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54"/>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5"/>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54"/>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5"/>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54"/>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5"/>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54"/>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5"/>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54"/>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5"/>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54"/>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5"/>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54"/>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5"/>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54"/>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5"/>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54"/>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5"/>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54"/>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5"/>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54"/>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5"/>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54"/>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5"/>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54"/>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5"/>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54"/>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5"/>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54"/>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5"/>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54"/>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5"/>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54"/>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5"/>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54"/>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5"/>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54"/>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5"/>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54"/>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5"/>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54"/>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5"/>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54"/>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5"/>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54"/>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5"/>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54"/>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5"/>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54"/>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5"/>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54"/>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5"/>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54"/>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5"/>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54"/>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5"/>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54"/>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5"/>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54"/>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5"/>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54"/>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5"/>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54"/>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5"/>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54"/>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5"/>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54"/>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5"/>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54"/>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5"/>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54"/>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5"/>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54"/>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5"/>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54"/>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5"/>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54"/>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5"/>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54"/>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5"/>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54"/>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5"/>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54"/>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5"/>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54"/>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5"/>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54"/>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5"/>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54"/>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5"/>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54"/>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5"/>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54"/>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5"/>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54"/>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5"/>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54"/>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5"/>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54"/>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5"/>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54"/>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5"/>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54"/>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5"/>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54"/>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5"/>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54"/>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5"/>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54"/>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5"/>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54"/>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5"/>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54"/>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5"/>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54"/>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5"/>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54"/>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5"/>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54"/>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5"/>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54"/>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5"/>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54"/>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5"/>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54"/>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5"/>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54"/>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5"/>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54"/>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5"/>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54"/>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5"/>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54"/>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5"/>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54"/>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5"/>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54"/>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5"/>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54"/>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5"/>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54"/>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5"/>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54"/>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5"/>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54"/>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5"/>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54"/>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5"/>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54"/>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5"/>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54"/>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5"/>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54"/>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5"/>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54"/>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5"/>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54"/>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5"/>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54"/>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5"/>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54"/>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5"/>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54"/>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5"/>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54"/>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5"/>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54"/>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5"/>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54"/>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5"/>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54"/>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5"/>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54"/>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5"/>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54"/>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5"/>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54"/>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5"/>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54"/>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5"/>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54"/>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5"/>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54"/>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5"/>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54"/>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5"/>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54"/>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5"/>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54"/>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5"/>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54"/>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5"/>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54"/>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5"/>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54"/>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5"/>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54"/>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5"/>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54"/>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5"/>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54"/>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5"/>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54"/>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5"/>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54"/>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5"/>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54"/>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5"/>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54"/>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5"/>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54"/>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5"/>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54"/>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5"/>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54"/>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5"/>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54"/>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5"/>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54"/>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5"/>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54"/>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5"/>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54"/>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5"/>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54"/>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5"/>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54"/>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5"/>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54"/>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5"/>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54"/>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5"/>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54"/>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5"/>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54"/>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5"/>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54"/>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5"/>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54"/>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5"/>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54"/>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5"/>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54"/>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5"/>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54"/>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5"/>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54"/>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5"/>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54"/>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5"/>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54"/>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5"/>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54"/>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5"/>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54"/>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5"/>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54"/>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5"/>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54"/>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5"/>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54"/>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5"/>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54"/>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5"/>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54"/>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5"/>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54"/>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5"/>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54"/>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5"/>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54"/>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5"/>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54"/>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5"/>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54"/>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5"/>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54"/>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5"/>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54"/>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5"/>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54"/>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5"/>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54"/>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5"/>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54"/>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5"/>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54"/>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5"/>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54"/>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5"/>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54"/>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5"/>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54"/>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5"/>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54"/>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5"/>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54"/>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5"/>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54"/>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5"/>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54"/>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5"/>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54"/>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5"/>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54"/>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5"/>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54"/>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5"/>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54"/>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5"/>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54"/>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5"/>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54"/>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5"/>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54"/>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5"/>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54"/>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5"/>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54"/>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5"/>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54"/>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5"/>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54"/>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5"/>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54"/>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5"/>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54"/>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5"/>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54"/>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5"/>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54"/>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5"/>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54"/>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5"/>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54"/>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5"/>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54"/>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5"/>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54"/>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5"/>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54"/>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5"/>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54"/>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5"/>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54"/>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5"/>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54"/>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5"/>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54"/>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5"/>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54"/>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5"/>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54"/>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5"/>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54"/>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5"/>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54"/>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5"/>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54"/>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5"/>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54"/>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5"/>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54"/>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5"/>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54"/>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5"/>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54"/>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5"/>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54"/>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5"/>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54"/>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5"/>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54"/>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5"/>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54"/>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5"/>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54"/>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5"/>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54"/>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5"/>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54"/>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5"/>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54"/>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5"/>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54"/>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5"/>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54"/>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5"/>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54"/>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5"/>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54"/>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5"/>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54"/>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5"/>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54"/>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5"/>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54"/>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5"/>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54"/>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5"/>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54"/>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5"/>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54"/>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5"/>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54"/>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5"/>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54"/>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5"/>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54"/>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5"/>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54"/>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5"/>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54"/>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5"/>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54"/>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5"/>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54"/>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5"/>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54"/>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5"/>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54"/>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5"/>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54"/>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5"/>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54"/>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5"/>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54"/>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5"/>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54"/>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5"/>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54"/>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5"/>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54"/>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5"/>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54"/>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5"/>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54"/>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5"/>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54"/>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5"/>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54"/>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5"/>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54"/>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5"/>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54"/>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5"/>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54"/>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5"/>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54"/>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5"/>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54"/>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5"/>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54"/>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5"/>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54"/>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5"/>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54"/>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5"/>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54"/>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5"/>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54"/>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5"/>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54"/>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5"/>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54"/>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5"/>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54"/>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5"/>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54"/>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5"/>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54"/>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5"/>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54"/>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5"/>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54"/>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5"/>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54"/>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5"/>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54"/>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5"/>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54"/>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5"/>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54"/>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5"/>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54"/>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5"/>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54"/>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5"/>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54"/>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5"/>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54"/>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5"/>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54"/>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5"/>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54"/>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5"/>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54"/>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5"/>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54"/>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5"/>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54"/>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5"/>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54"/>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5"/>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54"/>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5"/>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54"/>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5"/>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54"/>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5"/>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54"/>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5"/>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54"/>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5"/>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54"/>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5"/>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54"/>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5"/>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54"/>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5"/>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54"/>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5"/>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54"/>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5"/>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54"/>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5"/>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54"/>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5"/>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54"/>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5"/>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54"/>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5"/>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54"/>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5"/>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54"/>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5"/>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54"/>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5"/>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54"/>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5"/>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54"/>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5"/>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54"/>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5"/>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54"/>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5"/>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54"/>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5"/>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54"/>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5"/>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54"/>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5"/>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54"/>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5"/>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54"/>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5"/>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54"/>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5"/>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54"/>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5"/>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54"/>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5"/>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54"/>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5"/>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54"/>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5"/>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54"/>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5"/>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54"/>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5"/>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54"/>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5"/>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54"/>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5"/>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54"/>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5"/>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54"/>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5"/>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54"/>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5"/>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54"/>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5"/>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54"/>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5"/>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54"/>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5"/>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54"/>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5"/>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54"/>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5"/>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54"/>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5"/>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54"/>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5"/>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54"/>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5"/>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54"/>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5"/>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54"/>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5"/>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54"/>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5"/>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54"/>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5"/>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54"/>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5"/>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54"/>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5"/>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54"/>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5"/>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54"/>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5"/>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54"/>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5"/>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54"/>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5"/>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54"/>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5"/>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54"/>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5"/>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54"/>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5"/>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54"/>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5"/>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54"/>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5"/>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54"/>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5"/>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54"/>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5"/>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54"/>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5"/>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54"/>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5"/>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54"/>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5"/>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54"/>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5"/>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54"/>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5"/>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54"/>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5"/>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54"/>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5"/>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54"/>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5"/>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54"/>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5"/>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54"/>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5"/>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54"/>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5"/>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54"/>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5"/>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54"/>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5"/>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54"/>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5"/>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54"/>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5"/>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54"/>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5"/>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54"/>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5"/>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54"/>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5"/>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54"/>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5"/>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54"/>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5"/>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54"/>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5"/>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54"/>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5"/>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54"/>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5"/>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54"/>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5"/>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54"/>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5"/>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54"/>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5"/>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54"/>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5"/>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54"/>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5"/>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54"/>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5"/>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54"/>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5"/>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54"/>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5"/>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54"/>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5"/>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54"/>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5"/>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54"/>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5"/>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54"/>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5"/>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54"/>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5"/>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54"/>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5"/>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54"/>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5"/>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54"/>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5"/>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54"/>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5"/>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54"/>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5"/>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54"/>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5"/>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54"/>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5"/>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54"/>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5"/>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54"/>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5"/>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54"/>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5"/>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54"/>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5"/>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54"/>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5"/>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54"/>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5"/>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54"/>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5"/>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54"/>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5"/>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54"/>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5"/>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54"/>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5"/>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54"/>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5"/>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54"/>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5"/>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54"/>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5"/>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54"/>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5"/>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54"/>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5"/>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54"/>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5"/>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54"/>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5"/>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54"/>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5"/>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54"/>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5"/>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54"/>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5"/>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54"/>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5"/>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54"/>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5"/>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54"/>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5"/>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54"/>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5"/>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54"/>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5"/>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54"/>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5"/>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54"/>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5"/>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54"/>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5"/>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54"/>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5"/>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54"/>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5"/>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54"/>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5"/>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54"/>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5"/>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54"/>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5"/>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54"/>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5"/>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54"/>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5"/>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54"/>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5"/>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54"/>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5"/>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54"/>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5"/>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54"/>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5"/>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54"/>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5"/>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54"/>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5"/>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54"/>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5"/>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54"/>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5"/>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54"/>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5"/>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54"/>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5"/>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54"/>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5"/>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54"/>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5"/>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54"/>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5"/>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54"/>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5"/>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54"/>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5"/>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54"/>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5"/>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54"/>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5"/>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54"/>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5"/>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54"/>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5"/>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54"/>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5"/>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54"/>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5"/>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54"/>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5"/>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54"/>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5"/>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54"/>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5"/>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54"/>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5"/>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54"/>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5"/>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54"/>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5"/>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54"/>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5"/>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54"/>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5"/>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54"/>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5"/>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54"/>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5"/>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54"/>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5"/>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54"/>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5"/>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54"/>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5"/>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54"/>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5"/>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54"/>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5"/>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54"/>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5"/>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54"/>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5"/>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54"/>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5"/>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54"/>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5"/>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54"/>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5"/>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54"/>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5"/>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54"/>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5"/>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54"/>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5"/>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54"/>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5"/>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54"/>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5"/>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54"/>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5"/>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54"/>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5"/>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54"/>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5"/>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54"/>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5"/>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54"/>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5"/>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54"/>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5"/>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54"/>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5"/>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54"/>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5"/>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54"/>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5"/>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54"/>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5"/>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54"/>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5"/>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54"/>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5"/>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54"/>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5"/>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54"/>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5"/>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54"/>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5"/>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54"/>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5"/>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54"/>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5"/>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54"/>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5"/>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54"/>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5"/>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54"/>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5"/>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54"/>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5"/>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54"/>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5"/>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54"/>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5"/>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54"/>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5"/>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54"/>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5"/>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54"/>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5"/>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54"/>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5"/>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54"/>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5"/>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54"/>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5"/>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54"/>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5"/>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54"/>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5"/>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54"/>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5"/>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54"/>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5"/>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54"/>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5"/>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54"/>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5"/>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54"/>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5"/>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54"/>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5"/>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54"/>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5"/>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54"/>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5"/>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54"/>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5"/>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54"/>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5"/>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54"/>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5"/>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54"/>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5"/>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54"/>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5"/>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54"/>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5"/>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54"/>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5"/>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54"/>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5"/>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54"/>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5"/>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54"/>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5"/>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54"/>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5"/>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54"/>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5"/>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54"/>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5"/>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54"/>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5"/>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54"/>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5"/>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54"/>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5"/>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54"/>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5"/>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54"/>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5"/>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54"/>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5"/>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54"/>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5"/>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54"/>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5"/>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54"/>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5"/>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54"/>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5"/>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54"/>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5"/>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54"/>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5"/>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54"/>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5"/>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54"/>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5"/>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54"/>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5"/>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54"/>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5"/>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54"/>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5"/>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54"/>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5"/>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54"/>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5"/>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54"/>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5"/>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54"/>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5"/>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54"/>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5"/>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54"/>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5"/>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54"/>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5"/>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54"/>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5"/>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54"/>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5"/>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54"/>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5"/>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54"/>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5"/>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54"/>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5"/>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54"/>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5"/>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54"/>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5"/>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54"/>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5"/>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54"/>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5"/>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54"/>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5"/>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54"/>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5"/>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54"/>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5"/>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54"/>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5"/>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54"/>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5"/>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54"/>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5"/>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54"/>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5"/>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54"/>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5"/>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54"/>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5"/>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54"/>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5"/>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54"/>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5"/>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54"/>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5"/>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54"/>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5"/>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54"/>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5"/>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54"/>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5"/>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54"/>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5"/>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54"/>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5"/>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54"/>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5"/>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54"/>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5"/>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54"/>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5"/>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54"/>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5"/>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54"/>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5"/>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54"/>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5"/>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54"/>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5"/>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54"/>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5"/>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54"/>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5"/>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54"/>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5"/>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54"/>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5"/>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54"/>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5"/>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54"/>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5"/>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54"/>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5"/>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54"/>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5"/>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54"/>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5"/>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54"/>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5"/>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54"/>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5"/>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54"/>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5"/>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54"/>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5"/>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54"/>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5"/>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54"/>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5"/>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54"/>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5"/>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54"/>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5"/>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54"/>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5"/>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54"/>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5"/>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54"/>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5"/>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54"/>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5"/>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54"/>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5"/>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54"/>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5"/>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54"/>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5"/>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54"/>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5"/>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54"/>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5"/>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54"/>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5"/>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54"/>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5"/>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54"/>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5"/>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54"/>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5"/>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54"/>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5"/>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54"/>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5"/>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54"/>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5"/>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54"/>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5"/>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54"/>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5"/>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54"/>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5"/>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54"/>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5"/>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54"/>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5"/>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54"/>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5"/>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54"/>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5"/>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54"/>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5"/>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54"/>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5"/>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54"/>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5"/>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54"/>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5"/>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54"/>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5"/>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54"/>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5"/>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54"/>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5"/>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54"/>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5"/>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54"/>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5"/>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54"/>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5"/>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54"/>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5"/>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54"/>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5"/>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54"/>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5"/>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54"/>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5"/>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54"/>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5"/>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54"/>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5"/>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54"/>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5"/>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54"/>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5"/>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54"/>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5"/>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54"/>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5"/>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54"/>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5"/>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54"/>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5"/>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54"/>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5"/>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54"/>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5"/>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54"/>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5"/>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54"/>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5"/>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54"/>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5"/>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54"/>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5"/>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54"/>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5"/>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54"/>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5"/>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54"/>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5"/>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54"/>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5"/>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54"/>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5"/>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54"/>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5"/>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54"/>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5"/>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54"/>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5"/>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54"/>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5"/>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54"/>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5"/>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54"/>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5"/>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54"/>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5"/>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54"/>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5"/>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54"/>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5"/>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54"/>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5"/>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54"/>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5"/>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54"/>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5"/>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54"/>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5"/>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54"/>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5"/>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54"/>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5"/>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54"/>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5"/>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54"/>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5"/>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54"/>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5"/>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54"/>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5"/>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54"/>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5"/>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54"/>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5"/>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54"/>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5"/>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54"/>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5"/>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54"/>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5"/>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54"/>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5"/>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54"/>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5"/>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54"/>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5"/>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54"/>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5"/>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54"/>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5"/>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54"/>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5"/>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54"/>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5"/>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54"/>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5"/>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54"/>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5"/>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54"/>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5"/>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54"/>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5"/>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54"/>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5"/>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54"/>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5"/>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54"/>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5"/>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54"/>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5"/>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54"/>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5"/>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54"/>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5"/>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54"/>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5"/>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54"/>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5"/>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54"/>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5"/>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54"/>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5"/>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54"/>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5"/>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54"/>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5"/>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54"/>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5"/>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54"/>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5"/>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54"/>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5"/>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54"/>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5"/>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54"/>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5"/>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54"/>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5"/>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54"/>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5"/>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54"/>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5"/>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54"/>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5"/>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54"/>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5"/>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54"/>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5"/>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54"/>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5"/>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54"/>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5"/>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54"/>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5"/>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54"/>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5"/>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54"/>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5"/>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54"/>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5"/>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54"/>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5"/>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54"/>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5"/>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54"/>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5"/>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54"/>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5"/>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54"/>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5"/>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54"/>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5"/>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54"/>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5"/>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54"/>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5"/>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54"/>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5"/>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54"/>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5"/>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54"/>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5"/>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54"/>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5"/>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54"/>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5"/>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54"/>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5"/>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54"/>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5"/>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54"/>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5"/>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54"/>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5"/>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54"/>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5"/>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54"/>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5"/>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54"/>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5"/>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54"/>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5"/>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54"/>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5"/>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54"/>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5"/>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54"/>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5"/>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54"/>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5"/>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54"/>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5"/>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54"/>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5"/>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54"/>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5"/>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54"/>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5"/>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54"/>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5"/>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54"/>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5"/>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54"/>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5"/>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54"/>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5"/>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54"/>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5"/>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54"/>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5"/>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54"/>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5"/>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54"/>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5"/>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54"/>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5"/>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54"/>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5"/>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54"/>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5"/>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54"/>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5"/>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54"/>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5"/>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54"/>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5"/>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54"/>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5"/>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54"/>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5"/>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54"/>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5"/>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54"/>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5"/>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54"/>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5"/>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54"/>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5"/>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54"/>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5"/>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54"/>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5"/>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54"/>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5"/>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54"/>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5"/>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54"/>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5"/>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54"/>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5"/>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54"/>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5"/>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54"/>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5"/>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54"/>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5"/>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54"/>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5"/>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54"/>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5"/>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54"/>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5"/>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54"/>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5"/>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54"/>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5"/>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54"/>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5"/>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54"/>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5"/>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54"/>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5"/>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54"/>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5"/>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54"/>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5"/>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54"/>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5"/>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54"/>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5"/>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54"/>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5"/>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54"/>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5"/>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54"/>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5"/>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54"/>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5"/>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54"/>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5"/>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54"/>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5"/>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54"/>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5"/>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54"/>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5"/>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54"/>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5"/>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54"/>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5"/>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54"/>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5"/>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54"/>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5"/>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54"/>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5"/>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54"/>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5"/>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54"/>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5"/>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54"/>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5"/>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54"/>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5"/>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54"/>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5"/>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54"/>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5"/>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54"/>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5"/>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54"/>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5"/>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54"/>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5"/>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54"/>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5"/>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54"/>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5"/>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54"/>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5"/>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54"/>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5"/>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54"/>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5"/>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54"/>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5"/>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54"/>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5"/>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54"/>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5"/>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54"/>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5"/>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54"/>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5"/>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54"/>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5"/>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54"/>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5"/>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54"/>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5"/>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54"/>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5"/>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54"/>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5"/>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54"/>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5"/>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54"/>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5"/>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54"/>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5"/>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54"/>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5"/>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54"/>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5"/>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54"/>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5"/>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54"/>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5"/>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54"/>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5"/>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54"/>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5"/>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54"/>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5"/>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54"/>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5"/>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54"/>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5"/>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54"/>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5"/>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54"/>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5"/>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54"/>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5"/>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54"/>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5"/>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54"/>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5"/>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54"/>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5"/>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54"/>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5"/>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54"/>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5"/>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54"/>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5"/>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54"/>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5"/>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54"/>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5"/>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54"/>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5"/>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54"/>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5"/>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54"/>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5"/>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54"/>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5"/>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54"/>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5"/>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54"/>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5"/>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54"/>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5"/>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54"/>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5"/>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54"/>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5"/>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54"/>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5"/>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54"/>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5"/>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54"/>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5"/>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54"/>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5"/>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54"/>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5"/>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54"/>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5"/>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54"/>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5"/>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54"/>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5"/>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54"/>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5"/>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54"/>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5"/>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54"/>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5"/>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54"/>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5"/>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54"/>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5"/>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54"/>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5"/>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54"/>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5"/>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54"/>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5"/>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54"/>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5"/>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54"/>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5"/>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54"/>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5"/>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54"/>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5"/>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54"/>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5"/>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54"/>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5"/>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54"/>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5"/>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54"/>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5"/>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54"/>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5"/>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54"/>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5"/>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54"/>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5"/>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54"/>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5"/>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54"/>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5"/>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54"/>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5"/>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54"/>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5"/>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54"/>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5"/>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54"/>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5"/>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54"/>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5"/>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54"/>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5"/>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54"/>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5"/>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54"/>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5"/>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54"/>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5"/>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54"/>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5"/>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54"/>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5"/>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54"/>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5"/>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54"/>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5"/>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54"/>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5"/>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54"/>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5"/>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54"/>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5"/>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54"/>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5"/>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54"/>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5"/>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54"/>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5"/>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54"/>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5"/>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54"/>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5"/>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54"/>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5"/>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54"/>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5"/>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54"/>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5"/>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54"/>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5"/>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54"/>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5"/>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54"/>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5"/>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54"/>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5"/>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54"/>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5"/>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54"/>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5"/>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54"/>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5"/>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54"/>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5"/>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54"/>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5"/>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54"/>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5"/>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54"/>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5"/>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54"/>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5"/>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54"/>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5"/>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54"/>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5"/>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54"/>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5"/>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54"/>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5"/>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54"/>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5"/>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54"/>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5"/>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54"/>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5"/>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54"/>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5"/>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54"/>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5"/>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54"/>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5"/>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54"/>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5"/>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54"/>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5"/>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54"/>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5"/>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54"/>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5"/>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54"/>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5"/>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54"/>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5"/>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54"/>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5"/>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54"/>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5"/>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54"/>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5"/>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54"/>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5"/>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54"/>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5"/>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54"/>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5"/>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54"/>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5"/>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54"/>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5"/>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54"/>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5"/>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54"/>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5"/>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54"/>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5"/>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54"/>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5"/>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54"/>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5"/>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54"/>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5"/>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54"/>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5"/>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54"/>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5"/>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54"/>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5"/>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54"/>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5"/>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54"/>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5"/>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54"/>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5"/>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54"/>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5"/>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54"/>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5"/>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54"/>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5"/>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54"/>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5"/>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54"/>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5"/>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54"/>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5"/>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54"/>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5"/>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54"/>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5"/>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54"/>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5"/>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54"/>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5"/>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54"/>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5"/>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54"/>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5"/>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54"/>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5"/>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54"/>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5"/>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54"/>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5"/>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54"/>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5"/>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54"/>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5"/>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54"/>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5"/>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54"/>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5"/>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54"/>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5"/>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54"/>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5"/>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54"/>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5"/>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54"/>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5"/>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54"/>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5"/>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54"/>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5"/>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54"/>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5"/>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54"/>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5"/>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54"/>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5"/>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54"/>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5"/>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54"/>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5"/>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54"/>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5"/>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54"/>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5"/>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54"/>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5"/>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54"/>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5"/>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54"/>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5"/>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54"/>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5"/>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54"/>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5"/>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54"/>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5"/>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54"/>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5"/>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54"/>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5"/>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54"/>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5"/>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54"/>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5"/>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54"/>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5"/>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54"/>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5"/>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54"/>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5"/>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54"/>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5"/>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54"/>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5"/>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54"/>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5"/>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54"/>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5"/>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54"/>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5"/>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54"/>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5"/>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54"/>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5"/>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54"/>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5"/>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54"/>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5"/>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54"/>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5"/>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54"/>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5"/>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54"/>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5"/>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54"/>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5"/>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54"/>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5"/>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54"/>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5"/>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54"/>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5"/>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54"/>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5"/>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54"/>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5"/>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54"/>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5"/>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54"/>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5"/>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54"/>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5"/>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54"/>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5"/>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54"/>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5"/>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54"/>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5"/>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54"/>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5"/>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54"/>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5"/>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54"/>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5"/>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54"/>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5"/>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54"/>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5"/>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54"/>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5"/>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54"/>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5"/>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54"/>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5"/>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54"/>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5"/>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54"/>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5"/>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54"/>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5"/>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54"/>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5"/>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54"/>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5"/>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54"/>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5"/>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54"/>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5"/>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54"/>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5"/>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54"/>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5"/>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54"/>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5"/>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54"/>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5"/>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54"/>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5"/>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54"/>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5"/>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54"/>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5"/>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54"/>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5"/>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54"/>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5"/>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54"/>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5"/>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54"/>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5"/>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54"/>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5"/>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54"/>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5"/>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54"/>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5"/>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54"/>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5"/>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54"/>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5"/>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54"/>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5"/>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54"/>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5"/>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54"/>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5"/>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54"/>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5"/>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54"/>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5"/>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54"/>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5"/>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54"/>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5"/>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54"/>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5"/>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54"/>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5"/>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54"/>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5"/>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54"/>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5"/>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54"/>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5"/>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54"/>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5"/>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54"/>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5"/>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54"/>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5"/>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54"/>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5"/>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54"/>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5"/>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54"/>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5"/>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54"/>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5"/>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54"/>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5"/>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54"/>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5"/>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54"/>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5"/>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54"/>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5"/>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54"/>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5"/>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54"/>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5"/>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54"/>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5"/>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54"/>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5"/>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54"/>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5"/>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54"/>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5"/>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54"/>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5"/>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54"/>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5"/>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54"/>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5"/>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54"/>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5"/>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54"/>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5"/>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54"/>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5"/>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54"/>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5"/>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54"/>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5"/>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54"/>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5"/>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54"/>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5"/>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54"/>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5"/>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54"/>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5"/>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54"/>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5"/>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54"/>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5"/>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54"/>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5"/>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54"/>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5"/>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54"/>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5"/>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54"/>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5"/>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54"/>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5"/>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54"/>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5"/>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54"/>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5"/>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54"/>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5"/>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54"/>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5"/>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54"/>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5"/>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54"/>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5"/>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54"/>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5"/>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54"/>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5"/>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54"/>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5"/>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54"/>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5"/>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54"/>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5"/>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54"/>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5"/>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54"/>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5"/>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54"/>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5"/>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54"/>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5"/>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54"/>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5"/>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54"/>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5"/>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54"/>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5"/>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54"/>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5"/>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54"/>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5"/>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54"/>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5"/>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54"/>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5"/>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54"/>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5"/>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54"/>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5"/>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54"/>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5"/>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54"/>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5"/>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54"/>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5"/>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54"/>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5"/>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54"/>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5"/>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54"/>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5"/>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54"/>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5"/>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54"/>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5"/>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54"/>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5"/>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54"/>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5"/>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54"/>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5"/>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54"/>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5"/>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54"/>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5"/>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54"/>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5"/>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54"/>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5"/>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54"/>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5"/>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54"/>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5"/>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54"/>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5"/>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54"/>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5"/>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54"/>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5"/>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54"/>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5"/>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54"/>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5"/>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54"/>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5"/>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54"/>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5"/>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54"/>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5"/>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54"/>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5"/>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54"/>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5"/>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54"/>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5"/>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54"/>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5"/>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54"/>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5"/>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54"/>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5"/>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54"/>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5"/>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54"/>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5"/>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54"/>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5"/>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54"/>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5"/>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54"/>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5"/>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54"/>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5"/>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54"/>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5"/>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54"/>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5"/>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54"/>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5"/>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54"/>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5"/>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54"/>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5"/>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54"/>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5"/>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54"/>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5"/>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54"/>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5"/>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54"/>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5"/>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54"/>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5"/>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54"/>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5"/>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54"/>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5"/>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54"/>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5"/>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54"/>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5"/>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54"/>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5"/>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54"/>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5"/>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54"/>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5"/>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54"/>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5"/>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54"/>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5"/>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54"/>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5"/>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54"/>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5"/>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54"/>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5"/>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54"/>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5"/>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54"/>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5"/>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54"/>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5"/>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54"/>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5"/>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54"/>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5"/>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54"/>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5"/>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54"/>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5"/>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54"/>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5"/>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54"/>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5"/>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54"/>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5"/>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54"/>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5"/>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54"/>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5"/>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54"/>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5"/>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54"/>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5"/>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54"/>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5"/>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54"/>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5"/>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54"/>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5"/>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54"/>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5"/>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54"/>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5"/>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54"/>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5"/>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54"/>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5"/>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54"/>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5"/>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54"/>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5"/>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54"/>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5"/>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54"/>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5"/>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54"/>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5"/>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54"/>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5"/>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54"/>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5"/>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54"/>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5"/>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54"/>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5"/>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54"/>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5"/>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54"/>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5"/>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54"/>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5"/>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54"/>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5"/>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54"/>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5"/>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54"/>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5"/>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54"/>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5"/>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54"/>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5"/>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54"/>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5"/>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54"/>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5"/>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54"/>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5"/>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54"/>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5"/>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54"/>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5"/>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54"/>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5"/>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54"/>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5"/>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54"/>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5"/>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54"/>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5"/>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54"/>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5"/>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54"/>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5"/>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54"/>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5"/>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54"/>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5"/>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54"/>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5"/>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54"/>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5"/>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54"/>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5"/>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54"/>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5"/>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54"/>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5"/>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54"/>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5"/>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54"/>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5"/>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54"/>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5"/>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54"/>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5"/>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54"/>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5"/>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54"/>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5"/>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54"/>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5"/>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54"/>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5"/>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54"/>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5"/>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54"/>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5"/>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54"/>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5"/>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54"/>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5"/>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54"/>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5"/>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54"/>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5"/>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54"/>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5"/>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54"/>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5"/>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54"/>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5"/>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54"/>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5"/>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54"/>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5"/>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54"/>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5"/>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54"/>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5"/>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54"/>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5"/>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54"/>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5"/>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54"/>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5"/>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54"/>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5"/>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54"/>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5"/>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54"/>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5"/>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54"/>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5"/>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54"/>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5"/>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54"/>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5"/>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54"/>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5"/>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54"/>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5"/>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54"/>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5"/>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54"/>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5"/>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54"/>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5"/>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54"/>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5"/>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54"/>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5"/>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54"/>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5"/>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54"/>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5"/>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54"/>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5"/>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54"/>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5"/>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54"/>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5"/>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54"/>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5"/>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54"/>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5"/>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54"/>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5"/>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54"/>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5"/>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54"/>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5"/>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54"/>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5"/>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54"/>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5"/>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54"/>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5"/>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54"/>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5"/>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54"/>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5"/>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54"/>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5"/>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54"/>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5"/>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54"/>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5"/>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54"/>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5"/>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54"/>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5"/>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54"/>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5"/>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54"/>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5"/>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54"/>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5"/>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54"/>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5"/>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54"/>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5"/>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54"/>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5"/>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54"/>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5"/>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54"/>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5"/>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54"/>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5"/>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54"/>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5"/>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54"/>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5"/>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54"/>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5"/>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54"/>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5"/>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54"/>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5"/>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54"/>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5"/>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54"/>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5"/>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54"/>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5"/>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54"/>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5"/>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54"/>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5"/>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54"/>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5"/>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54"/>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5"/>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54"/>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5"/>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54"/>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5"/>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54"/>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5"/>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54"/>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5"/>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54"/>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5"/>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54"/>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5"/>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54"/>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5"/>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54"/>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5"/>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54"/>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5"/>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54"/>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5"/>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54"/>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5"/>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54"/>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5"/>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54"/>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5"/>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54"/>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5"/>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54"/>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5"/>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54"/>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5"/>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54"/>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5"/>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54"/>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5"/>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54"/>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5"/>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54"/>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5"/>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54"/>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5"/>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54"/>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5"/>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54"/>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5"/>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54"/>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5"/>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54"/>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5"/>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54"/>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5"/>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54"/>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5"/>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54"/>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5"/>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54"/>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5"/>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54"/>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5"/>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54"/>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5"/>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54"/>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5"/>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54"/>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5"/>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54"/>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5"/>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54"/>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5"/>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54"/>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5"/>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54"/>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5"/>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54"/>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5"/>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54"/>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5"/>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54"/>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5"/>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54"/>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5"/>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54"/>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5"/>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54"/>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5"/>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54"/>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5"/>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54"/>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5"/>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54"/>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5"/>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54"/>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5"/>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54"/>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5"/>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54"/>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5"/>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54"/>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5"/>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54"/>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5"/>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54"/>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5"/>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54"/>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5"/>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54"/>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5"/>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54"/>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5"/>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54"/>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5"/>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54"/>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5"/>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54"/>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5"/>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54"/>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5"/>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54"/>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5"/>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54"/>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5"/>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54"/>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5"/>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54"/>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5"/>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54"/>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5"/>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54"/>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5"/>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54"/>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5"/>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54"/>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5"/>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54"/>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5"/>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54"/>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5"/>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54"/>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5"/>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54"/>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5"/>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54"/>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5"/>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54"/>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5"/>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54"/>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5"/>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54"/>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5"/>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54"/>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5"/>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54"/>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5"/>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54"/>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5"/>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54"/>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5"/>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54"/>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5"/>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54"/>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5"/>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54"/>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5"/>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54"/>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5"/>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54"/>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5"/>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54"/>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5"/>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54"/>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5"/>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54"/>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5"/>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54"/>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5"/>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54"/>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5"/>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54"/>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5"/>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54"/>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5"/>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54"/>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5"/>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54"/>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5"/>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54"/>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5"/>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54"/>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5"/>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54"/>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5"/>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54"/>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5"/>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54"/>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5"/>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54"/>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5"/>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54"/>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5"/>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54"/>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5"/>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54"/>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5"/>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54"/>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5"/>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54"/>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5"/>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54"/>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5"/>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54"/>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5"/>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54"/>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5"/>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54"/>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5"/>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54"/>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5"/>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54"/>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5"/>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54"/>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5"/>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54"/>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5"/>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54"/>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5"/>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54"/>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5"/>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54"/>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5"/>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54"/>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5"/>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54"/>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5"/>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54"/>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5"/>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54"/>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5"/>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54"/>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5"/>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54"/>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5"/>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54"/>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5"/>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54"/>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5"/>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54"/>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5"/>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54"/>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5"/>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54"/>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5"/>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54"/>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5"/>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54"/>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5"/>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54"/>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5"/>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54"/>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5"/>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54"/>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5"/>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54"/>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5"/>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54"/>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5"/>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54"/>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5"/>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54"/>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5"/>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54"/>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5"/>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54"/>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5"/>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54"/>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5"/>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54"/>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5"/>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54"/>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5"/>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54"/>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5"/>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54"/>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5"/>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54"/>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5"/>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54"/>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5"/>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54"/>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5"/>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54"/>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5"/>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54"/>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5"/>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54"/>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5"/>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54"/>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5"/>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54"/>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5"/>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54"/>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5"/>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54"/>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5"/>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54"/>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5"/>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54"/>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5"/>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54"/>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5"/>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54"/>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5"/>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54"/>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5"/>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54"/>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5"/>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54"/>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5"/>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54"/>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5"/>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54"/>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5"/>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54"/>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5"/>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54"/>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5"/>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54"/>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5"/>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54"/>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5"/>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54"/>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5"/>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54"/>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5"/>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54"/>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5"/>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54"/>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5"/>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54"/>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5"/>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54"/>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5"/>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54"/>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5"/>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54"/>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5"/>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54"/>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5"/>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54"/>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5"/>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54"/>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5"/>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54"/>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5"/>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54"/>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5"/>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54"/>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5"/>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54"/>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5"/>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54"/>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5"/>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54"/>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5"/>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54"/>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5"/>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54"/>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5"/>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54"/>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5"/>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54"/>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5"/>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54"/>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5"/>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54"/>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5"/>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54"/>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5"/>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54"/>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5"/>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54"/>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5"/>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54"/>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5"/>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54"/>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5"/>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54"/>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5"/>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54"/>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5"/>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54"/>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5"/>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54"/>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5"/>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54"/>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5"/>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54"/>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5"/>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54"/>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5"/>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54"/>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5"/>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54"/>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5"/>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54"/>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5"/>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54"/>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5"/>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54"/>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5"/>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54"/>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5"/>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54"/>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5"/>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54"/>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5"/>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54"/>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5"/>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54"/>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5"/>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54"/>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5"/>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54"/>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5"/>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54"/>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5"/>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54"/>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5"/>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54"/>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5"/>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54"/>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5"/>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54"/>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5"/>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54"/>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5"/>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54"/>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5"/>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54"/>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5"/>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54"/>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5"/>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54"/>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5"/>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54"/>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5"/>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54"/>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5"/>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54"/>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5"/>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54"/>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5"/>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54"/>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5"/>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54"/>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5"/>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54"/>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5"/>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54"/>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5"/>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54"/>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5"/>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54"/>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5"/>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54"/>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5"/>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54"/>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5"/>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54"/>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5"/>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54"/>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5"/>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54"/>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5"/>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54"/>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5"/>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54"/>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5"/>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54"/>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5"/>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54"/>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5"/>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54"/>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5"/>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54"/>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5"/>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54"/>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5"/>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54"/>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5"/>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54"/>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5"/>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54"/>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5"/>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54"/>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5"/>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54"/>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5"/>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54"/>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5"/>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54"/>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5"/>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54"/>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5"/>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54"/>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5"/>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54"/>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5"/>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54"/>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5"/>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54"/>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5"/>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54"/>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5"/>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54"/>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5"/>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54"/>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5"/>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54"/>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5"/>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54"/>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5"/>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54"/>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5"/>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54"/>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5"/>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54"/>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5"/>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54"/>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5"/>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54"/>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5"/>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54"/>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5"/>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54"/>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5"/>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54"/>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5"/>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54"/>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5"/>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54"/>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5"/>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54"/>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5"/>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54"/>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5"/>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54"/>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5"/>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54"/>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5"/>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54"/>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5"/>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54"/>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5"/>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54"/>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5"/>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54"/>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5"/>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54"/>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5"/>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54"/>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5"/>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54"/>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5"/>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54"/>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5"/>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54"/>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5"/>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54"/>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5"/>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54"/>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5"/>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54"/>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5"/>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54"/>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5"/>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54"/>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5"/>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54"/>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5"/>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54"/>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5"/>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54"/>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5"/>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54"/>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5"/>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54"/>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5"/>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54"/>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5"/>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54"/>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5"/>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54"/>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5"/>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54"/>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5"/>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54"/>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5"/>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54"/>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5"/>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54"/>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5"/>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54"/>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5"/>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54"/>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5"/>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54"/>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5"/>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54"/>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5"/>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54"/>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5"/>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54"/>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5"/>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54"/>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5"/>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54"/>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5"/>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54"/>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5"/>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54"/>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5"/>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54"/>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5"/>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54"/>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5"/>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54"/>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5"/>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54"/>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5"/>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54"/>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5"/>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54"/>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5"/>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54"/>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5"/>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54"/>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5"/>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54"/>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5"/>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54"/>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5"/>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54"/>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5"/>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54"/>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5"/>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54"/>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5"/>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54"/>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5"/>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54"/>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5"/>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54"/>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5"/>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54"/>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5"/>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54"/>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5"/>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54"/>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5"/>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54"/>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5"/>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54"/>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5"/>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54"/>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5"/>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54"/>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5"/>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54"/>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5"/>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54"/>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5"/>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54"/>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5"/>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54"/>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5"/>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54"/>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5"/>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54"/>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5"/>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54"/>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5"/>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54"/>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5"/>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54"/>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5"/>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54"/>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5"/>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54"/>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5"/>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54"/>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5"/>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54"/>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5"/>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54"/>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5"/>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54"/>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5"/>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54"/>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5"/>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54"/>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5"/>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54"/>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5"/>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54"/>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5"/>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54"/>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5"/>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54"/>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5"/>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54"/>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5"/>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54"/>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5"/>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54"/>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5"/>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54"/>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5"/>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54"/>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5"/>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54"/>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5"/>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54"/>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5"/>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54"/>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5"/>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54"/>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5"/>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54"/>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5"/>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54"/>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5"/>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54"/>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5"/>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54"/>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5"/>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54"/>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5"/>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54"/>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5"/>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54"/>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5"/>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54"/>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5"/>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54"/>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5"/>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54"/>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5"/>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54"/>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5"/>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54"/>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5"/>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54"/>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5"/>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54"/>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5"/>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54"/>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5"/>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54"/>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5"/>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54"/>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5"/>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54"/>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5"/>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54"/>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5"/>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54"/>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5"/>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54"/>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5"/>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54"/>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5"/>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54"/>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5"/>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54"/>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5"/>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54"/>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5"/>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54"/>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5"/>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54"/>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5"/>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54"/>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5"/>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54"/>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5"/>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54"/>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5"/>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54"/>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5"/>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54"/>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5"/>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54"/>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5"/>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54"/>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5"/>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54"/>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5"/>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54"/>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5"/>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54"/>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5"/>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54"/>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5"/>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54"/>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5"/>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54"/>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5"/>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54"/>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5"/>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54"/>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5"/>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54"/>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5"/>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54"/>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5"/>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54"/>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5"/>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54"/>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5"/>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54"/>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5"/>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54"/>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5"/>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54"/>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5"/>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54"/>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5"/>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54"/>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5"/>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54"/>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5"/>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54"/>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5"/>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54"/>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5"/>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54"/>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5"/>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54"/>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5"/>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54"/>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5"/>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54"/>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5"/>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54"/>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5"/>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54"/>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5"/>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54"/>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5"/>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54"/>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5"/>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54"/>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5"/>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54"/>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5"/>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54"/>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5"/>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54"/>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5"/>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54"/>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5"/>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54"/>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5"/>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54"/>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5"/>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54"/>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5"/>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54"/>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5"/>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54"/>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5"/>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54"/>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5"/>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54"/>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5"/>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54"/>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5"/>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54"/>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5"/>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54"/>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5"/>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54"/>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5"/>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54"/>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5"/>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54"/>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5"/>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54"/>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5"/>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54"/>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5"/>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54"/>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5"/>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54"/>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5"/>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54"/>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5"/>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54"/>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5"/>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54"/>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5"/>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54"/>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5"/>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54"/>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5"/>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54"/>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5"/>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54"/>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5"/>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54"/>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5"/>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54"/>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5"/>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54"/>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5"/>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54"/>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5"/>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54"/>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5"/>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54"/>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5"/>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54"/>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5"/>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54"/>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5"/>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54"/>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5"/>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54"/>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5"/>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54"/>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5"/>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54"/>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5"/>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54"/>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5"/>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54"/>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5"/>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54"/>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5"/>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54"/>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5"/>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54"/>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5"/>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54"/>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5"/>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54"/>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5"/>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54"/>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5"/>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54"/>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5"/>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54"/>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5"/>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54"/>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5"/>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54"/>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5"/>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54"/>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5"/>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54"/>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5"/>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54"/>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5"/>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54"/>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5"/>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54"/>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5"/>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54"/>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5"/>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54"/>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5"/>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54"/>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5"/>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54"/>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5"/>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54"/>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5"/>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54"/>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5"/>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54"/>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5"/>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54"/>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5"/>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54"/>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5"/>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54"/>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5"/>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54"/>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5"/>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54"/>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5"/>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54"/>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5"/>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54"/>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5"/>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54"/>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5"/>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54"/>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5"/>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54"/>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5"/>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54"/>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5"/>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54"/>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5"/>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54"/>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5"/>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54"/>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5"/>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54"/>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5"/>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54"/>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5"/>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54"/>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5"/>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54"/>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5"/>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54"/>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5"/>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54"/>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5"/>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54"/>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5"/>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54"/>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5"/>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54"/>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5"/>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54"/>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5"/>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54"/>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5"/>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54"/>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5"/>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54"/>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5"/>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54"/>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5"/>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54"/>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5"/>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54"/>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5"/>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54"/>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5"/>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54"/>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5"/>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54"/>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5"/>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54"/>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5"/>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54"/>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5"/>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54"/>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5"/>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54"/>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5"/>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54"/>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5"/>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54"/>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5"/>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54"/>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5"/>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54"/>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5"/>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54"/>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5"/>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54"/>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5"/>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54"/>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5"/>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54"/>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5"/>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54"/>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5"/>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54"/>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5"/>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54"/>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5"/>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54"/>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5"/>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54"/>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5"/>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54"/>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5"/>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54"/>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5"/>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54"/>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5"/>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54"/>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5"/>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54"/>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5"/>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54"/>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5"/>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54"/>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5"/>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54"/>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5"/>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54"/>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5"/>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54"/>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5"/>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54"/>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5"/>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54"/>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5"/>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54"/>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5"/>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54"/>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5"/>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54"/>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5"/>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54"/>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5"/>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54"/>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5"/>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54"/>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5"/>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54"/>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5"/>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54"/>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5"/>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54"/>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5"/>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54"/>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5"/>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54"/>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5"/>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54"/>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5"/>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54"/>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5"/>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54"/>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5"/>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54"/>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5"/>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54"/>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5"/>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54"/>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5"/>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54"/>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5"/>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54"/>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5"/>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54"/>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5"/>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54"/>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5"/>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54"/>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5"/>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54"/>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5"/>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54"/>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5"/>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54"/>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5"/>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54"/>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5"/>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54"/>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5"/>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54"/>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5"/>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54"/>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5"/>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54"/>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5"/>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54"/>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5"/>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54"/>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5"/>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54"/>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5"/>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54"/>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5"/>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54"/>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5"/>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54"/>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5"/>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54"/>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5"/>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54"/>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5"/>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54"/>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5"/>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54"/>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5"/>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54"/>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5"/>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54"/>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5"/>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54"/>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5"/>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54"/>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5"/>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54"/>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5"/>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54"/>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5"/>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54"/>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5"/>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54"/>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5"/>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54"/>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5"/>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54"/>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5"/>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54"/>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5"/>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54"/>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5"/>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54"/>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5"/>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54"/>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5"/>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54"/>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5"/>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54"/>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5"/>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54"/>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5"/>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54"/>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5"/>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54"/>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5"/>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54"/>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5"/>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54"/>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5"/>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54"/>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5"/>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54"/>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5"/>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54"/>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5"/>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54"/>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5"/>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54"/>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5"/>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54"/>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5"/>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54"/>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5"/>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54"/>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5"/>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54"/>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5"/>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54"/>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5"/>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54"/>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5"/>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54"/>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5"/>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54"/>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5"/>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54"/>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5"/>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54"/>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5"/>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54"/>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5"/>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54"/>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5"/>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54"/>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5"/>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54"/>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5"/>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54"/>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5"/>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54"/>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5"/>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54"/>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5"/>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54"/>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5"/>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54"/>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5"/>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54"/>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5"/>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54"/>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5"/>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54"/>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5"/>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54"/>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5"/>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54"/>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5"/>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54"/>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5"/>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54"/>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5"/>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54"/>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5"/>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54"/>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5"/>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54"/>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5"/>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54"/>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5"/>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54"/>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5"/>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54"/>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5"/>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54"/>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5"/>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54"/>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5"/>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54"/>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5"/>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54"/>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5"/>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54"/>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5"/>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54"/>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5"/>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54"/>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5"/>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54"/>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5"/>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54"/>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5"/>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54"/>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5"/>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54"/>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5"/>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54"/>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5"/>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54"/>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5"/>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54"/>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5"/>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54"/>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5"/>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54"/>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5"/>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54"/>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5"/>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54"/>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5"/>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54"/>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5"/>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54"/>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5"/>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54"/>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5"/>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54"/>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5"/>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54"/>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5"/>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54"/>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5"/>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54"/>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5"/>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54"/>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5"/>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54"/>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5"/>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54"/>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5"/>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54"/>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5"/>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54"/>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5"/>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54"/>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5"/>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54"/>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5"/>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54"/>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5"/>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54"/>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5"/>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54"/>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5"/>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54"/>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5"/>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54"/>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5"/>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54"/>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5"/>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54"/>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5"/>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54"/>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5"/>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54"/>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5"/>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54"/>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5"/>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54"/>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5"/>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54"/>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5"/>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54"/>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5"/>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54"/>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5"/>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54"/>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5"/>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54"/>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5"/>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54"/>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5"/>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54"/>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5"/>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54"/>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5"/>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54"/>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5"/>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54"/>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5"/>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54"/>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5"/>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54"/>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5"/>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54"/>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5"/>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54"/>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5"/>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54"/>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5"/>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54"/>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5"/>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54"/>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5"/>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54"/>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5"/>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54"/>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5"/>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54"/>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5"/>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54"/>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5"/>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54"/>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5"/>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54"/>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5"/>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54"/>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5"/>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54"/>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5"/>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54"/>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5"/>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54"/>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5"/>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54"/>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5"/>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54"/>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5"/>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54"/>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5"/>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54"/>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5"/>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54"/>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5"/>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54"/>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5"/>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54"/>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5"/>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54"/>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5"/>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54"/>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5"/>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54"/>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5"/>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54"/>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5"/>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54"/>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5"/>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54"/>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5"/>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54"/>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5"/>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54"/>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5"/>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54"/>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5"/>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54"/>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5"/>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54"/>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5"/>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54"/>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5"/>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54"/>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5"/>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54"/>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5"/>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54"/>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5"/>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54"/>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5"/>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54"/>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5"/>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54"/>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5"/>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54"/>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5"/>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54"/>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5"/>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54"/>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5"/>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54"/>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5"/>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54"/>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5"/>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54"/>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5"/>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54"/>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5"/>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54"/>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5"/>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54"/>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5"/>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54"/>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5"/>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54"/>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5"/>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54"/>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5"/>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54"/>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5"/>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54"/>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5"/>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54"/>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5"/>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54"/>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5"/>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54"/>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5"/>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54"/>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5"/>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54"/>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5"/>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54"/>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5"/>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54"/>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5"/>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54"/>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5"/>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54"/>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5"/>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54"/>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5"/>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54"/>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5"/>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54"/>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5"/>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54"/>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5"/>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54"/>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5"/>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54"/>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5"/>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54"/>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5"/>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54"/>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5"/>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54"/>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5"/>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54"/>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5"/>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54"/>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5"/>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54"/>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5"/>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54"/>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5"/>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54"/>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5"/>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54"/>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5"/>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54"/>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5"/>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54"/>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5"/>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54"/>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5"/>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54"/>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5"/>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54"/>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5"/>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54"/>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5"/>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54"/>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5"/>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54"/>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5"/>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54"/>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5"/>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54"/>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5"/>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54"/>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5"/>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54"/>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5"/>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54"/>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5"/>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54"/>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5"/>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54"/>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5"/>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54"/>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5"/>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54"/>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5"/>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54"/>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5"/>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54"/>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5"/>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54"/>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5"/>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54"/>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5"/>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54"/>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5"/>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54"/>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5"/>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54"/>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5"/>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54"/>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5"/>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54"/>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5"/>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54"/>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5"/>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54"/>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5"/>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54"/>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5"/>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54"/>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5"/>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54"/>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5"/>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54"/>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5"/>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54"/>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5"/>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54"/>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5"/>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54"/>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5"/>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54"/>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5"/>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54"/>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5"/>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54"/>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5"/>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54"/>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5"/>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54"/>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5"/>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54"/>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5"/>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54"/>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5"/>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54"/>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5"/>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54"/>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5"/>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54"/>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5"/>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54"/>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5"/>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54"/>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5"/>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54"/>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5"/>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54"/>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5"/>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54"/>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5"/>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54"/>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5"/>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54"/>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5"/>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54"/>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5"/>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54"/>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5"/>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54"/>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5"/>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54"/>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5"/>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54"/>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5"/>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54"/>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5"/>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54"/>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5"/>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54"/>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5"/>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54"/>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5"/>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54"/>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5"/>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54"/>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5"/>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54"/>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5"/>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54"/>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5"/>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54"/>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5"/>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54"/>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5"/>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54"/>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5"/>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54"/>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5"/>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54"/>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5"/>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54"/>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5"/>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54"/>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5"/>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54"/>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5"/>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54"/>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5"/>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54"/>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5"/>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54"/>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5"/>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54"/>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5"/>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54"/>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5"/>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54"/>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5"/>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54"/>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5"/>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54"/>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5"/>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54"/>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5"/>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54"/>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5"/>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54"/>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5"/>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54"/>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5"/>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54"/>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5"/>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54"/>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5"/>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54"/>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5"/>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54"/>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5"/>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54"/>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5"/>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54"/>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5"/>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54"/>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5"/>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54"/>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5"/>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54"/>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5"/>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54"/>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5"/>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54"/>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5"/>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54"/>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5"/>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54"/>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5"/>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54"/>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5"/>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54"/>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5"/>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54"/>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5"/>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54"/>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5"/>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54"/>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5"/>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54"/>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5"/>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54"/>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5"/>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54"/>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5"/>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54"/>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5"/>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54"/>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5"/>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54"/>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5"/>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54"/>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5"/>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54"/>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5"/>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54"/>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5"/>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54"/>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5"/>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54"/>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5"/>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54"/>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5"/>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54"/>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5"/>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54"/>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5"/>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54"/>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5"/>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54"/>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5"/>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54"/>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5"/>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54"/>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5"/>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54"/>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5"/>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54"/>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5"/>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54"/>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5"/>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54"/>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5"/>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54"/>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5"/>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54"/>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5"/>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54"/>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5"/>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54"/>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5"/>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54"/>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5"/>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54"/>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5"/>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54"/>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5"/>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54"/>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5"/>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54"/>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5"/>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54"/>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5"/>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54"/>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5"/>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54"/>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5"/>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54"/>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5"/>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54"/>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5"/>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54"/>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5"/>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54"/>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5"/>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54"/>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5"/>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54"/>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5"/>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54"/>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5"/>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54"/>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5"/>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54"/>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5"/>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54"/>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5"/>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54"/>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5"/>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54"/>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5"/>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54"/>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5"/>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54"/>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5"/>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54"/>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5"/>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54"/>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5"/>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54"/>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5"/>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54"/>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5"/>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54"/>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5"/>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54"/>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5"/>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54"/>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5"/>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54"/>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5"/>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54"/>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5"/>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54"/>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5"/>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54"/>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5"/>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54"/>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5"/>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54"/>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5"/>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54"/>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5"/>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54"/>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5"/>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54"/>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5"/>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54"/>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5"/>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54"/>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5"/>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54"/>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5"/>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54"/>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5"/>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54"/>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5"/>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54"/>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5"/>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54"/>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5"/>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54"/>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5"/>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54"/>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5"/>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54"/>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5"/>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54"/>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5"/>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54"/>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5"/>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54"/>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5"/>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54"/>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5"/>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54"/>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5"/>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54"/>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5"/>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54"/>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5"/>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54"/>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5"/>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54"/>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5"/>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54"/>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5"/>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54"/>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5"/>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54"/>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5"/>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54"/>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5"/>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54"/>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5"/>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54"/>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5"/>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54"/>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5"/>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54"/>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5"/>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54"/>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5"/>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54"/>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5"/>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54"/>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5"/>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54"/>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5"/>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54"/>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5"/>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54"/>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5"/>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54"/>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5"/>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54"/>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5"/>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54"/>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5"/>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54"/>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5"/>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54"/>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5"/>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54"/>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5"/>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54"/>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5"/>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54"/>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5"/>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54"/>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5"/>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54"/>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5"/>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54"/>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5"/>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54"/>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5"/>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54"/>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5"/>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54"/>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5"/>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54"/>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5"/>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54"/>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5"/>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54"/>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5"/>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54"/>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5"/>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54"/>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5"/>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54"/>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5"/>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54"/>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5"/>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54"/>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5"/>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54"/>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5"/>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54"/>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5"/>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54"/>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5"/>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54"/>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5"/>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54"/>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5"/>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54"/>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5"/>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54"/>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5"/>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54"/>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5"/>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54"/>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5"/>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54"/>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5"/>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54"/>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5"/>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54"/>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5"/>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54"/>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5"/>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54"/>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5"/>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54"/>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5"/>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54"/>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5"/>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54"/>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5"/>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54"/>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5"/>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54"/>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5"/>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54"/>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5"/>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54"/>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5"/>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54"/>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5"/>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54"/>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5"/>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54"/>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5"/>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54"/>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5"/>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54"/>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5"/>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54"/>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5"/>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54"/>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5"/>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54"/>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5"/>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54"/>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5"/>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54"/>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5"/>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54"/>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5"/>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54"/>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5"/>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54"/>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5"/>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54"/>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5"/>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54"/>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5"/>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54"/>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5"/>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54"/>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5"/>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54"/>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5"/>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54"/>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5"/>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54"/>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5"/>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54"/>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5"/>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54"/>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5"/>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54"/>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5"/>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54"/>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5"/>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54"/>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5"/>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54"/>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5"/>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54"/>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5"/>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54"/>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5"/>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54"/>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5"/>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54"/>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5"/>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54"/>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5"/>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54"/>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5"/>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54"/>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5"/>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54"/>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5"/>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54"/>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5"/>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54"/>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5"/>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54"/>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5"/>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54"/>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5"/>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54"/>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5"/>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54"/>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5"/>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54"/>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5"/>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54"/>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5"/>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54"/>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5"/>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54"/>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5"/>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54"/>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5"/>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54"/>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5"/>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54"/>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5"/>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54"/>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5"/>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54"/>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5"/>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54"/>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5"/>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54"/>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5"/>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54"/>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5"/>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54"/>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5"/>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54"/>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5"/>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54"/>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5"/>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54"/>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5"/>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54"/>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5"/>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54"/>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5"/>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54"/>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5"/>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54"/>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5"/>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54"/>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5"/>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54"/>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5"/>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54"/>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5"/>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54"/>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5"/>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54"/>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5"/>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54"/>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5"/>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54"/>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5"/>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54"/>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5"/>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54"/>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5"/>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54"/>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5"/>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54"/>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5"/>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54"/>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5"/>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54"/>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5"/>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54"/>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5"/>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54"/>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5"/>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54"/>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5"/>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54"/>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5"/>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54"/>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5"/>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54"/>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5"/>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54"/>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5"/>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54"/>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5"/>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54"/>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5"/>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54"/>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5"/>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54"/>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5"/>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54"/>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5"/>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54"/>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5"/>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54"/>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5"/>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54"/>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5"/>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54"/>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5"/>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54"/>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5"/>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54"/>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5"/>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54"/>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5"/>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54"/>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5"/>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54"/>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5"/>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54"/>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5"/>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54"/>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5"/>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54"/>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5"/>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54"/>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5"/>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54"/>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5"/>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54"/>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5"/>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54"/>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5"/>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54"/>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5"/>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54"/>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5"/>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54"/>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5"/>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54"/>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5"/>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54"/>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5"/>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54"/>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5"/>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54"/>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5"/>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54"/>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5"/>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54"/>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5"/>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54"/>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5"/>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54"/>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5"/>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54"/>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5"/>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54"/>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5"/>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54"/>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5"/>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54"/>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5"/>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54"/>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5"/>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54"/>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5"/>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54"/>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5"/>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54"/>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5"/>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54"/>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5"/>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54"/>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5"/>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54"/>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5"/>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54"/>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5"/>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54"/>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5"/>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54"/>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5"/>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54"/>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5"/>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54"/>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5"/>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54"/>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5"/>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54"/>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5"/>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54"/>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5"/>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54"/>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5"/>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54"/>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5"/>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54"/>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5"/>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54"/>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5"/>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54"/>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5"/>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54"/>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5"/>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54"/>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5"/>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54"/>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5"/>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54"/>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5"/>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54"/>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5"/>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54"/>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5"/>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54"/>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5"/>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54"/>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5"/>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54"/>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5"/>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54"/>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5"/>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54"/>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5"/>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54"/>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5"/>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54"/>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5"/>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54"/>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5"/>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54"/>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5"/>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54"/>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5"/>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54"/>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5"/>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54"/>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5"/>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54"/>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5"/>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54"/>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5"/>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54"/>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5"/>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54"/>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5"/>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54"/>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5"/>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54"/>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5"/>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54"/>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5"/>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54"/>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5"/>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54"/>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5"/>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54"/>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5"/>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54"/>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5"/>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54"/>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5"/>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54"/>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5"/>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54"/>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5"/>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54"/>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5"/>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54"/>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5"/>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54"/>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5"/>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54"/>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5"/>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54"/>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5"/>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54"/>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5"/>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54"/>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5"/>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54"/>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5"/>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54"/>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5"/>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54"/>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5"/>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54"/>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5"/>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54"/>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5"/>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54"/>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5"/>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54"/>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5"/>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54"/>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5"/>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54"/>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5"/>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54"/>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5"/>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54"/>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5"/>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54"/>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5"/>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54"/>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5"/>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54"/>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5"/>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54"/>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5"/>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54"/>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5"/>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54"/>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5"/>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54"/>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5"/>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54"/>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5"/>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54"/>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5"/>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54"/>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5"/>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54"/>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5"/>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54"/>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5"/>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54"/>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5"/>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54"/>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5"/>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54"/>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5"/>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54"/>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5"/>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54"/>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5"/>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54"/>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5"/>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54"/>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5"/>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54"/>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5"/>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54"/>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5"/>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54"/>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5"/>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54"/>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5"/>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54"/>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5"/>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54"/>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5"/>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54"/>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5"/>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54"/>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5"/>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54"/>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5"/>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54"/>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5"/>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54"/>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5"/>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54"/>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5"/>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54"/>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5"/>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54"/>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5"/>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54"/>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5"/>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54"/>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5"/>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54"/>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5"/>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54"/>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5"/>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54"/>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5"/>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54"/>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5"/>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54"/>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5"/>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54"/>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5"/>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54"/>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5"/>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54"/>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5"/>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54"/>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5"/>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54"/>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5"/>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54"/>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5"/>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54"/>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5"/>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54"/>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5"/>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54"/>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5"/>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54"/>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5"/>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54"/>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5"/>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54"/>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5"/>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54"/>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5"/>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54"/>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5"/>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54"/>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5"/>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54"/>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5"/>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54"/>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5"/>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54"/>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5"/>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54"/>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5"/>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54"/>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5"/>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54"/>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5"/>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54"/>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5"/>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54"/>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5"/>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54"/>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5"/>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54"/>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5"/>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54"/>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5"/>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54"/>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5"/>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54"/>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5"/>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54"/>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5"/>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54"/>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5"/>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54"/>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5"/>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54"/>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5"/>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54"/>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5"/>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54"/>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5"/>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54"/>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5"/>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54"/>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5"/>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54"/>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5"/>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54"/>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5"/>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54"/>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5"/>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54"/>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5"/>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54"/>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5"/>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54"/>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5"/>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54"/>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5"/>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54"/>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5"/>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54"/>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5"/>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54"/>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5"/>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54"/>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5"/>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54"/>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5"/>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54"/>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5"/>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54"/>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5"/>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54"/>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5"/>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54"/>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5"/>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54"/>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5"/>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54"/>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5"/>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54"/>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5"/>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54"/>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5"/>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54"/>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5"/>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54"/>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5"/>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54"/>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5"/>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54"/>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5"/>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54"/>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5"/>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54"/>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5"/>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54"/>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5"/>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54"/>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5"/>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54"/>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5"/>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54"/>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5"/>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54"/>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5"/>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54"/>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5"/>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54"/>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5"/>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54"/>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5"/>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54"/>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5"/>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54"/>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5"/>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54"/>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5"/>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54"/>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5"/>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54"/>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5"/>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54"/>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5"/>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54"/>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5"/>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54"/>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5"/>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54"/>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5"/>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54"/>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5"/>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54"/>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5"/>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54"/>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5"/>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54"/>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5"/>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54"/>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5"/>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54"/>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5"/>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54"/>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5"/>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54"/>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5"/>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54"/>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5"/>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54"/>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5"/>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54"/>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5"/>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54"/>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5"/>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54"/>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5"/>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54"/>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5"/>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54"/>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5"/>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54"/>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5"/>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54"/>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5"/>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54"/>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5"/>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54"/>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5"/>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54"/>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5"/>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54"/>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5"/>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54"/>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5"/>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54"/>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5"/>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54"/>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5"/>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54"/>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5"/>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54"/>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5"/>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54"/>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5"/>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54"/>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5"/>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54"/>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5"/>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54"/>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5"/>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54"/>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5"/>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54"/>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5"/>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54"/>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5"/>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54"/>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5"/>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54"/>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5"/>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54"/>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5"/>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54"/>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5"/>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54"/>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5"/>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54"/>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5"/>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54"/>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5"/>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54"/>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5"/>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54"/>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5"/>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54"/>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5"/>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54"/>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5"/>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54"/>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5"/>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54"/>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5"/>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54"/>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5"/>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54"/>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5"/>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54"/>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5"/>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54"/>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5"/>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54"/>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5"/>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54"/>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5"/>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54"/>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5"/>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54"/>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5"/>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54"/>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5"/>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54"/>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5"/>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54"/>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5"/>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54"/>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5"/>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54"/>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5"/>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54"/>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5"/>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54"/>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5"/>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54"/>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5"/>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54"/>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5"/>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54"/>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5"/>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54"/>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5"/>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54"/>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5"/>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54"/>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5"/>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54"/>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5"/>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54"/>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5"/>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54"/>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5"/>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54"/>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5"/>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54"/>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5"/>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54"/>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5"/>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54"/>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5"/>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54"/>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5"/>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54"/>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5"/>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54"/>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5"/>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54"/>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5"/>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54"/>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5"/>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54"/>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5"/>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54"/>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5"/>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54"/>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5"/>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54"/>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5"/>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54"/>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5"/>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54"/>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5"/>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54"/>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5"/>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54"/>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5"/>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54"/>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5"/>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54"/>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5"/>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54"/>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5"/>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54"/>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5"/>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54"/>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5"/>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54"/>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5"/>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54"/>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5"/>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54"/>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5"/>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54"/>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5"/>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54"/>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5"/>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54"/>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5"/>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54"/>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5"/>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54"/>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5"/>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54"/>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5"/>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54"/>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5"/>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54"/>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5"/>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54"/>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5"/>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54"/>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5"/>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54"/>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5"/>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54"/>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5"/>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54"/>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5"/>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54"/>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5"/>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54"/>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5"/>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54"/>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5"/>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54"/>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5"/>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54"/>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5"/>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54"/>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5"/>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54"/>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5"/>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54"/>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5"/>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54"/>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5"/>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54"/>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5"/>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54"/>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5"/>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54"/>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5"/>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54"/>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5"/>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54"/>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5"/>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54"/>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5"/>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54"/>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5"/>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54"/>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5"/>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54"/>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5"/>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54"/>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5"/>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54"/>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5"/>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54"/>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5"/>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54"/>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5"/>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54"/>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5"/>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54"/>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5"/>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54"/>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5"/>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54"/>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5"/>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54"/>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5"/>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54"/>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5"/>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54"/>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5"/>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54"/>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5"/>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54"/>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5"/>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54"/>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5"/>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54"/>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5"/>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54"/>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5"/>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54"/>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5"/>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54"/>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5"/>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54"/>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5"/>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54"/>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5"/>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54"/>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5"/>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54"/>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5"/>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54"/>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5"/>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54"/>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5"/>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54"/>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5"/>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54"/>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5"/>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54"/>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5"/>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54"/>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5"/>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54"/>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5"/>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54"/>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5"/>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54"/>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5"/>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54"/>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5"/>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54"/>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5"/>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54"/>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5"/>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54"/>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5"/>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54"/>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5"/>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54"/>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5"/>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54"/>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5"/>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54"/>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5"/>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54"/>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5"/>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54"/>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5"/>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54"/>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5"/>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54"/>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5"/>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54"/>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5"/>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54"/>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5"/>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54"/>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5"/>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54"/>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5"/>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54"/>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5"/>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54"/>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5"/>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54"/>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5"/>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54"/>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5"/>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54"/>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5"/>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54"/>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5"/>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54"/>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5"/>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54"/>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5"/>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54"/>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5"/>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54"/>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5"/>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54"/>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5"/>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54"/>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5"/>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54"/>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5"/>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54"/>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5"/>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54"/>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5"/>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54"/>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5"/>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54"/>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5"/>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54"/>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5"/>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54"/>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5"/>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54"/>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5"/>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54"/>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5"/>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54"/>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5"/>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54"/>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5"/>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54"/>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5"/>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54"/>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5"/>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54"/>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5"/>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54"/>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5"/>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54"/>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5"/>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54"/>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5"/>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54"/>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5"/>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54"/>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5"/>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54"/>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5"/>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54"/>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5"/>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54"/>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5"/>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54"/>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5"/>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54"/>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5"/>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54"/>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5"/>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54"/>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5"/>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54"/>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5"/>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54"/>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5"/>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54"/>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5"/>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54"/>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5"/>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54"/>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5"/>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54"/>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5"/>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54"/>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5"/>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54"/>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5"/>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54"/>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5"/>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54"/>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5"/>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54"/>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5"/>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54"/>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5"/>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54"/>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5"/>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54"/>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5"/>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54"/>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5"/>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54"/>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5"/>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54"/>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5"/>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54"/>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5"/>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54"/>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5"/>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54"/>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5"/>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54"/>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5"/>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54"/>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5"/>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54"/>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5"/>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54"/>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5"/>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54"/>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5"/>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54"/>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5"/>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54"/>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5"/>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54"/>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5"/>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54"/>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5"/>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54"/>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5"/>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54"/>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5"/>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54"/>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5"/>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54"/>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5"/>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54"/>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5"/>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54"/>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5"/>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54"/>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5"/>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54"/>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5"/>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54"/>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5"/>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54"/>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5"/>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54"/>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5"/>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54"/>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5"/>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54"/>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5"/>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54"/>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5"/>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54"/>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5"/>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54"/>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5"/>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54"/>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5"/>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54"/>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5"/>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54"/>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5"/>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54"/>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5"/>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54"/>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5"/>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54"/>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5"/>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54"/>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5"/>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54"/>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5"/>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54"/>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5"/>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54"/>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5"/>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54"/>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5"/>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54"/>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5"/>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54"/>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5"/>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54"/>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5"/>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54"/>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5"/>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54"/>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5"/>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54"/>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5"/>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54"/>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5"/>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54"/>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5"/>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54"/>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5"/>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54"/>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5"/>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54"/>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5"/>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54"/>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5"/>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54"/>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5"/>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54"/>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5"/>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54"/>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5"/>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54"/>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5"/>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54"/>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5"/>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54"/>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5"/>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54"/>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5"/>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54"/>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5"/>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54"/>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5"/>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54"/>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5"/>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54"/>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5"/>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54"/>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5"/>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54"/>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5"/>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54"/>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5"/>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54"/>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5"/>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54"/>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5"/>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54"/>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5"/>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54"/>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5"/>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54"/>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5"/>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54"/>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5"/>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54"/>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5"/>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54"/>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5"/>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54"/>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5"/>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54"/>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5"/>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54"/>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5"/>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54"/>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5"/>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54"/>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5"/>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54"/>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5"/>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54"/>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5"/>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54"/>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5"/>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54"/>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5"/>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54"/>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5"/>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54"/>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5"/>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54"/>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5"/>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54"/>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5"/>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54"/>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5"/>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54"/>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5"/>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54"/>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5"/>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54"/>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5"/>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54"/>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5"/>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54"/>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5"/>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54"/>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5"/>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54"/>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5"/>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54"/>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5"/>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54"/>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5"/>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54"/>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5"/>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54"/>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5"/>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54"/>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5"/>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54"/>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5"/>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54"/>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5"/>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54"/>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5"/>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54"/>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5"/>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54"/>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5"/>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54"/>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5"/>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54"/>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5"/>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54"/>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5"/>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54"/>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5"/>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54"/>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5"/>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54"/>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5"/>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54"/>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5"/>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54"/>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5"/>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54"/>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5"/>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54"/>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5"/>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54"/>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5"/>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54"/>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5"/>
    </row>
  </sheetData>
  <conditionalFormatting sqref="C7:C61">
    <cfRule type="expression" dxfId="69" priority="70" stopIfTrue="1">
      <formula>$FU7&lt;&gt;1</formula>
    </cfRule>
  </conditionalFormatting>
  <conditionalFormatting sqref="F7:H61">
    <cfRule type="expression" dxfId="68" priority="69" stopIfTrue="1">
      <formula>$FW7&lt;&gt;1</formula>
    </cfRule>
  </conditionalFormatting>
  <conditionalFormatting sqref="I7:K61 X7:X61">
    <cfRule type="expression" dxfId="67" priority="68" stopIfTrue="1">
      <formula>$FX7&lt;&gt;1</formula>
    </cfRule>
  </conditionalFormatting>
  <conditionalFormatting sqref="L7:N61">
    <cfRule type="expression" dxfId="66" priority="67" stopIfTrue="1">
      <formula>$FY7&lt;&gt;1</formula>
    </cfRule>
  </conditionalFormatting>
  <conditionalFormatting sqref="O7:Q61">
    <cfRule type="expression" dxfId="65" priority="66" stopIfTrue="1">
      <formula>$FZ7&lt;&gt;1</formula>
    </cfRule>
  </conditionalFormatting>
  <conditionalFormatting sqref="E7:E61">
    <cfRule type="expression" dxfId="64" priority="65" stopIfTrue="1">
      <formula>$FV7&lt;&gt;1</formula>
    </cfRule>
  </conditionalFormatting>
  <conditionalFormatting sqref="U7:W61">
    <cfRule type="expression" dxfId="63" priority="64" stopIfTrue="1">
      <formula>$GC7&lt;&gt;1</formula>
    </cfRule>
  </conditionalFormatting>
  <conditionalFormatting sqref="Y7:Z61">
    <cfRule type="expression" dxfId="62" priority="63" stopIfTrue="1">
      <formula>$GD7&lt;&gt;1</formula>
    </cfRule>
  </conditionalFormatting>
  <conditionalFormatting sqref="AD7:AD61">
    <cfRule type="expression" dxfId="61" priority="62" stopIfTrue="1">
      <formula>$GE7&lt;&gt;1</formula>
    </cfRule>
  </conditionalFormatting>
  <conditionalFormatting sqref="AE7:AE61">
    <cfRule type="expression" dxfId="60" priority="61" stopIfTrue="1">
      <formula>$GF7&lt;&gt;1</formula>
    </cfRule>
  </conditionalFormatting>
  <conditionalFormatting sqref="AG7:AG61">
    <cfRule type="expression" dxfId="59" priority="60" stopIfTrue="1">
      <formula>$GG7&lt;&gt;1</formula>
    </cfRule>
  </conditionalFormatting>
  <conditionalFormatting sqref="AO7:AO74">
    <cfRule type="expression" dxfId="58" priority="59" stopIfTrue="1">
      <formula>$GH7&lt;&gt;1</formula>
    </cfRule>
  </conditionalFormatting>
  <conditionalFormatting sqref="AP7:AP61">
    <cfRule type="expression" dxfId="57" priority="58" stopIfTrue="1">
      <formula>$GI7&lt;&gt;1</formula>
    </cfRule>
  </conditionalFormatting>
  <conditionalFormatting sqref="AQ7:AS61">
    <cfRule type="expression" dxfId="56" priority="57" stopIfTrue="1">
      <formula>$GJ7&lt;&gt;1</formula>
    </cfRule>
  </conditionalFormatting>
  <conditionalFormatting sqref="AT7:AV61">
    <cfRule type="expression" dxfId="55" priority="56" stopIfTrue="1">
      <formula>$GL7&lt;&gt;1</formula>
    </cfRule>
  </conditionalFormatting>
  <conditionalFormatting sqref="AW7:AY61">
    <cfRule type="expression" dxfId="54" priority="55" stopIfTrue="1">
      <formula>$GK7&lt;&gt;1</formula>
    </cfRule>
  </conditionalFormatting>
  <conditionalFormatting sqref="AZ7:AZ61">
    <cfRule type="expression" dxfId="53" priority="54" stopIfTrue="1">
      <formula>$GM7&lt;&gt;1</formula>
    </cfRule>
  </conditionalFormatting>
  <conditionalFormatting sqref="BB7:BB61">
    <cfRule type="expression" dxfId="52" priority="53" stopIfTrue="1">
      <formula>$GN7&lt;&gt;1</formula>
    </cfRule>
  </conditionalFormatting>
  <conditionalFormatting sqref="BC7:BC61">
    <cfRule type="expression" dxfId="51" priority="52" stopIfTrue="1">
      <formula>$GO7&lt;&gt;1</formula>
    </cfRule>
  </conditionalFormatting>
  <conditionalFormatting sqref="BD7:BD61">
    <cfRule type="expression" dxfId="50" priority="51" stopIfTrue="1">
      <formula>$GP7&lt;&gt;1</formula>
    </cfRule>
  </conditionalFormatting>
  <conditionalFormatting sqref="BF7:BF61">
    <cfRule type="expression" dxfId="49" priority="50" stopIfTrue="1">
      <formula>$GQ7&lt;&gt;1</formula>
    </cfRule>
  </conditionalFormatting>
  <conditionalFormatting sqref="BG7:BG61">
    <cfRule type="expression" dxfId="48" priority="49" stopIfTrue="1">
      <formula>$GR7&lt;&gt;1</formula>
    </cfRule>
  </conditionalFormatting>
  <conditionalFormatting sqref="BH7:BH61">
    <cfRule type="expression" dxfId="47" priority="48" stopIfTrue="1">
      <formula>$GS7&lt;&gt;1</formula>
    </cfRule>
  </conditionalFormatting>
  <conditionalFormatting sqref="BI7:BK61">
    <cfRule type="expression" dxfId="46" priority="47" stopIfTrue="1">
      <formula>$GT7&lt;&gt;1</formula>
    </cfRule>
  </conditionalFormatting>
  <conditionalFormatting sqref="BL54:BL59 BL29:BL32 BL26:BL27 BL22:BL24 BL7:BN12 BL35:BN51">
    <cfRule type="expression" dxfId="45" priority="46" stopIfTrue="1">
      <formula>$GU7&lt;&gt;1</formula>
    </cfRule>
  </conditionalFormatting>
  <conditionalFormatting sqref="BP7:BR61">
    <cfRule type="expression" dxfId="44" priority="45" stopIfTrue="1">
      <formula>$GV7&lt;&gt;1</formula>
    </cfRule>
  </conditionalFormatting>
  <conditionalFormatting sqref="BW7:BY61">
    <cfRule type="expression" dxfId="43" priority="44" stopIfTrue="1">
      <formula>$GW7&lt;&gt;1</formula>
    </cfRule>
  </conditionalFormatting>
  <conditionalFormatting sqref="BZ7:BZ65">
    <cfRule type="expression" dxfId="42" priority="43" stopIfTrue="1">
      <formula>$GX7&lt;&gt;1</formula>
    </cfRule>
  </conditionalFormatting>
  <conditionalFormatting sqref="CA7:CC61">
    <cfRule type="expression" dxfId="41" priority="42" stopIfTrue="1">
      <formula>$GY7&lt;&gt;1</formula>
    </cfRule>
  </conditionalFormatting>
  <conditionalFormatting sqref="CD7:CD61">
    <cfRule type="expression" dxfId="40" priority="41" stopIfTrue="1">
      <formula>$GZ7&lt;&gt;1</formula>
    </cfRule>
  </conditionalFormatting>
  <conditionalFormatting sqref="CE7:CE61">
    <cfRule type="expression" dxfId="39" priority="40" stopIfTrue="1">
      <formula>$HA7&lt;&gt;1</formula>
    </cfRule>
  </conditionalFormatting>
  <conditionalFormatting sqref="CG7:CG61">
    <cfRule type="expression" dxfId="38" priority="39" stopIfTrue="1">
      <formula>$HB7&lt;&gt;1</formula>
    </cfRule>
  </conditionalFormatting>
  <conditionalFormatting sqref="CH7:CJ61">
    <cfRule type="expression" dxfId="37" priority="38" stopIfTrue="1">
      <formula>$HC7&lt;&gt;1</formula>
    </cfRule>
  </conditionalFormatting>
  <conditionalFormatting sqref="S7:S61">
    <cfRule type="expression" dxfId="36" priority="37" stopIfTrue="1">
      <formula>$GA7&lt;&gt;1</formula>
    </cfRule>
  </conditionalFormatting>
  <conditionalFormatting sqref="T7:T44 T47:T50 T52:T61">
    <cfRule type="expression" dxfId="35" priority="36" stopIfTrue="1">
      <formula>$GB7&lt;&gt;1</formula>
    </cfRule>
  </conditionalFormatting>
  <conditionalFormatting sqref="BT7:BV61">
    <cfRule type="expression" dxfId="34" priority="35" stopIfTrue="1">
      <formula>$IP7&lt;&gt;1</formula>
    </cfRule>
  </conditionalFormatting>
  <conditionalFormatting sqref="DC7:DE61">
    <cfRule type="expression" dxfId="33" priority="34" stopIfTrue="1">
      <formula>$HK7&lt;&gt;1</formula>
    </cfRule>
  </conditionalFormatting>
  <conditionalFormatting sqref="DF7:DH61">
    <cfRule type="expression" dxfId="32" priority="33" stopIfTrue="1">
      <formula>$HL7&lt;&gt;1</formula>
    </cfRule>
  </conditionalFormatting>
  <conditionalFormatting sqref="DI7:DK61">
    <cfRule type="expression" dxfId="31" priority="32" stopIfTrue="1">
      <formula>$HM7&lt;&gt;1</formula>
    </cfRule>
  </conditionalFormatting>
  <conditionalFormatting sqref="DL7:DN61">
    <cfRule type="expression" dxfId="30" priority="31" stopIfTrue="1">
      <formula>$HN7&lt;&gt;1</formula>
    </cfRule>
  </conditionalFormatting>
  <conditionalFormatting sqref="DO7:DQ61">
    <cfRule type="expression" dxfId="29" priority="30" stopIfTrue="1">
      <formula>$HO7&lt;&gt;1</formula>
    </cfRule>
  </conditionalFormatting>
  <conditionalFormatting sqref="DR7:DT61">
    <cfRule type="expression" dxfId="28" priority="29" stopIfTrue="1">
      <formula>$HP7&lt;&gt;1</formula>
    </cfRule>
  </conditionalFormatting>
  <conditionalFormatting sqref="DU7:DW61">
    <cfRule type="expression" dxfId="27" priority="28" stopIfTrue="1">
      <formula>HQ7&lt;&gt;1</formula>
    </cfRule>
  </conditionalFormatting>
  <conditionalFormatting sqref="DX7:DX61">
    <cfRule type="expression" dxfId="26" priority="27" stopIfTrue="1">
      <formula>$HT7&lt;&gt;1</formula>
    </cfRule>
  </conditionalFormatting>
  <conditionalFormatting sqref="DY7:DY61">
    <cfRule type="expression" dxfId="25" priority="26" stopIfTrue="1">
      <formula>$HU7&lt;&gt;1</formula>
    </cfRule>
  </conditionalFormatting>
  <conditionalFormatting sqref="DZ7:DZ61">
    <cfRule type="expression" dxfId="24" priority="25" stopIfTrue="1">
      <formula>$HV7&lt;&gt;1</formula>
    </cfRule>
  </conditionalFormatting>
  <conditionalFormatting sqref="EA7:EA61">
    <cfRule type="expression" dxfId="23" priority="24" stopIfTrue="1">
      <formula>$HW7&lt;&gt;1</formula>
    </cfRule>
  </conditionalFormatting>
  <conditionalFormatting sqref="EB7:EB61">
    <cfRule type="expression" dxfId="22" priority="23" stopIfTrue="1">
      <formula>$HX7&lt;&gt;1</formula>
    </cfRule>
  </conditionalFormatting>
  <conditionalFormatting sqref="EC7:EC61">
    <cfRule type="expression" dxfId="21" priority="22" stopIfTrue="1">
      <formula>$HY7&lt;&gt;1</formula>
    </cfRule>
  </conditionalFormatting>
  <conditionalFormatting sqref="ED7:ED61">
    <cfRule type="expression" dxfId="20" priority="21" stopIfTrue="1">
      <formula>$HZ7&lt;&gt;1</formula>
    </cfRule>
  </conditionalFormatting>
  <conditionalFormatting sqref="CQ7:CQ61">
    <cfRule type="expression" dxfId="19" priority="20" stopIfTrue="1">
      <formula>$HG7&lt;&gt;1</formula>
    </cfRule>
  </conditionalFormatting>
  <conditionalFormatting sqref="CW7:CY61">
    <cfRule type="expression" dxfId="18" priority="19" stopIfTrue="1">
      <formula>$HH7&lt;&gt;1</formula>
    </cfRule>
  </conditionalFormatting>
  <conditionalFormatting sqref="CZ7:DB61">
    <cfRule type="expression" dxfId="17" priority="18" stopIfTrue="1">
      <formula>$HI7&lt;&gt;1</formula>
    </cfRule>
  </conditionalFormatting>
  <conditionalFormatting sqref="CV7:CV61">
    <cfRule type="expression" dxfId="16" priority="17" stopIfTrue="1">
      <formula>$HJ7&lt;&gt;1</formula>
    </cfRule>
  </conditionalFormatting>
  <conditionalFormatting sqref="EG7:EI61">
    <cfRule type="expression" dxfId="15" priority="16" stopIfTrue="1">
      <formula>$IC7&lt;&gt;1</formula>
    </cfRule>
  </conditionalFormatting>
  <conditionalFormatting sqref="EJ7:EL61">
    <cfRule type="expression" dxfId="14" priority="15" stopIfTrue="1">
      <formula>$ID7&lt;&gt;1</formula>
    </cfRule>
  </conditionalFormatting>
  <conditionalFormatting sqref="EN7:EN61">
    <cfRule type="expression" dxfId="13" priority="14" stopIfTrue="1">
      <formula>$IF7&lt;&gt;1</formula>
    </cfRule>
  </conditionalFormatting>
  <conditionalFormatting sqref="EP7:EP61">
    <cfRule type="expression" dxfId="12" priority="13" stopIfTrue="1">
      <formula>$IE7&lt;&gt;1</formula>
    </cfRule>
  </conditionalFormatting>
  <conditionalFormatting sqref="ER7:ER61">
    <cfRule type="expression" dxfId="11" priority="12" stopIfTrue="1">
      <formula>$IG7&lt;&gt;1</formula>
    </cfRule>
  </conditionalFormatting>
  <conditionalFormatting sqref="ES7:EU61">
    <cfRule type="expression" dxfId="10" priority="11" stopIfTrue="1">
      <formula>$IH7&lt;&gt;1</formula>
    </cfRule>
  </conditionalFormatting>
  <conditionalFormatting sqref="EV7:EV61">
    <cfRule type="expression" dxfId="9" priority="10" stopIfTrue="1">
      <formula>$II7&lt;&gt;1</formula>
    </cfRule>
  </conditionalFormatting>
  <conditionalFormatting sqref="EW7:EW61">
    <cfRule type="expression" dxfId="8" priority="9" stopIfTrue="1">
      <formula>$IJ7&lt;&gt;1</formula>
    </cfRule>
  </conditionalFormatting>
  <conditionalFormatting sqref="EX7:EZ61">
    <cfRule type="expression" dxfId="7" priority="8" stopIfTrue="1">
      <formula>$IM7&lt;&gt;1</formula>
    </cfRule>
  </conditionalFormatting>
  <conditionalFormatting sqref="FA7:FC61">
    <cfRule type="expression" dxfId="6" priority="7" stopIfTrue="1">
      <formula>$IN7&lt;&gt;1</formula>
    </cfRule>
  </conditionalFormatting>
  <conditionalFormatting sqref="FD7:FD61">
    <cfRule type="expression" dxfId="5" priority="6" stopIfTrue="1">
      <formula>$IO7&lt;&gt;1</formula>
    </cfRule>
  </conditionalFormatting>
  <conditionalFormatting sqref="FE7:FG61">
    <cfRule type="expression" dxfId="4" priority="5" stopIfTrue="1">
      <formula>$IK7&lt;&gt;1</formula>
    </cfRule>
  </conditionalFormatting>
  <conditionalFormatting sqref="FH7:FJ61">
    <cfRule type="expression" dxfId="3" priority="4" stopIfTrue="1">
      <formula>$IL7&lt;&gt;1</formula>
    </cfRule>
  </conditionalFormatting>
  <conditionalFormatting sqref="EF7:EF61">
    <cfRule type="expression" dxfId="2" priority="3" stopIfTrue="1">
      <formula>$IB7&lt;&gt;1</formula>
    </cfRule>
  </conditionalFormatting>
  <conditionalFormatting sqref="CS7:CU61">
    <cfRule type="expression" dxfId="1" priority="2" stopIfTrue="1">
      <formula>$HF7&lt;&gt;1</formula>
    </cfRule>
  </conditionalFormatting>
  <conditionalFormatting sqref="FS7:FS74">
    <cfRule type="expression" dxfId="0" priority="1" stopIfTrue="1">
      <formula>$FS7=1</formula>
    </cfRule>
  </conditionalFormatting>
  <pageMargins left="0.7" right="0.7" top="0.75" bottom="0.75" header="0.3" footer="0.3"/>
  <pageSetup paperSize="9" orientation="portrait" r:id="rId1"/>
  <headerFooter>
    <oddFooter>&amp;CUK / 75463330.1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Template</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2013-04-10T10:06:58Z</dcterms:created>
  <dcterms:modified xsi:type="dcterms:W3CDTF">2013-04-10T14:25:33Z</dcterms:modified>
</cp:coreProperties>
</file>